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Concejo\Desktop\UNIVERSIDAD DEL ATLANTICO\INVITACION PUBLICA\IP 004-2020 INTERVENTORIA\PUBLICADA\"/>
    </mc:Choice>
  </mc:AlternateContent>
  <xr:revisionPtr revIDLastSave="0" documentId="8_{6D61C5DA-FCBC-4E7F-AA1F-A7AFCA234C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5" i="1" l="1"/>
  <c r="AI34" i="1"/>
  <c r="AI33" i="1"/>
  <c r="E33" i="1"/>
  <c r="E35" i="1" s="1"/>
  <c r="F35" i="1" s="1"/>
  <c r="H35" i="1" s="1"/>
  <c r="AI32" i="1"/>
  <c r="E32" i="1" s="1"/>
  <c r="F32" i="1" s="1"/>
  <c r="H32" i="1" s="1"/>
  <c r="AI31" i="1"/>
  <c r="E31" i="1" s="1"/>
  <c r="F31" i="1" s="1"/>
  <c r="H31" i="1" s="1"/>
  <c r="C31" i="1"/>
  <c r="AI30" i="1"/>
  <c r="E30" i="1" s="1"/>
  <c r="F30" i="1" s="1"/>
  <c r="H30" i="1" s="1"/>
  <c r="C30" i="1"/>
  <c r="AI29" i="1"/>
  <c r="E29" i="1" s="1"/>
  <c r="F29" i="1" s="1"/>
  <c r="H29" i="1" s="1"/>
  <c r="AI28" i="1"/>
  <c r="E28" i="1" s="1"/>
  <c r="F28" i="1" s="1"/>
  <c r="H28" i="1" s="1"/>
  <c r="AI27" i="1"/>
  <c r="AI19" i="1"/>
  <c r="E19" i="1"/>
  <c r="E27" i="1" s="1"/>
  <c r="F27" i="1" s="1"/>
  <c r="H27" i="1" s="1"/>
  <c r="AI18" i="1"/>
  <c r="E18" i="1" s="1"/>
  <c r="F18" i="1" s="1"/>
  <c r="H18" i="1" s="1"/>
  <c r="AI17" i="1"/>
  <c r="E17" i="1"/>
  <c r="F17" i="1" s="1"/>
  <c r="H17" i="1" s="1"/>
  <c r="AI16" i="1"/>
  <c r="E16" i="1" s="1"/>
  <c r="F16" i="1" s="1"/>
  <c r="H16" i="1" s="1"/>
  <c r="AI15" i="1"/>
  <c r="AI14" i="1"/>
  <c r="E14" i="1"/>
  <c r="F14" i="1" s="1"/>
  <c r="H14" i="1" s="1"/>
  <c r="AI13" i="1"/>
  <c r="E13" i="1"/>
  <c r="F13" i="1" s="1"/>
  <c r="H13" i="1" s="1"/>
  <c r="AI12" i="1"/>
  <c r="E12" i="1"/>
  <c r="F12" i="1" s="1"/>
  <c r="H12" i="1" s="1"/>
  <c r="AI11" i="1"/>
  <c r="E11" i="1" s="1"/>
  <c r="F11" i="1" s="1"/>
  <c r="H11" i="1" s="1"/>
  <c r="AI10" i="1"/>
  <c r="E10" i="1"/>
  <c r="F10" i="1" s="1"/>
  <c r="H10" i="1" s="1"/>
  <c r="AI9" i="1"/>
  <c r="E9" i="1" s="1"/>
  <c r="F9" i="1" s="1"/>
  <c r="H9" i="1" s="1"/>
  <c r="AI8" i="1"/>
  <c r="E8" i="1"/>
  <c r="F8" i="1" s="1"/>
  <c r="H8" i="1" s="1"/>
  <c r="F19" i="1" l="1"/>
  <c r="H19" i="1" s="1"/>
  <c r="H20" i="1" s="1"/>
  <c r="H22" i="1" s="1"/>
  <c r="F33" i="1"/>
  <c r="H33" i="1" s="1"/>
  <c r="H36" i="1" s="1"/>
  <c r="H38" i="1" l="1"/>
  <c r="H39" i="1" l="1"/>
  <c r="H40" i="1" s="1"/>
</calcChain>
</file>

<file path=xl/sharedStrings.xml><?xml version="1.0" encoding="utf-8"?>
<sst xmlns="http://schemas.openxmlformats.org/spreadsheetml/2006/main" count="76" uniqueCount="58">
  <si>
    <t>PRESUPUESTO DE INTERVENTORÍA - MEJORAMIENTO Y ADECUACIÓN SEDES UNIVERSIDAD DEL ATLÁNTICO</t>
  </si>
  <si>
    <t>DESCRIPCIÓN</t>
  </si>
  <si>
    <t>Cant</t>
  </si>
  <si>
    <t>Dedicación       h-mes</t>
  </si>
  <si>
    <t>Dedicación mes</t>
  </si>
  <si>
    <t>Dedicación  Total</t>
  </si>
  <si>
    <t>Tarifa Mensual</t>
  </si>
  <si>
    <t>Costo Total</t>
  </si>
  <si>
    <t>AÑO 2020</t>
  </si>
  <si>
    <t>AÑO 2021</t>
  </si>
  <si>
    <t>AÑO 2022</t>
  </si>
  <si>
    <t>Costos Directos Personal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</si>
  <si>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</si>
  <si>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</si>
  <si>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</si>
  <si>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</si>
  <si>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</si>
  <si>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</si>
  <si>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</si>
  <si>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</si>
  <si>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</si>
  <si>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</si>
  <si>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</si>
  <si>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</si>
  <si>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PERSONAL PROFESIONAL</t>
  </si>
  <si>
    <t>Director de la Interventoría</t>
  </si>
  <si>
    <t>Ingeniero Residente General y estructuras</t>
  </si>
  <si>
    <t>Ingeniero redes secas y húmedas</t>
  </si>
  <si>
    <t>Arquitecto</t>
  </si>
  <si>
    <t>Ingeniero Eléctrico e iluminación</t>
  </si>
  <si>
    <t>Profesional SISO</t>
  </si>
  <si>
    <t>Ingenieros Auxiliares</t>
  </si>
  <si>
    <t>PERSONAL TECNICO Y ADMINISTRATIVO</t>
  </si>
  <si>
    <t>Contador</t>
  </si>
  <si>
    <t>Inspectores</t>
  </si>
  <si>
    <t>Conductor</t>
  </si>
  <si>
    <t>Secretaria</t>
  </si>
  <si>
    <t>Sub-Total Costos Directos</t>
  </si>
  <si>
    <t xml:space="preserve">Factor Multiplicador </t>
  </si>
  <si>
    <t>TOTAL COSTOS DIRECTOS</t>
  </si>
  <si>
    <t>Utilización Mensual</t>
  </si>
  <si>
    <t>Duración Mes</t>
  </si>
  <si>
    <t>Tiempo Total Utilizacion</t>
  </si>
  <si>
    <t>Costos Indirectos</t>
  </si>
  <si>
    <t>Comisión topográfica (Incluye Personal, Equipos y Transporte)</t>
  </si>
  <si>
    <t>Estudios de Suelos (Incluye Equipos y Personal, ensayos de Laboratorio, informe y transportes )</t>
  </si>
  <si>
    <t>Ensayos de laboratorio</t>
  </si>
  <si>
    <t>Combustibles</t>
  </si>
  <si>
    <t>Comunicaciones</t>
  </si>
  <si>
    <t>Equipo de topografía</t>
  </si>
  <si>
    <t>Camionetas</t>
  </si>
  <si>
    <t>Dotacion equipos para oficina</t>
  </si>
  <si>
    <t>Gl</t>
  </si>
  <si>
    <t>Edición de Informes (Mensuales y final, incluye ploteo de planchas original en papel de seguridad y archivos magnéticos)</t>
  </si>
  <si>
    <t>TOTAL COSTOS INDIRECTOS</t>
  </si>
  <si>
    <t>SUB-TOTAL COSTOS ESTUDIOS</t>
  </si>
  <si>
    <t>I.V.A.</t>
  </si>
  <si>
    <t>TOTAL INTERVENTORÍA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</si>
</sst>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name val="Century Gothic"/>
      <family val="2"/>
    </font>
    <font>
      <sz val="12"/>
      <color theme="1"/>
      <name val="Calibri"/>
      <family val="2"/>
      <scheme val="minor"/>
    </font>
    <font>
      <sz val="8"/>
      <name val="Century Gothic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41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41" fontId="3" fillId="2" borderId="0" xfId="2" applyFont="1" applyFill="1" applyAlignment="1" applyProtection="1">
      <alignment horizontal="center" vertical="center"/>
      <protection locked="0"/>
    </xf>
    <xf numFmtId="0" fontId="5" fillId="2" borderId="0" xfId="3" applyFont="1" applyFill="1" applyAlignment="1">
      <alignment vertical="center"/>
    </xf>
    <xf numFmtId="41" fontId="5" fillId="2" borderId="0" xfId="2" applyFont="1" applyFill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41" fontId="3" fillId="2" borderId="0" xfId="2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5" fillId="2" borderId="1" xfId="3" applyFont="1" applyFill="1" applyBorder="1" applyAlignment="1">
      <alignment vertical="center"/>
    </xf>
    <xf numFmtId="0" fontId="5" fillId="2" borderId="1" xfId="3" applyFont="1" applyFill="1" applyBorder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165" fontId="5" fillId="2" borderId="1" xfId="4" applyNumberFormat="1" applyFont="1" applyFill="1" applyBorder="1" applyAlignment="1">
      <alignment vertical="center"/>
    </xf>
    <xf numFmtId="0" fontId="3" fillId="2" borderId="5" xfId="3" applyFont="1" applyFill="1" applyBorder="1" applyAlignment="1">
      <alignment horizontal="left" vertical="center"/>
    </xf>
    <xf numFmtId="164" fontId="5" fillId="2" borderId="1" xfId="4" applyFont="1" applyFill="1" applyBorder="1" applyAlignment="1">
      <alignment vertical="center"/>
    </xf>
    <xf numFmtId="0" fontId="5" fillId="2" borderId="4" xfId="3" applyFont="1" applyFill="1" applyBorder="1" applyAlignment="1">
      <alignment vertical="center"/>
    </xf>
    <xf numFmtId="0" fontId="3" fillId="2" borderId="6" xfId="3" applyFont="1" applyFill="1" applyBorder="1" applyAlignment="1">
      <alignment horizontal="right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vertical="center"/>
    </xf>
    <xf numFmtId="165" fontId="3" fillId="2" borderId="8" xfId="4" applyNumberFormat="1" applyFont="1" applyFill="1" applyBorder="1" applyAlignment="1">
      <alignment vertical="center"/>
    </xf>
    <xf numFmtId="0" fontId="3" fillId="2" borderId="5" xfId="3" applyFont="1" applyFill="1" applyBorder="1" applyAlignment="1">
      <alignment horizontal="right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vertical="center"/>
    </xf>
    <xf numFmtId="0" fontId="3" fillId="2" borderId="2" xfId="3" applyFont="1" applyFill="1" applyBorder="1" applyAlignment="1">
      <alignment horizontal="right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vertical="center"/>
    </xf>
    <xf numFmtId="165" fontId="3" fillId="2" borderId="4" xfId="4" applyNumberFormat="1" applyFont="1" applyFill="1" applyBorder="1" applyAlignment="1">
      <alignment vertical="center"/>
    </xf>
    <xf numFmtId="0" fontId="3" fillId="2" borderId="0" xfId="3" applyFont="1" applyFill="1" applyAlignment="1">
      <alignment horizontal="right" vertical="center"/>
    </xf>
    <xf numFmtId="0" fontId="5" fillId="2" borderId="0" xfId="3" applyFont="1" applyFill="1" applyAlignment="1">
      <alignment horizontal="center" vertical="center"/>
    </xf>
    <xf numFmtId="164" fontId="5" fillId="2" borderId="0" xfId="4" applyFont="1" applyFill="1" applyAlignment="1">
      <alignment vertical="center"/>
    </xf>
    <xf numFmtId="164" fontId="3" fillId="2" borderId="1" xfId="4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64" fontId="3" fillId="2" borderId="12" xfId="4" applyFont="1" applyFill="1" applyBorder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164" fontId="3" fillId="2" borderId="4" xfId="4" applyFont="1" applyFill="1" applyBorder="1" applyAlignment="1">
      <alignment vertical="center"/>
    </xf>
    <xf numFmtId="0" fontId="3" fillId="2" borderId="6" xfId="3" applyFont="1" applyFill="1" applyBorder="1" applyAlignment="1">
      <alignment vertical="center"/>
    </xf>
    <xf numFmtId="164" fontId="3" fillId="2" borderId="8" xfId="4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9" fontId="5" fillId="2" borderId="9" xfId="3" applyNumberFormat="1" applyFont="1" applyFill="1" applyBorder="1" applyAlignment="1">
      <alignment vertical="center"/>
    </xf>
    <xf numFmtId="164" fontId="3" fillId="2" borderId="10" xfId="4" applyFont="1" applyFill="1" applyBorder="1" applyAlignment="1">
      <alignment vertical="center"/>
    </xf>
    <xf numFmtId="0" fontId="3" fillId="2" borderId="2" xfId="3" applyFont="1" applyFill="1" applyBorder="1" applyAlignment="1">
      <alignment vertical="center"/>
    </xf>
    <xf numFmtId="0" fontId="6" fillId="0" borderId="0" xfId="3" applyFont="1" applyAlignment="1">
      <alignment vertical="center"/>
    </xf>
    <xf numFmtId="2" fontId="3" fillId="0" borderId="10" xfId="4" applyNumberFormat="1" applyFont="1" applyFill="1" applyBorder="1" applyAlignment="1">
      <alignment horizontal="right" vertical="center"/>
    </xf>
  </cellXfs>
  <cellStyles count="7">
    <cellStyle name="Encabezado 4 2" xfId="1" xr:uid="{00000000-0005-0000-0000-000000000000}"/>
    <cellStyle name="Millares [0] 2" xfId="2" xr:uid="{00000000-0005-0000-0000-000001000000}"/>
    <cellStyle name="Moneda [0] 14" xfId="5" xr:uid="{00000000-0005-0000-0000-000002000000}"/>
    <cellStyle name="Moneda 29" xfId="4" xr:uid="{00000000-0005-0000-0000-000003000000}"/>
    <cellStyle name="Normal" xfId="0" builtinId="0"/>
    <cellStyle name="Normal 55" xfId="3" xr:uid="{00000000-0005-0000-0000-000005000000}"/>
    <cellStyle name="Porcentaje 1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I46"/>
  <sheetViews>
    <sheetView tabSelected="1" topLeftCell="A16" zoomScale="130" zoomScaleNormal="130" workbookViewId="0">
      <selection activeCell="I2" sqref="I1:AI1048576"/>
    </sheetView>
  </sheetViews>
  <sheetFormatPr baseColWidth="10" defaultColWidth="12.5703125" defaultRowHeight="13.5" x14ac:dyDescent="0.25"/>
  <cols>
    <col min="1" max="1" width="12.5703125" style="4"/>
    <col min="2" max="2" width="32" style="4" customWidth="1"/>
    <col min="3" max="3" width="5.5703125" style="4" bestFit="1" customWidth="1"/>
    <col min="4" max="4" width="10.85546875" style="4" bestFit="1" customWidth="1"/>
    <col min="5" max="5" width="11.28515625" style="4" customWidth="1"/>
    <col min="6" max="6" width="11.5703125" style="4" customWidth="1"/>
    <col min="7" max="7" width="15.85546875" style="4" bestFit="1" customWidth="1"/>
    <col min="8" max="8" width="20" style="4" bestFit="1" customWidth="1"/>
    <col min="9" max="9" width="14.140625" style="5" bestFit="1" customWidth="1"/>
    <col min="10" max="10" width="15.42578125" style="5" bestFit="1" customWidth="1"/>
    <col min="11" max="35" width="12.5703125" style="5"/>
    <col min="36" max="16384" width="12.5703125" style="4"/>
  </cols>
  <sheetData>
    <row r="3" spans="2:35" s="1" customFormat="1" ht="29.25" customHeight="1" x14ac:dyDescent="0.25">
      <c r="E3" s="2" t="s">
        <v>0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5" ht="9.75" customHeight="1" x14ac:dyDescent="0.25"/>
    <row r="5" spans="2:35" s="9" customFormat="1" ht="30" customHeight="1" x14ac:dyDescent="0.25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8" t="s">
        <v>8</v>
      </c>
      <c r="J5" s="8"/>
      <c r="K5" s="8" t="s">
        <v>9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 t="s">
        <v>10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2:35" s="9" customFormat="1" ht="21" customHeight="1" x14ac:dyDescent="0.25">
      <c r="B6" s="10" t="s">
        <v>11</v>
      </c>
      <c r="C6" s="11"/>
      <c r="D6" s="12"/>
      <c r="E6" s="12"/>
      <c r="F6" s="12"/>
      <c r="G6" s="13"/>
      <c r="H6" s="13"/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8" t="s">
        <v>23</v>
      </c>
      <c r="U6" s="8" t="s">
        <v>12</v>
      </c>
      <c r="V6" s="8" t="s">
        <v>13</v>
      </c>
      <c r="W6" s="8" t="s">
        <v>14</v>
      </c>
      <c r="X6" s="8" t="s">
        <v>15</v>
      </c>
      <c r="Y6" s="8" t="s">
        <v>16</v>
      </c>
      <c r="Z6" s="8" t="s">
        <v>17</v>
      </c>
      <c r="AA6" s="8" t="s">
        <v>18</v>
      </c>
      <c r="AB6" s="8" t="s">
        <v>19</v>
      </c>
      <c r="AC6" s="8" t="s">
        <v>20</v>
      </c>
      <c r="AD6" s="8" t="s">
        <v>21</v>
      </c>
      <c r="AE6" s="8" t="s">
        <v>22</v>
      </c>
      <c r="AF6" s="8" t="s">
        <v>23</v>
      </c>
      <c r="AG6" s="8" t="s">
        <v>12</v>
      </c>
      <c r="AH6" s="8" t="s">
        <v>13</v>
      </c>
      <c r="AI6" s="8"/>
    </row>
    <row r="7" spans="2:35" s="9" customFormat="1" ht="21" customHeight="1" x14ac:dyDescent="0.25">
      <c r="B7" s="14" t="s">
        <v>24</v>
      </c>
      <c r="D7" s="15"/>
      <c r="E7" s="15"/>
      <c r="F7" s="15"/>
      <c r="G7" s="15"/>
      <c r="H7" s="13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2:35" ht="18" customHeight="1" x14ac:dyDescent="0.25">
      <c r="B8" s="16" t="s">
        <v>25</v>
      </c>
      <c r="C8" s="17">
        <v>1</v>
      </c>
      <c r="D8" s="18">
        <v>0.5</v>
      </c>
      <c r="E8" s="17">
        <f>AI8</f>
        <v>24</v>
      </c>
      <c r="F8" s="17">
        <f>+E8*D8*C8</f>
        <v>12</v>
      </c>
      <c r="G8" s="19">
        <v>5500000</v>
      </c>
      <c r="H8" s="19">
        <f>+ROUND(G8*F8,0)</f>
        <v>66000000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>
        <v>1</v>
      </c>
      <c r="AF8" s="5">
        <v>1</v>
      </c>
      <c r="AG8" s="5">
        <v>1</v>
      </c>
      <c r="AH8" s="5">
        <v>1</v>
      </c>
      <c r="AI8" s="5">
        <f t="shared" ref="AI8:AI19" si="0">SUM(I8:AH8)</f>
        <v>24</v>
      </c>
    </row>
    <row r="9" spans="2:35" ht="18" customHeight="1" x14ac:dyDescent="0.25">
      <c r="B9" s="16" t="s">
        <v>26</v>
      </c>
      <c r="C9" s="17">
        <v>1</v>
      </c>
      <c r="D9" s="18">
        <v>1</v>
      </c>
      <c r="E9" s="17">
        <f t="shared" ref="E9:E19" si="1">AI9</f>
        <v>24</v>
      </c>
      <c r="F9" s="17">
        <f>+E9*D9*C9</f>
        <v>24</v>
      </c>
      <c r="G9" s="19">
        <v>4000000</v>
      </c>
      <c r="H9" s="19">
        <f t="shared" ref="H9:H19" si="2">+ROUND(G9*F9,0)</f>
        <v>96000000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>
        <v>1</v>
      </c>
      <c r="AE9" s="5">
        <v>1</v>
      </c>
      <c r="AF9" s="5">
        <v>1</v>
      </c>
      <c r="AG9" s="5">
        <v>1</v>
      </c>
      <c r="AH9" s="5">
        <v>1</v>
      </c>
      <c r="AI9" s="5">
        <f t="shared" si="0"/>
        <v>24</v>
      </c>
    </row>
    <row r="10" spans="2:35" ht="18" customHeight="1" x14ac:dyDescent="0.25">
      <c r="B10" s="16" t="s">
        <v>27</v>
      </c>
      <c r="C10" s="17">
        <v>1</v>
      </c>
      <c r="D10" s="18">
        <v>0.4</v>
      </c>
      <c r="E10" s="17">
        <f t="shared" si="1"/>
        <v>24</v>
      </c>
      <c r="F10" s="17">
        <f t="shared" ref="F10:F14" si="3">+E10*D10*C10</f>
        <v>9.6000000000000014</v>
      </c>
      <c r="G10" s="19">
        <v>3500000</v>
      </c>
      <c r="H10" s="19">
        <f t="shared" si="2"/>
        <v>33600000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>
        <v>1</v>
      </c>
      <c r="AE10" s="5">
        <v>1</v>
      </c>
      <c r="AF10" s="5">
        <v>1</v>
      </c>
      <c r="AG10" s="5">
        <v>1</v>
      </c>
      <c r="AH10" s="5">
        <v>1</v>
      </c>
      <c r="AI10" s="5">
        <f t="shared" si="0"/>
        <v>24</v>
      </c>
    </row>
    <row r="11" spans="2:35" ht="18" customHeight="1" x14ac:dyDescent="0.25">
      <c r="B11" s="16" t="s">
        <v>28</v>
      </c>
      <c r="C11" s="17">
        <v>1</v>
      </c>
      <c r="D11" s="18">
        <v>1</v>
      </c>
      <c r="E11" s="17">
        <f t="shared" si="1"/>
        <v>24</v>
      </c>
      <c r="F11" s="17">
        <f t="shared" si="3"/>
        <v>24</v>
      </c>
      <c r="G11" s="19">
        <v>3000000</v>
      </c>
      <c r="H11" s="19">
        <f t="shared" si="2"/>
        <v>72000000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>
        <v>1</v>
      </c>
      <c r="AE11" s="5">
        <v>1</v>
      </c>
      <c r="AF11" s="5">
        <v>1</v>
      </c>
      <c r="AG11" s="5">
        <v>1</v>
      </c>
      <c r="AH11" s="5">
        <v>1</v>
      </c>
      <c r="AI11" s="5">
        <f t="shared" si="0"/>
        <v>24</v>
      </c>
    </row>
    <row r="12" spans="2:35" ht="18" customHeight="1" x14ac:dyDescent="0.25">
      <c r="B12" s="16" t="s">
        <v>29</v>
      </c>
      <c r="C12" s="17">
        <v>1</v>
      </c>
      <c r="D12" s="18">
        <v>0.4</v>
      </c>
      <c r="E12" s="17">
        <f t="shared" si="1"/>
        <v>24</v>
      </c>
      <c r="F12" s="17">
        <f t="shared" si="3"/>
        <v>9.6000000000000014</v>
      </c>
      <c r="G12" s="19">
        <v>3000000</v>
      </c>
      <c r="H12" s="19">
        <f t="shared" si="2"/>
        <v>28800000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1</v>
      </c>
      <c r="AI12" s="5">
        <f t="shared" si="0"/>
        <v>24</v>
      </c>
    </row>
    <row r="13" spans="2:35" ht="18" customHeight="1" x14ac:dyDescent="0.25">
      <c r="B13" s="16" t="s">
        <v>30</v>
      </c>
      <c r="C13" s="17">
        <v>1</v>
      </c>
      <c r="D13" s="18">
        <v>1</v>
      </c>
      <c r="E13" s="17">
        <f t="shared" si="1"/>
        <v>24</v>
      </c>
      <c r="F13" s="17">
        <f t="shared" si="3"/>
        <v>24</v>
      </c>
      <c r="G13" s="19">
        <v>2000000</v>
      </c>
      <c r="H13" s="19">
        <f t="shared" si="2"/>
        <v>48000000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>
        <v>1</v>
      </c>
      <c r="AF13" s="5">
        <v>1</v>
      </c>
      <c r="AG13" s="5">
        <v>1</v>
      </c>
      <c r="AH13" s="5">
        <v>1</v>
      </c>
      <c r="AI13" s="5">
        <f t="shared" si="0"/>
        <v>24</v>
      </c>
    </row>
    <row r="14" spans="2:35" ht="18" customHeight="1" x14ac:dyDescent="0.25">
      <c r="B14" s="16" t="s">
        <v>31</v>
      </c>
      <c r="C14" s="17">
        <v>1</v>
      </c>
      <c r="D14" s="18">
        <v>1</v>
      </c>
      <c r="E14" s="17">
        <f t="shared" si="1"/>
        <v>24</v>
      </c>
      <c r="F14" s="17">
        <f t="shared" si="3"/>
        <v>24</v>
      </c>
      <c r="G14" s="19">
        <v>1800000</v>
      </c>
      <c r="H14" s="19">
        <f t="shared" si="2"/>
        <v>43200000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f t="shared" si="0"/>
        <v>24</v>
      </c>
    </row>
    <row r="15" spans="2:35" ht="18" customHeight="1" x14ac:dyDescent="0.25">
      <c r="B15" s="20" t="s">
        <v>32</v>
      </c>
      <c r="C15" s="17"/>
      <c r="D15" s="18"/>
      <c r="E15" s="17"/>
      <c r="F15" s="17"/>
      <c r="G15" s="19"/>
      <c r="H15" s="21"/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>
        <v>1</v>
      </c>
      <c r="AE15" s="5">
        <v>1</v>
      </c>
      <c r="AF15" s="5">
        <v>1</v>
      </c>
      <c r="AG15" s="5">
        <v>1</v>
      </c>
      <c r="AH15" s="5">
        <v>1</v>
      </c>
      <c r="AI15" s="5">
        <f t="shared" si="0"/>
        <v>24</v>
      </c>
    </row>
    <row r="16" spans="2:35" ht="18" customHeight="1" x14ac:dyDescent="0.25">
      <c r="B16" s="16" t="s">
        <v>33</v>
      </c>
      <c r="C16" s="17">
        <v>1</v>
      </c>
      <c r="D16" s="18">
        <v>0.2</v>
      </c>
      <c r="E16" s="17">
        <f t="shared" si="1"/>
        <v>24</v>
      </c>
      <c r="F16" s="17">
        <f t="shared" ref="F16:F19" si="4">+E16*D16*C16</f>
        <v>4.8000000000000007</v>
      </c>
      <c r="G16" s="19">
        <v>1800000</v>
      </c>
      <c r="H16" s="19">
        <f t="shared" si="2"/>
        <v>8640000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>
        <v>1</v>
      </c>
      <c r="AE16" s="5">
        <v>1</v>
      </c>
      <c r="AF16" s="5">
        <v>1</v>
      </c>
      <c r="AG16" s="5">
        <v>1</v>
      </c>
      <c r="AH16" s="5">
        <v>1</v>
      </c>
      <c r="AI16" s="5">
        <f t="shared" si="0"/>
        <v>24</v>
      </c>
    </row>
    <row r="17" spans="2:35" ht="18" customHeight="1" x14ac:dyDescent="0.25">
      <c r="B17" s="22" t="s">
        <v>34</v>
      </c>
      <c r="C17" s="17">
        <v>1</v>
      </c>
      <c r="D17" s="18">
        <v>1</v>
      </c>
      <c r="E17" s="17">
        <f t="shared" si="1"/>
        <v>24</v>
      </c>
      <c r="F17" s="17">
        <f t="shared" si="4"/>
        <v>24</v>
      </c>
      <c r="G17" s="19">
        <v>1500000</v>
      </c>
      <c r="H17" s="19">
        <f t="shared" si="2"/>
        <v>36000000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>
        <v>1</v>
      </c>
      <c r="AE17" s="5">
        <v>1</v>
      </c>
      <c r="AF17" s="5">
        <v>1</v>
      </c>
      <c r="AG17" s="5">
        <v>1</v>
      </c>
      <c r="AH17" s="5">
        <v>1</v>
      </c>
      <c r="AI17" s="5">
        <f t="shared" si="0"/>
        <v>24</v>
      </c>
    </row>
    <row r="18" spans="2:35" ht="18" customHeight="1" x14ac:dyDescent="0.25">
      <c r="B18" s="4" t="s">
        <v>35</v>
      </c>
      <c r="C18" s="17">
        <v>1</v>
      </c>
      <c r="D18" s="18">
        <v>1</v>
      </c>
      <c r="E18" s="17">
        <f t="shared" si="1"/>
        <v>24</v>
      </c>
      <c r="F18" s="17">
        <f t="shared" si="4"/>
        <v>24</v>
      </c>
      <c r="G18" s="19">
        <v>1100000</v>
      </c>
      <c r="H18" s="19">
        <f t="shared" si="2"/>
        <v>26400000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>
        <v>1</v>
      </c>
      <c r="AE18" s="5">
        <v>1</v>
      </c>
      <c r="AF18" s="5">
        <v>1</v>
      </c>
      <c r="AG18" s="5">
        <v>1</v>
      </c>
      <c r="AH18" s="5">
        <v>1</v>
      </c>
      <c r="AI18" s="5">
        <f t="shared" si="0"/>
        <v>24</v>
      </c>
    </row>
    <row r="19" spans="2:35" ht="18" customHeight="1" x14ac:dyDescent="0.25">
      <c r="B19" s="16" t="s">
        <v>36</v>
      </c>
      <c r="C19" s="17">
        <v>1</v>
      </c>
      <c r="D19" s="18">
        <v>1</v>
      </c>
      <c r="E19" s="17">
        <f t="shared" si="1"/>
        <v>24</v>
      </c>
      <c r="F19" s="17">
        <f t="shared" si="4"/>
        <v>24</v>
      </c>
      <c r="G19" s="19">
        <v>1200000</v>
      </c>
      <c r="H19" s="19">
        <f t="shared" si="2"/>
        <v>28800000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>
        <v>1</v>
      </c>
      <c r="AE19" s="5">
        <v>1</v>
      </c>
      <c r="AF19" s="5">
        <v>1</v>
      </c>
      <c r="AG19" s="5">
        <v>1</v>
      </c>
      <c r="AH19" s="5">
        <v>1</v>
      </c>
      <c r="AI19" s="5">
        <f t="shared" si="0"/>
        <v>24</v>
      </c>
    </row>
    <row r="20" spans="2:35" ht="20.25" customHeight="1" x14ac:dyDescent="0.25">
      <c r="B20" s="23" t="s">
        <v>37</v>
      </c>
      <c r="C20" s="24"/>
      <c r="D20" s="24"/>
      <c r="E20" s="24"/>
      <c r="F20" s="24"/>
      <c r="G20" s="25"/>
      <c r="H20" s="26">
        <f>SUM(H8:H19)</f>
        <v>487440000</v>
      </c>
    </row>
    <row r="21" spans="2:35" x14ac:dyDescent="0.25">
      <c r="B21" s="27" t="s">
        <v>38</v>
      </c>
      <c r="C21" s="28"/>
      <c r="D21" s="28"/>
      <c r="E21" s="28"/>
      <c r="F21" s="28"/>
      <c r="G21" s="29"/>
      <c r="H21" s="52">
        <v>2.2999999999999998</v>
      </c>
    </row>
    <row r="22" spans="2:35" ht="19.5" customHeight="1" x14ac:dyDescent="0.25">
      <c r="B22" s="30" t="s">
        <v>39</v>
      </c>
      <c r="C22" s="31"/>
      <c r="D22" s="31"/>
      <c r="E22" s="31"/>
      <c r="F22" s="31"/>
      <c r="G22" s="32"/>
      <c r="H22" s="33">
        <f>+ROUND(H20*H21,0)</f>
        <v>1121112000</v>
      </c>
    </row>
    <row r="23" spans="2:35" x14ac:dyDescent="0.25">
      <c r="B23" s="34"/>
      <c r="C23" s="35"/>
      <c r="D23" s="35"/>
      <c r="E23" s="35"/>
      <c r="F23" s="35"/>
      <c r="H23" s="36"/>
    </row>
    <row r="24" spans="2:35" x14ac:dyDescent="0.25">
      <c r="C24" s="35"/>
      <c r="D24" s="35"/>
      <c r="E24" s="35"/>
      <c r="F24" s="35"/>
      <c r="H24" s="36"/>
    </row>
    <row r="25" spans="2:35" s="9" customFormat="1" ht="28.5" customHeight="1" x14ac:dyDescent="0.25">
      <c r="B25" s="6" t="s">
        <v>1</v>
      </c>
      <c r="C25" s="6" t="s">
        <v>2</v>
      </c>
      <c r="D25" s="7" t="s">
        <v>40</v>
      </c>
      <c r="E25" s="7" t="s">
        <v>41</v>
      </c>
      <c r="F25" s="7" t="s">
        <v>42</v>
      </c>
      <c r="G25" s="7" t="s">
        <v>6</v>
      </c>
      <c r="H25" s="37" t="s">
        <v>7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2:35" s="9" customFormat="1" ht="17.25" customHeight="1" x14ac:dyDescent="0.25">
      <c r="B26" s="38" t="s">
        <v>43</v>
      </c>
      <c r="D26" s="15"/>
      <c r="E26" s="15"/>
      <c r="F26" s="15"/>
      <c r="G26" s="15"/>
      <c r="H26" s="39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2:35" ht="38.25" customHeight="1" x14ac:dyDescent="0.25">
      <c r="B27" s="40" t="s">
        <v>44</v>
      </c>
      <c r="C27" s="17">
        <v>1</v>
      </c>
      <c r="D27" s="17">
        <v>1</v>
      </c>
      <c r="E27" s="17">
        <f>+E19</f>
        <v>24</v>
      </c>
      <c r="F27" s="17">
        <f t="shared" ref="F27:F35" si="5">+E27*D27*C27</f>
        <v>24</v>
      </c>
      <c r="G27" s="19">
        <v>7500000</v>
      </c>
      <c r="H27" s="19">
        <f t="shared" ref="H27:H35" si="6">+ROUND(G27*F27,0)</f>
        <v>180000000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>
        <v>1</v>
      </c>
      <c r="AE27" s="5">
        <v>1</v>
      </c>
      <c r="AF27" s="5">
        <v>1</v>
      </c>
      <c r="AG27" s="5">
        <v>1</v>
      </c>
      <c r="AH27" s="5">
        <v>1</v>
      </c>
      <c r="AI27" s="5">
        <f t="shared" ref="AI27:AI35" si="7">SUM(I27:AH27)</f>
        <v>24</v>
      </c>
    </row>
    <row r="28" spans="2:35" ht="42.75" customHeight="1" x14ac:dyDescent="0.25">
      <c r="B28" s="41" t="s">
        <v>45</v>
      </c>
      <c r="C28" s="17">
        <v>0</v>
      </c>
      <c r="D28" s="17">
        <v>1</v>
      </c>
      <c r="E28" s="17">
        <f t="shared" ref="E28:E33" si="8">AI28</f>
        <v>5</v>
      </c>
      <c r="F28" s="17">
        <f t="shared" si="5"/>
        <v>0</v>
      </c>
      <c r="G28" s="19">
        <v>5000000</v>
      </c>
      <c r="H28" s="19">
        <f t="shared" si="6"/>
        <v>0</v>
      </c>
      <c r="O28" s="5">
        <v>1</v>
      </c>
      <c r="S28" s="5">
        <v>1</v>
      </c>
      <c r="W28" s="5">
        <v>1</v>
      </c>
      <c r="AA28" s="5">
        <v>1</v>
      </c>
      <c r="AE28" s="5">
        <v>1</v>
      </c>
      <c r="AI28" s="5">
        <f t="shared" si="7"/>
        <v>5</v>
      </c>
    </row>
    <row r="29" spans="2:35" ht="32.25" customHeight="1" x14ac:dyDescent="0.25">
      <c r="B29" s="41" t="s">
        <v>46</v>
      </c>
      <c r="C29" s="17">
        <v>0</v>
      </c>
      <c r="D29" s="17">
        <v>1</v>
      </c>
      <c r="E29" s="17">
        <f t="shared" si="8"/>
        <v>5</v>
      </c>
      <c r="F29" s="17">
        <f t="shared" si="5"/>
        <v>0</v>
      </c>
      <c r="G29" s="19">
        <v>6000000</v>
      </c>
      <c r="H29" s="19">
        <f t="shared" si="6"/>
        <v>0</v>
      </c>
      <c r="O29" s="5">
        <v>1</v>
      </c>
      <c r="S29" s="5">
        <v>1</v>
      </c>
      <c r="W29" s="5">
        <v>1</v>
      </c>
      <c r="AA29" s="5">
        <v>1</v>
      </c>
      <c r="AE29" s="5">
        <v>1</v>
      </c>
      <c r="AI29" s="5">
        <f t="shared" si="7"/>
        <v>5</v>
      </c>
    </row>
    <row r="30" spans="2:35" s="5" customFormat="1" ht="18" customHeight="1" x14ac:dyDescent="0.25">
      <c r="B30" s="16" t="s">
        <v>47</v>
      </c>
      <c r="C30" s="17">
        <f>+C18</f>
        <v>1</v>
      </c>
      <c r="D30" s="17">
        <v>1</v>
      </c>
      <c r="E30" s="17">
        <f t="shared" si="8"/>
        <v>24</v>
      </c>
      <c r="F30" s="17">
        <f t="shared" si="5"/>
        <v>24</v>
      </c>
      <c r="G30" s="19">
        <v>1200000</v>
      </c>
      <c r="H30" s="19">
        <f t="shared" si="6"/>
        <v>28800000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>
        <v>1</v>
      </c>
      <c r="AE30" s="5">
        <v>1</v>
      </c>
      <c r="AF30" s="5">
        <v>1</v>
      </c>
      <c r="AG30" s="5">
        <v>1</v>
      </c>
      <c r="AH30" s="5">
        <v>1</v>
      </c>
      <c r="AI30" s="5">
        <f t="shared" si="7"/>
        <v>24</v>
      </c>
    </row>
    <row r="31" spans="2:35" s="5" customFormat="1" ht="18" customHeight="1" x14ac:dyDescent="0.25">
      <c r="B31" s="42" t="s">
        <v>48</v>
      </c>
      <c r="C31" s="17">
        <f>+C19</f>
        <v>1</v>
      </c>
      <c r="D31" s="17">
        <v>1</v>
      </c>
      <c r="E31" s="17">
        <f t="shared" si="8"/>
        <v>24</v>
      </c>
      <c r="F31" s="17">
        <f t="shared" si="5"/>
        <v>24</v>
      </c>
      <c r="G31" s="19">
        <v>70000</v>
      </c>
      <c r="H31" s="19">
        <f t="shared" si="6"/>
        <v>1680000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>
        <v>1</v>
      </c>
      <c r="AE31" s="5">
        <v>1</v>
      </c>
      <c r="AF31" s="5">
        <v>1</v>
      </c>
      <c r="AG31" s="5">
        <v>1</v>
      </c>
      <c r="AH31" s="5">
        <v>1</v>
      </c>
      <c r="AI31" s="5">
        <f t="shared" si="7"/>
        <v>24</v>
      </c>
    </row>
    <row r="32" spans="2:35" s="5" customFormat="1" ht="18" customHeight="1" x14ac:dyDescent="0.25">
      <c r="B32" s="42" t="s">
        <v>49</v>
      </c>
      <c r="C32" s="17">
        <v>1</v>
      </c>
      <c r="D32" s="17">
        <v>1</v>
      </c>
      <c r="E32" s="17">
        <f t="shared" si="8"/>
        <v>24</v>
      </c>
      <c r="F32" s="17">
        <f t="shared" si="5"/>
        <v>24</v>
      </c>
      <c r="G32" s="19">
        <v>2200000</v>
      </c>
      <c r="H32" s="19">
        <f t="shared" si="6"/>
        <v>52800000</v>
      </c>
      <c r="K32" s="5">
        <v>1</v>
      </c>
      <c r="L32" s="5">
        <v>1</v>
      </c>
      <c r="M32" s="5">
        <v>1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>
        <v>1</v>
      </c>
      <c r="AE32" s="5">
        <v>1</v>
      </c>
      <c r="AF32" s="5">
        <v>1</v>
      </c>
      <c r="AG32" s="5">
        <v>1</v>
      </c>
      <c r="AH32" s="5">
        <v>1</v>
      </c>
      <c r="AI32" s="5">
        <f t="shared" si="7"/>
        <v>24</v>
      </c>
    </row>
    <row r="33" spans="2:35" s="5" customFormat="1" ht="18" customHeight="1" x14ac:dyDescent="0.25">
      <c r="B33" s="42" t="s">
        <v>50</v>
      </c>
      <c r="C33" s="17">
        <v>1</v>
      </c>
      <c r="D33" s="17">
        <v>1</v>
      </c>
      <c r="E33" s="17">
        <f t="shared" si="8"/>
        <v>24</v>
      </c>
      <c r="F33" s="17">
        <f t="shared" si="5"/>
        <v>24</v>
      </c>
      <c r="G33" s="19">
        <v>3000000</v>
      </c>
      <c r="H33" s="19">
        <f t="shared" si="6"/>
        <v>72000000</v>
      </c>
      <c r="K33" s="5">
        <v>1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>
        <v>1</v>
      </c>
      <c r="AE33" s="5">
        <v>1</v>
      </c>
      <c r="AF33" s="5">
        <v>1</v>
      </c>
      <c r="AG33" s="5">
        <v>1</v>
      </c>
      <c r="AH33" s="5">
        <v>1</v>
      </c>
      <c r="AI33" s="5">
        <f t="shared" si="7"/>
        <v>24</v>
      </c>
    </row>
    <row r="34" spans="2:35" s="5" customFormat="1" ht="18" customHeight="1" x14ac:dyDescent="0.25">
      <c r="B34" s="42" t="s">
        <v>51</v>
      </c>
      <c r="C34" s="17" t="s">
        <v>52</v>
      </c>
      <c r="D34" s="17"/>
      <c r="E34" s="17"/>
      <c r="F34" s="17"/>
      <c r="G34" s="19"/>
      <c r="H34" s="19">
        <v>8000000</v>
      </c>
      <c r="K34" s="5">
        <v>1</v>
      </c>
      <c r="L34" s="5">
        <v>1</v>
      </c>
      <c r="M34" s="5">
        <v>1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>
        <v>1</v>
      </c>
      <c r="AE34" s="5">
        <v>1</v>
      </c>
      <c r="AF34" s="5">
        <v>1</v>
      </c>
      <c r="AG34" s="5">
        <v>1</v>
      </c>
      <c r="AH34" s="5">
        <v>1</v>
      </c>
      <c r="AI34" s="5">
        <f t="shared" si="7"/>
        <v>24</v>
      </c>
    </row>
    <row r="35" spans="2:35" s="5" customFormat="1" ht="54" x14ac:dyDescent="0.25">
      <c r="B35" s="43" t="s">
        <v>53</v>
      </c>
      <c r="C35" s="17">
        <v>1</v>
      </c>
      <c r="D35" s="17">
        <v>1</v>
      </c>
      <c r="E35" s="17">
        <f>+E33</f>
        <v>24</v>
      </c>
      <c r="F35" s="17">
        <f t="shared" si="5"/>
        <v>24</v>
      </c>
      <c r="G35" s="19">
        <v>500000</v>
      </c>
      <c r="H35" s="19">
        <f t="shared" si="6"/>
        <v>12000000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>
        <v>1</v>
      </c>
      <c r="AE35" s="5">
        <v>1</v>
      </c>
      <c r="AF35" s="5">
        <v>1</v>
      </c>
      <c r="AG35" s="5">
        <v>1</v>
      </c>
      <c r="AH35" s="5">
        <v>1</v>
      </c>
      <c r="AI35" s="5">
        <f t="shared" si="7"/>
        <v>24</v>
      </c>
    </row>
    <row r="36" spans="2:35" s="5" customFormat="1" ht="21.75" customHeight="1" x14ac:dyDescent="0.25">
      <c r="B36" s="30" t="s">
        <v>54</v>
      </c>
      <c r="C36" s="32"/>
      <c r="D36" s="32"/>
      <c r="E36" s="32"/>
      <c r="F36" s="32"/>
      <c r="G36" s="32"/>
      <c r="H36" s="44">
        <f>SUM(H27:H35)</f>
        <v>355280000</v>
      </c>
    </row>
    <row r="37" spans="2:35" s="5" customFormat="1" x14ac:dyDescent="0.25">
      <c r="B37" s="4"/>
      <c r="C37" s="4"/>
      <c r="D37" s="4"/>
      <c r="E37" s="4"/>
      <c r="F37" s="4"/>
      <c r="G37" s="4"/>
      <c r="H37" s="36"/>
    </row>
    <row r="38" spans="2:35" s="5" customFormat="1" x14ac:dyDescent="0.25">
      <c r="B38" s="45" t="s">
        <v>55</v>
      </c>
      <c r="C38" s="25"/>
      <c r="D38" s="25"/>
      <c r="E38" s="25"/>
      <c r="F38" s="25"/>
      <c r="G38" s="25"/>
      <c r="H38" s="46">
        <f>+H36+H22</f>
        <v>1476392000</v>
      </c>
    </row>
    <row r="39" spans="2:35" s="5" customFormat="1" x14ac:dyDescent="0.25">
      <c r="B39" s="47" t="s">
        <v>56</v>
      </c>
      <c r="C39" s="29"/>
      <c r="D39" s="29"/>
      <c r="E39" s="29"/>
      <c r="F39" s="29"/>
      <c r="G39" s="48">
        <v>0.19</v>
      </c>
      <c r="H39" s="49">
        <f>+ROUND(H38*G39,0)</f>
        <v>280514480</v>
      </c>
    </row>
    <row r="40" spans="2:35" s="5" customFormat="1" ht="25.5" customHeight="1" x14ac:dyDescent="0.25">
      <c r="B40" s="50" t="s">
        <v>57</v>
      </c>
      <c r="C40" s="32"/>
      <c r="D40" s="32"/>
      <c r="E40" s="32"/>
      <c r="F40" s="32"/>
      <c r="G40" s="32"/>
      <c r="H40" s="44">
        <f>SUM(H38:H39)</f>
        <v>1756906480</v>
      </c>
    </row>
    <row r="42" spans="2:35" s="5" customFormat="1" x14ac:dyDescent="0.25">
      <c r="B42" s="4"/>
      <c r="C42" s="4"/>
      <c r="D42" s="4"/>
      <c r="E42" s="4"/>
      <c r="F42" s="51"/>
      <c r="G42" s="51"/>
      <c r="H42" s="51"/>
      <c r="I42" s="51"/>
    </row>
    <row r="43" spans="2:35" s="5" customFormat="1" x14ac:dyDescent="0.25">
      <c r="B43" s="4"/>
      <c r="C43" s="4"/>
      <c r="D43" s="4"/>
      <c r="E43" s="4"/>
      <c r="F43" s="51"/>
      <c r="G43" s="51"/>
      <c r="H43" s="51"/>
      <c r="I43" s="51"/>
    </row>
    <row r="44" spans="2:35" s="5" customFormat="1" x14ac:dyDescent="0.25">
      <c r="B44" s="4"/>
      <c r="C44" s="4"/>
      <c r="D44" s="4"/>
      <c r="E44" s="4"/>
      <c r="F44" s="51"/>
      <c r="G44" s="51"/>
      <c r="H44" s="51"/>
      <c r="I44" s="51"/>
    </row>
    <row r="45" spans="2:35" s="5" customFormat="1" x14ac:dyDescent="0.25">
      <c r="B45" s="4"/>
      <c r="C45" s="4"/>
      <c r="D45" s="4"/>
      <c r="E45" s="4"/>
      <c r="F45" s="51"/>
      <c r="G45" s="51"/>
      <c r="H45" s="51"/>
      <c r="I45" s="51"/>
    </row>
    <row r="46" spans="2:35" x14ac:dyDescent="0.25">
      <c r="F46" s="51"/>
      <c r="G46" s="51"/>
      <c r="H46" s="51"/>
      <c r="I46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Pacheco P</dc:creator>
  <cp:lastModifiedBy>Concejo</cp:lastModifiedBy>
  <dcterms:created xsi:type="dcterms:W3CDTF">2020-11-11T18:04:21Z</dcterms:created>
  <dcterms:modified xsi:type="dcterms:W3CDTF">2020-11-20T16:23:13Z</dcterms:modified>
</cp:coreProperties>
</file>