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mc:AlternateContent xmlns:mc="http://schemas.openxmlformats.org/markup-compatibility/2006">
    <mc:Choice Requires="x15">
      <x15ac:absPath xmlns:x15ac="http://schemas.microsoft.com/office/spreadsheetml/2010/11/ac" url="C:\Users\Concejo\Desktop\UNIVERSIDAD DEL ATLANTICO\INVITACION PUBLICA\IP 003-2020 OBRA\INFORME DEFINITIVO\PUBLICADA\"/>
    </mc:Choice>
  </mc:AlternateContent>
  <xr:revisionPtr revIDLastSave="0" documentId="8_{F8BF2125-C000-4550-89C3-220CD15F3AF3}" xr6:coauthVersionLast="45" xr6:coauthVersionMax="45" xr10:uidLastSave="{00000000-0000-0000-0000-000000000000}"/>
  <bookViews>
    <workbookView xWindow="-120" yWindow="-120" windowWidth="20730" windowHeight="11160" activeTab="5" xr2:uid="{00000000-000D-0000-FFFF-FFFF00000000}"/>
  </bookViews>
  <sheets>
    <sheet name="Resumen caso 2" sheetId="2" state="hidden" r:id="rId1"/>
    <sheet name="Resumen caso ideal" sheetId="3" state="hidden" r:id="rId2"/>
    <sheet name="Presupuesto Oficial - OBRA" sheetId="10" r:id="rId3"/>
    <sheet name="Famoc-Depanel" sheetId="20" r:id="rId4"/>
    <sheet name="A Construir" sheetId="19" r:id="rId5"/>
    <sheet name="Union Temporal OEM" sheetId="21" r:id="rId6"/>
    <sheet name="Evaluacion" sheetId="25" r:id="rId7"/>
    <sheet name="Presupuesto Interventoria" sheetId="5" state="hidden" r:id="rId8"/>
    <sheet name="AIU - Obra" sheetId="1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A" localSheetId="8">#REF!</definedName>
    <definedName name="\a">[17]PJ!#REF!</definedName>
    <definedName name="\B" localSheetId="8">#REF!</definedName>
    <definedName name="\B">#REF!</definedName>
    <definedName name="\C" localSheetId="8">#REF!</definedName>
    <definedName name="\C">#REF!</definedName>
    <definedName name="\D" localSheetId="8">#REF!</definedName>
    <definedName name="\D">#REF!</definedName>
    <definedName name="\I" localSheetId="8">#REF!</definedName>
    <definedName name="\I">#REF!</definedName>
    <definedName name="\L">#REF!</definedName>
    <definedName name="\M" localSheetId="8">#REF!</definedName>
    <definedName name="\M">#REF!</definedName>
    <definedName name="\P" localSheetId="8">#REF!</definedName>
    <definedName name="\P">#REF!</definedName>
    <definedName name="\s">#REF!</definedName>
    <definedName name="\X">#N/A</definedName>
    <definedName name="\Z">#N/A</definedName>
    <definedName name="________________________________PJ50">#REF!</definedName>
    <definedName name="_______________________________PJ50" localSheetId="2">#REF!</definedName>
    <definedName name="_______________________________PJ50">#REF!</definedName>
    <definedName name="______________________________APU221">#REF!</definedName>
    <definedName name="______________________________PJ50" localSheetId="2">#REF!</definedName>
    <definedName name="______________________________PJ50">#REF!</definedName>
    <definedName name="______________________________pj51">#REF!</definedName>
    <definedName name="_____________________________APU221">#REF!</definedName>
    <definedName name="_____________________________pj51">#REF!</definedName>
    <definedName name="____________________________APU221">#REF!</definedName>
    <definedName name="____________________________PJ50" localSheetId="2">#REF!</definedName>
    <definedName name="____________________________PJ50">#REF!</definedName>
    <definedName name="____________________________pj51" localSheetId="2">#REF!</definedName>
    <definedName name="____________________________pj51">#REF!</definedName>
    <definedName name="____________________________rc" localSheetId="2">#REF!</definedName>
    <definedName name="____________________________rc">#REF!</definedName>
    <definedName name="___________________________PJ50" localSheetId="2">#REF!</definedName>
    <definedName name="___________________________PJ50">#REF!</definedName>
    <definedName name="___________________________rc" localSheetId="2">#REF!</definedName>
    <definedName name="___________________________rc">#REF!</definedName>
    <definedName name="__________________________APU221">#REF!</definedName>
    <definedName name="__________________________PJ50">#REF!</definedName>
    <definedName name="__________________________pj51">#REF!</definedName>
    <definedName name="__________________________rc">#REF!</definedName>
    <definedName name="_________________________APU221">#REF!</definedName>
    <definedName name="_________________________PJ50">#REF!</definedName>
    <definedName name="_________________________pj51">#REF!</definedName>
    <definedName name="_________________________rc">#REF!</definedName>
    <definedName name="________________________APU221">#REF!</definedName>
    <definedName name="________________________PJ50" localSheetId="2">#REF!</definedName>
    <definedName name="________________________PJ50">#REF!</definedName>
    <definedName name="________________________pj51">#REF!</definedName>
    <definedName name="________________________rc">#REF!</definedName>
    <definedName name="_______________________APU221">#REF!</definedName>
    <definedName name="_______________________PJ50">#REF!</definedName>
    <definedName name="_______________________pj51">#REF!</definedName>
    <definedName name="_______________________rc" localSheetId="2">#REF!</definedName>
    <definedName name="_______________________rc">#REF!</definedName>
    <definedName name="______________________APU221">#REF!</definedName>
    <definedName name="______________________i1">#REF!</definedName>
    <definedName name="______________________PJ50">#REF!</definedName>
    <definedName name="______________________pj51" localSheetId="2">#REF!</definedName>
    <definedName name="______________________pj51">#REF!</definedName>
    <definedName name="______________________rc" localSheetId="2">#REF!</definedName>
    <definedName name="______________________rc">#REF!</definedName>
    <definedName name="_____________________APU221">#REF!</definedName>
    <definedName name="_____________________i1">#REF!</definedName>
    <definedName name="_____________________PJ50">#REF!</definedName>
    <definedName name="_____________________pj51" localSheetId="2">#REF!</definedName>
    <definedName name="_____________________pj51">#REF!</definedName>
    <definedName name="_____________________rc">#REF!</definedName>
    <definedName name="____________________APU221" localSheetId="2">#REF!</definedName>
    <definedName name="____________________APU221">#REF!</definedName>
    <definedName name="____________________i1">#REF!</definedName>
    <definedName name="____________________PJ50">#REF!</definedName>
    <definedName name="____________________pj51">#REF!</definedName>
    <definedName name="____________________rc">#REF!</definedName>
    <definedName name="___________________APU221">#REF!</definedName>
    <definedName name="___________________i1">#REF!</definedName>
    <definedName name="___________________PJ50">#REF!</definedName>
    <definedName name="___________________pj51">#REF!</definedName>
    <definedName name="___________________rc">#REF!</definedName>
    <definedName name="__________________APU221" localSheetId="2">#REF!</definedName>
    <definedName name="__________________APU221">#REF!</definedName>
    <definedName name="__________________i1">#REF!</definedName>
    <definedName name="__________________PJ50">#REF!</definedName>
    <definedName name="__________________pj51">#REF!</definedName>
    <definedName name="__________________rc">#REF!</definedName>
    <definedName name="_________________APU221">#REF!</definedName>
    <definedName name="_________________i1">#REF!</definedName>
    <definedName name="_________________PJ50">#REF!</definedName>
    <definedName name="_________________pj51">#REF!</definedName>
    <definedName name="_________________rc">#REF!</definedName>
    <definedName name="________________APU221">#REF!</definedName>
    <definedName name="________________i1">#REF!</definedName>
    <definedName name="________________PJ50">#REF!</definedName>
    <definedName name="________________pj51">#REF!</definedName>
    <definedName name="________________rc">#REF!</definedName>
    <definedName name="_______________APU221">#REF!</definedName>
    <definedName name="_______________i1">#REF!</definedName>
    <definedName name="_______________PJ50" localSheetId="2">#REF!</definedName>
    <definedName name="_______________PJ50">#REF!</definedName>
    <definedName name="_______________pj51">#REF!</definedName>
    <definedName name="_______________rc">#REF!</definedName>
    <definedName name="______________APU221">#REF!</definedName>
    <definedName name="______________i1">#REF!</definedName>
    <definedName name="______________PJ50">#REF!</definedName>
    <definedName name="______________pj51">#REF!</definedName>
    <definedName name="______________rc">#REF!</definedName>
    <definedName name="_____________APU221" localSheetId="2">#REF!</definedName>
    <definedName name="_____________APU221">#REF!</definedName>
    <definedName name="_____________i1">#REF!</definedName>
    <definedName name="_____________PJ50">#REF!</definedName>
    <definedName name="_____________pj51" localSheetId="2">#REF!</definedName>
    <definedName name="_____________pj51">#REF!</definedName>
    <definedName name="_____________rc">#REF!</definedName>
    <definedName name="____________APU221">#REF!</definedName>
    <definedName name="____________i1" localSheetId="2">#REF!</definedName>
    <definedName name="____________i1">#REF!</definedName>
    <definedName name="____________PJ50">#REF!</definedName>
    <definedName name="____________pj51">#REF!</definedName>
    <definedName name="____________rc">#REF!</definedName>
    <definedName name="___________AFC1">[1]INV!$A$25:$D$28</definedName>
    <definedName name="___________AFC3">[1]INV!$F$25:$I$28</definedName>
    <definedName name="___________AFC5">[1]INV!$K$25:$N$28</definedName>
    <definedName name="___________APU221">#REF!</definedName>
    <definedName name="___________BGC1">[1]INV!$A$5:$D$8</definedName>
    <definedName name="___________BGC3">[1]INV!$F$5:$I$8</definedName>
    <definedName name="___________BGC5">[1]INV!$K$5:$N$8</definedName>
    <definedName name="___________CAC1">[1]INV!$A$19:$D$22</definedName>
    <definedName name="___________CAC3">[1]INV!$F$19:$I$22</definedName>
    <definedName name="___________CAC5">[1]INV!$K$19:$N$22</definedName>
    <definedName name="___________i1">#REF!</definedName>
    <definedName name="___________PJ50">#REF!</definedName>
    <definedName name="___________pj51">#REF!</definedName>
    <definedName name="___________rc">#REF!</definedName>
    <definedName name="___________SBC1">[1]INV!$A$12:$D$15</definedName>
    <definedName name="___________SBC3">[1]INV!$F$12:$I$15</definedName>
    <definedName name="___________SBC5">[1]INV!$K$12:$N$15</definedName>
    <definedName name="__________AFC1">[1]INV!$A$25:$D$28</definedName>
    <definedName name="__________AFC3">[1]INV!$F$25:$I$28</definedName>
    <definedName name="__________AFC5">[1]INV!$K$25:$N$28</definedName>
    <definedName name="__________APU221">#REF!</definedName>
    <definedName name="__________BGC1">[1]INV!$A$5:$D$8</definedName>
    <definedName name="__________BGC3">[1]INV!$F$5:$I$8</definedName>
    <definedName name="__________BGC5">[1]INV!$K$5:$N$8</definedName>
    <definedName name="__________CAC1">[1]INV!$A$19:$D$22</definedName>
    <definedName name="__________CAC3">[1]INV!$F$19:$I$22</definedName>
    <definedName name="__________CAC5">[1]INV!$K$19:$N$22</definedName>
    <definedName name="__________i1">#REF!</definedName>
    <definedName name="__________PJ50">#REF!</definedName>
    <definedName name="__________pj51" localSheetId="2">#REF!</definedName>
    <definedName name="__________pj51">#REF!</definedName>
    <definedName name="__________rc">#REF!</definedName>
    <definedName name="__________SBC1">[1]INV!$A$12:$D$15</definedName>
    <definedName name="__________SBC3">[1]INV!$F$12:$I$15</definedName>
    <definedName name="__________SBC5">[1]INV!$K$12:$N$15</definedName>
    <definedName name="_________AFC1">[1]INV!$A$25:$D$28</definedName>
    <definedName name="_________AFC3">[1]INV!$F$25:$I$28</definedName>
    <definedName name="_________AFC5">[1]INV!$K$25:$N$28</definedName>
    <definedName name="_________APU221" localSheetId="2">#REF!</definedName>
    <definedName name="_________APU221">#REF!</definedName>
    <definedName name="_________BGC1">[1]INV!$A$5:$D$8</definedName>
    <definedName name="_________BGC3">[1]INV!$F$5:$I$8</definedName>
    <definedName name="_________BGC5">[1]INV!$K$5:$N$8</definedName>
    <definedName name="_________CAC1">[1]INV!$A$19:$D$22</definedName>
    <definedName name="_________CAC3">[1]INV!$F$19:$I$22</definedName>
    <definedName name="_________CAC5">[1]INV!$K$19:$N$22</definedName>
    <definedName name="_________i1">#REF!</definedName>
    <definedName name="_________MA2">#REF!</definedName>
    <definedName name="_________PJ50" localSheetId="2">#REF!</definedName>
    <definedName name="_________PJ50">#REF!</definedName>
    <definedName name="_________pj51">#REF!</definedName>
    <definedName name="_________rc">#REF!</definedName>
    <definedName name="_________SBC1">[1]INV!$A$12:$D$15</definedName>
    <definedName name="_________SBC3">[1]INV!$F$12:$I$15</definedName>
    <definedName name="_________SBC5">[1]INV!$K$12:$N$15</definedName>
    <definedName name="________AFC1">[1]INV!$A$25:$D$28</definedName>
    <definedName name="________AFC3">[1]INV!$F$25:$I$28</definedName>
    <definedName name="________AFC5">[1]INV!$K$25:$N$28</definedName>
    <definedName name="________APU221">#REF!</definedName>
    <definedName name="________BGC1">[1]INV!$A$5:$D$8</definedName>
    <definedName name="________BGC3">[1]INV!$F$5:$I$8</definedName>
    <definedName name="________BGC5">[1]INV!$K$5:$N$8</definedName>
    <definedName name="________CAC1">[1]INV!$A$19:$D$22</definedName>
    <definedName name="________CAC3">[1]INV!$F$19:$I$22</definedName>
    <definedName name="________CAC5">[1]INV!$K$19:$N$22</definedName>
    <definedName name="________i1">#REF!</definedName>
    <definedName name="________MA2">#REF!</definedName>
    <definedName name="________PJ50">#REF!</definedName>
    <definedName name="________pj51">#REF!</definedName>
    <definedName name="________rc">#REF!</definedName>
    <definedName name="________SBC1">[1]INV!$A$12:$D$15</definedName>
    <definedName name="________SBC3">[1]INV!$F$12:$I$15</definedName>
    <definedName name="________SBC5">[1]INV!$K$12:$N$15</definedName>
    <definedName name="_______AFC1">[1]INV!$A$25:$D$28</definedName>
    <definedName name="_______AFC3">[1]INV!$F$25:$I$28</definedName>
    <definedName name="_______AFC5">[1]INV!$K$25:$N$28</definedName>
    <definedName name="_______APU221">#REF!</definedName>
    <definedName name="_______BGC1">[1]INV!$A$5:$D$8</definedName>
    <definedName name="_______BGC3">[1]INV!$F$5:$I$8</definedName>
    <definedName name="_______BGC5">[1]INV!$K$5:$N$8</definedName>
    <definedName name="_______CAC1">[1]INV!$A$19:$D$22</definedName>
    <definedName name="_______CAC3">[1]INV!$F$19:$I$22</definedName>
    <definedName name="_______CAC5">[1]INV!$K$19:$N$22</definedName>
    <definedName name="_______cua1">'[2]ALCANTARILLADO RAS'!$A$4:$B$14</definedName>
    <definedName name="_______DMD1">#REF!</definedName>
    <definedName name="_______i1">#REF!</definedName>
    <definedName name="_______MA2">#REF!</definedName>
    <definedName name="_______PJ50">#REF!</definedName>
    <definedName name="_______pj51" localSheetId="2">#REF!</definedName>
    <definedName name="_______pj51">#REF!</definedName>
    <definedName name="_______rc" localSheetId="2">#REF!</definedName>
    <definedName name="_______rc">#REF!</definedName>
    <definedName name="_______SBC1">[1]INV!$A$12:$D$15</definedName>
    <definedName name="_______SBC3">[1]INV!$F$12:$I$15</definedName>
    <definedName name="_______SBC5">[1]INV!$K$12:$N$15</definedName>
    <definedName name="_______VPD1">[3]TARIFAS!$C$582</definedName>
    <definedName name="_______VPI1">[3]TARIFAS!$C$580</definedName>
    <definedName name="_______VRA1">[3]TARIFAS!$C$579</definedName>
    <definedName name="______AFC1" localSheetId="8">[1]INV!$A$25:$D$28</definedName>
    <definedName name="______AFC1">[1]INV!$A$25:$D$28</definedName>
    <definedName name="______AFC3" localSheetId="8">[1]INV!$F$25:$I$28</definedName>
    <definedName name="______AFC3">[1]INV!$F$25:$I$28</definedName>
    <definedName name="______AFC5" localSheetId="8">[1]INV!$K$25:$N$28</definedName>
    <definedName name="______AFC5">[1]INV!$K$25:$N$28</definedName>
    <definedName name="______APU221">#REF!</definedName>
    <definedName name="______BGC1" localSheetId="8">[1]INV!$A$5:$D$8</definedName>
    <definedName name="______BGC1">[1]INV!$A$5:$D$8</definedName>
    <definedName name="______BGC3" localSheetId="8">[1]INV!$F$5:$I$8</definedName>
    <definedName name="______BGC3">[1]INV!$F$5:$I$8</definedName>
    <definedName name="______BGC5" localSheetId="8">[1]INV!$K$5:$N$8</definedName>
    <definedName name="______BGC5">[1]INV!$K$5:$N$8</definedName>
    <definedName name="______CAC1" localSheetId="8">[1]INV!$A$19:$D$22</definedName>
    <definedName name="______CAC1">[1]INV!$A$19:$D$22</definedName>
    <definedName name="______CAC3" localSheetId="8">[1]INV!$F$19:$I$22</definedName>
    <definedName name="______CAC3">[1]INV!$F$19:$I$22</definedName>
    <definedName name="______CAC5" localSheetId="8">[1]INV!$K$19:$N$22</definedName>
    <definedName name="______CAC5">[1]INV!$K$19:$N$22</definedName>
    <definedName name="______cua1">'[2]ALCANTARILLADO RAS'!$A$4:$B$14</definedName>
    <definedName name="______DMD1">#REF!</definedName>
    <definedName name="______i1">#REF!</definedName>
    <definedName name="______INF1">#REF!</definedName>
    <definedName name="______MA2">#REF!</definedName>
    <definedName name="______PJ50">#REF!</definedName>
    <definedName name="______pj51">#REF!</definedName>
    <definedName name="______rc">#REF!</definedName>
    <definedName name="______SBC1" localSheetId="8">[1]INV!$A$12:$D$15</definedName>
    <definedName name="______SBC1">[1]INV!$A$12:$D$15</definedName>
    <definedName name="______SBC3" localSheetId="8">[1]INV!$F$12:$I$15</definedName>
    <definedName name="______SBC3">[1]INV!$F$12:$I$15</definedName>
    <definedName name="______SBC5" localSheetId="8">[1]INV!$K$12:$N$15</definedName>
    <definedName name="______SBC5">[1]INV!$K$12:$N$15</definedName>
    <definedName name="______VPD1">[3]TARIFAS!$C$582</definedName>
    <definedName name="______VPI1">[3]TARIFAS!$C$580</definedName>
    <definedName name="______VRA1">[3]TARIFAS!$C$579</definedName>
    <definedName name="_____AFC1" localSheetId="8">[1]INV!$A$25:$D$28</definedName>
    <definedName name="_____AFC1">[1]INV!$A$25:$D$28</definedName>
    <definedName name="_____AFC3" localSheetId="8">[1]INV!$F$25:$I$28</definedName>
    <definedName name="_____AFC3">[1]INV!$F$25:$I$28</definedName>
    <definedName name="_____AFC5" localSheetId="8">[1]INV!$K$25:$N$28</definedName>
    <definedName name="_____AFC5">[1]INV!$K$25:$N$28</definedName>
    <definedName name="_____APU221">#REF!</definedName>
    <definedName name="_____BGC1" localSheetId="8">[1]INV!$A$5:$D$8</definedName>
    <definedName name="_____BGC1">[1]INV!$A$5:$D$8</definedName>
    <definedName name="_____BGC3" localSheetId="8">[1]INV!$F$5:$I$8</definedName>
    <definedName name="_____BGC3">[1]INV!$F$5:$I$8</definedName>
    <definedName name="_____BGC5" localSheetId="8">[1]INV!$K$5:$N$8</definedName>
    <definedName name="_____BGC5">[1]INV!$K$5:$N$8</definedName>
    <definedName name="_____CAC1" localSheetId="8">[1]INV!$A$19:$D$22</definedName>
    <definedName name="_____CAC1">[1]INV!$A$19:$D$22</definedName>
    <definedName name="_____CAC3" localSheetId="8">[1]INV!$F$19:$I$22</definedName>
    <definedName name="_____CAC3">[1]INV!$F$19:$I$22</definedName>
    <definedName name="_____CAC5" localSheetId="8">[1]INV!$K$19:$N$22</definedName>
    <definedName name="_____CAC5">[1]INV!$K$19:$N$22</definedName>
    <definedName name="_____cua1">'[2]ALCANTARILLADO RAS'!$A$4:$B$14</definedName>
    <definedName name="_____DMD1">#REF!</definedName>
    <definedName name="_____EST1">#REF!</definedName>
    <definedName name="_____EST10">#REF!</definedName>
    <definedName name="_____EST11">#REF!</definedName>
    <definedName name="_____EST12" localSheetId="2">#REF!</definedName>
    <definedName name="_____EST12">#REF!</definedName>
    <definedName name="_____EST13">#REF!</definedName>
    <definedName name="_____EST14">#REF!</definedName>
    <definedName name="_____EST15">#REF!</definedName>
    <definedName name="_____EST16" localSheetId="2">#REF!</definedName>
    <definedName name="_____EST16">#REF!</definedName>
    <definedName name="_____EST17">#REF!</definedName>
    <definedName name="_____EST18" localSheetId="2">#REF!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3">#REF!</definedName>
    <definedName name="_____EXC4">#REF!</definedName>
    <definedName name="_____EXC5">#REF!</definedName>
    <definedName name="_____EXC8">#REF!</definedName>
    <definedName name="_____EXC9">#REF!</definedName>
    <definedName name="_____i1">#REF!</definedName>
    <definedName name="_____MA2" localSheetId="2">#REF!</definedName>
    <definedName name="_____MA2">#REF!</definedName>
    <definedName name="_____PJ50">#REF!</definedName>
    <definedName name="_____pj51">#REF!</definedName>
    <definedName name="_____rc">#REF!</definedName>
    <definedName name="_____SBC1" localSheetId="8">[1]INV!$A$12:$D$15</definedName>
    <definedName name="_____SBC1">[1]INV!$A$12:$D$15</definedName>
    <definedName name="_____SBC3" localSheetId="8">[1]INV!$F$12:$I$15</definedName>
    <definedName name="_____SBC3">[1]INV!$F$12:$I$15</definedName>
    <definedName name="_____SBC5" localSheetId="8">[1]INV!$K$12:$N$15</definedName>
    <definedName name="_____SBC5">[1]INV!$K$12:$N$15</definedName>
    <definedName name="_____VPD1">[3]TARIFAS!$C$582</definedName>
    <definedName name="_____VPI1">[3]TARIFAS!$C$580</definedName>
    <definedName name="_____VRA1">[3]TARIFAS!$C$579</definedName>
    <definedName name="____AFC1" localSheetId="8">[1]INV!$A$25:$D$28</definedName>
    <definedName name="____AFC1">[1]INV!$A$25:$D$28</definedName>
    <definedName name="____AFC3" localSheetId="8">[1]INV!$F$25:$I$28</definedName>
    <definedName name="____AFC3">[1]INV!$F$25:$I$28</definedName>
    <definedName name="____AFC5" localSheetId="8">[1]INV!$K$25:$N$28</definedName>
    <definedName name="____AFC5">[1]INV!$K$25:$N$28</definedName>
    <definedName name="____APU221">#REF!</definedName>
    <definedName name="____BGC1" localSheetId="8">[1]INV!$A$5:$D$8</definedName>
    <definedName name="____BGC1">[1]INV!$A$5:$D$8</definedName>
    <definedName name="____BGC3" localSheetId="8">[1]INV!$F$5:$I$8</definedName>
    <definedName name="____BGC3">[1]INV!$F$5:$I$8</definedName>
    <definedName name="____BGC5" localSheetId="8">[1]INV!$K$5:$N$8</definedName>
    <definedName name="____BGC5">[1]INV!$K$5:$N$8</definedName>
    <definedName name="____CAC1" localSheetId="8">[1]INV!$A$19:$D$22</definedName>
    <definedName name="____CAC1">[1]INV!$A$19:$D$22</definedName>
    <definedName name="____CAC3" localSheetId="8">[1]INV!$F$19:$I$22</definedName>
    <definedName name="____CAC3">[1]INV!$F$19:$I$22</definedName>
    <definedName name="____CAC5" localSheetId="8">[1]INV!$K$19:$N$22</definedName>
    <definedName name="____CAC5">[1]INV!$K$19:$N$22</definedName>
    <definedName name="____cua1">'[2]ALCANTARILLADO RAS'!$A$4:$B$14</definedName>
    <definedName name="____DMD1" localSheetId="2">#REF!</definedName>
    <definedName name="____DMD1">#REF!</definedName>
    <definedName name="____EXC2">#REF!</definedName>
    <definedName name="____EXC6" localSheetId="2">#REF!</definedName>
    <definedName name="____EXC6">#REF!</definedName>
    <definedName name="____EXC7">#REF!</definedName>
    <definedName name="____i1">#REF!</definedName>
    <definedName name="____MA2">#REF!</definedName>
    <definedName name="____PJ50">#REF!</definedName>
    <definedName name="____pj51">#REF!</definedName>
    <definedName name="____rc">#REF!</definedName>
    <definedName name="____SBC1" localSheetId="8">[1]INV!$A$12:$D$15</definedName>
    <definedName name="____SBC1">[1]INV!$A$12:$D$15</definedName>
    <definedName name="____SBC3" localSheetId="8">[1]INV!$F$12:$I$15</definedName>
    <definedName name="____SBC3">[1]INV!$F$12:$I$15</definedName>
    <definedName name="____SBC5" localSheetId="8">[1]INV!$K$12:$N$15</definedName>
    <definedName name="____SBC5">[1]INV!$K$12:$N$15</definedName>
    <definedName name="____VPD1">[3]TARIFAS!$C$582</definedName>
    <definedName name="____VPI1">[3]TARIFAS!$C$580</definedName>
    <definedName name="____VRA1">[3]TARIFAS!$C$579</definedName>
    <definedName name="___AFC1" localSheetId="8">[1]INV!$A$25:$D$28</definedName>
    <definedName name="___AFC1">[1]INV!$A$25:$D$28</definedName>
    <definedName name="___AFC3" localSheetId="8">[1]INV!$F$25:$I$28</definedName>
    <definedName name="___AFC3">[1]INV!$F$25:$I$28</definedName>
    <definedName name="___AFC5" localSheetId="8">[1]INV!$K$25:$N$28</definedName>
    <definedName name="___AFC5">[1]INV!$K$25:$N$28</definedName>
    <definedName name="___APU221">#REF!</definedName>
    <definedName name="___BGC1" localSheetId="8">[1]INV!$A$5:$D$8</definedName>
    <definedName name="___BGC1">[1]INV!$A$5:$D$8</definedName>
    <definedName name="___BGC3" localSheetId="8">[1]INV!$F$5:$I$8</definedName>
    <definedName name="___BGC3">[1]INV!$F$5:$I$8</definedName>
    <definedName name="___BGC5" localSheetId="8">[1]INV!$K$5:$N$8</definedName>
    <definedName name="___BGC5">[1]INV!$K$5:$N$8</definedName>
    <definedName name="___CAC1" localSheetId="8">[1]INV!$A$19:$D$22</definedName>
    <definedName name="___CAC1">[1]INV!$A$19:$D$22</definedName>
    <definedName name="___CAC3" localSheetId="8">[1]INV!$F$19:$I$22</definedName>
    <definedName name="___CAC3">[1]INV!$F$19:$I$22</definedName>
    <definedName name="___CAC5" localSheetId="8">[1]INV!$K$19:$N$22</definedName>
    <definedName name="___CAC5">[1]INV!$K$19:$N$22</definedName>
    <definedName name="___Cod1">#REF!</definedName>
    <definedName name="___cua1">'[2]ALCANTARILLADO RAS'!$A$4:$B$14</definedName>
    <definedName name="___DMD1">#REF!</definedName>
    <definedName name="___EST1">#REF!</definedName>
    <definedName name="___EST10">#REF!</definedName>
    <definedName name="___EST11">#REF!</definedName>
    <definedName name="___EST12">#REF!</definedName>
    <definedName name="___EST13" localSheetId="2">#REF!</definedName>
    <definedName name="___EST13">#REF!</definedName>
    <definedName name="___EST14">#REF!</definedName>
    <definedName name="___EST15">#REF!</definedName>
    <definedName name="___EST16">#REF!</definedName>
    <definedName name="___EST17">#REF!</definedName>
    <definedName name="___EST18" localSheetId="2">#REF!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 localSheetId="2">#REF!</definedName>
    <definedName name="___ETR13">#REF!</definedName>
    <definedName name="___EXC1" localSheetId="2">#REF!</definedName>
    <definedName name="___EXC1">#REF!</definedName>
    <definedName name="___EXC10">#REF!</definedName>
    <definedName name="___EXC11">#REF!</definedName>
    <definedName name="___EXC12">#REF!</definedName>
    <definedName name="___EXC2">#REF!</definedName>
    <definedName name="___EXC3">#REF!</definedName>
    <definedName name="___EXC4" localSheetId="2">#REF!</definedName>
    <definedName name="___EXC4">#REF!</definedName>
    <definedName name="___EXC5" localSheetId="2">#REF!</definedName>
    <definedName name="___EXC5">#REF!</definedName>
    <definedName name="___EXC8" localSheetId="2">#REF!</definedName>
    <definedName name="___EXC8">#REF!</definedName>
    <definedName name="___EXC9">#REF!</definedName>
    <definedName name="___f">[4]Cálculo!$B$67</definedName>
    <definedName name="___i1" localSheetId="2">#REF!</definedName>
    <definedName name="___i1">#REF!</definedName>
    <definedName name="___INF1" localSheetId="2">#REF!</definedName>
    <definedName name="___INF1">#REF!</definedName>
    <definedName name="___MA2">#REF!</definedName>
    <definedName name="___MSC1">#REF!</definedName>
    <definedName name="___PJ50">#REF!</definedName>
    <definedName name="___pj51">#REF!</definedName>
    <definedName name="___rc">#REF!</definedName>
    <definedName name="___SBC1" localSheetId="8">[1]INV!$A$12:$D$15</definedName>
    <definedName name="___SBC1">[1]INV!$A$12:$D$15</definedName>
    <definedName name="___SBC3" localSheetId="8">[1]INV!$F$12:$I$15</definedName>
    <definedName name="___SBC3">[1]INV!$F$12:$I$15</definedName>
    <definedName name="___SBC5" localSheetId="8">[1]INV!$K$12:$N$15</definedName>
    <definedName name="___SBC5">[1]INV!$K$12:$N$15</definedName>
    <definedName name="___srn001">'[5]SRN-005'!$C$3</definedName>
    <definedName name="___VPD1">[3]TARIFAS!$C$582</definedName>
    <definedName name="___VPI1">[3]TARIFAS!$C$580</definedName>
    <definedName name="___VRA1">[3]TARIFAS!$C$579</definedName>
    <definedName name="__123Graph_A" hidden="1">[6]AIU!$D$338:$D$357</definedName>
    <definedName name="__123Graph_Acaja" hidden="1">[6]EVA!$D$39:$AD$39</definedName>
    <definedName name="__123Graph_ACart_AnticAdic" hidden="1">[6]EVA!$F$95:$I$95</definedName>
    <definedName name="__123Graph_AFACTURAC" hidden="1">[6]Program!$B$120:$Y$120</definedName>
    <definedName name="__123Graph_AGraph2" hidden="1">[6]AIU!$D$338:$D$357</definedName>
    <definedName name="__123Graph_B" localSheetId="4" hidden="1">#REF!</definedName>
    <definedName name="__123Graph_B" localSheetId="8" hidden="1">#REF!</definedName>
    <definedName name="__123Graph_B" localSheetId="5" hidden="1">#REF!</definedName>
    <definedName name="__123Graph_B" hidden="1">#REF!</definedName>
    <definedName name="__123Graph_Bcaja" hidden="1">[6]EVA!$D$56:$AD$56</definedName>
    <definedName name="__123Graph_BCart_AnticAdic" hidden="1">[6]EVA!$F$96:$I$96</definedName>
    <definedName name="__123Graph_C" localSheetId="4" hidden="1">#REF!</definedName>
    <definedName name="__123Graph_C" localSheetId="8" hidden="1">#REF!</definedName>
    <definedName name="__123Graph_C" localSheetId="5" hidden="1">#REF!</definedName>
    <definedName name="__123Graph_C" hidden="1">#REF!</definedName>
    <definedName name="__123Graph_Ccaja" hidden="1">[6]EVA!$D$58:$AD$58</definedName>
    <definedName name="__123Graph_CCart_AnticAdic" hidden="1">[6]EVA!$F$97:$I$97</definedName>
    <definedName name="__123Graph_D" localSheetId="4" hidden="1">#REF!</definedName>
    <definedName name="__123Graph_D" localSheetId="8" hidden="1">#REF!</definedName>
    <definedName name="__123Graph_D" localSheetId="5" hidden="1">#REF!</definedName>
    <definedName name="__123Graph_D" hidden="1">#REF!</definedName>
    <definedName name="__123Graph_Dcaja" hidden="1">[6]EVA!$D$61:$AD$61</definedName>
    <definedName name="__123Graph_DCart_AnticAdic" hidden="1">[6]EVA!$F$99:$I$99</definedName>
    <definedName name="__123Graph_E" localSheetId="4" hidden="1">#REF!</definedName>
    <definedName name="__123Graph_E" localSheetId="8" hidden="1">#REF!</definedName>
    <definedName name="__123Graph_E" localSheetId="5" hidden="1">#REF!</definedName>
    <definedName name="__123Graph_E" hidden="1">#REF!</definedName>
    <definedName name="__123Graph_ECart_AnticAdic" hidden="1">[6]EVA!$F$99:$I$99</definedName>
    <definedName name="__123Graph_F" localSheetId="4" hidden="1">#REF!</definedName>
    <definedName name="__123Graph_F" localSheetId="8" hidden="1">#REF!</definedName>
    <definedName name="__123Graph_F" localSheetId="5" hidden="1">#REF!</definedName>
    <definedName name="__123Graph_F" hidden="1">#REF!</definedName>
    <definedName name="__123Graph_LBL_ACart_AnticAdic" hidden="1">[6]EVA!$J$95:$K$95</definedName>
    <definedName name="__123Graph_LBL_Ccaja" hidden="1">[6]EVA!$D$58:$AD$58</definedName>
    <definedName name="__123Graph_LBL_DCart_AnticAdic" hidden="1">[6]EVA!$F$98:$I$98</definedName>
    <definedName name="__123Graph_X" hidden="1">[6]AIU!$C$338:$C$357</definedName>
    <definedName name="__123Graph_Xcaja" hidden="1">[6]EVA!$D$6:$AD$6</definedName>
    <definedName name="__2008_Database" localSheetId="2">#REF!</definedName>
    <definedName name="__2008_Database">#REF!</definedName>
    <definedName name="__a1" localSheetId="2">#REF!</definedName>
    <definedName name="__a1">#REF!</definedName>
    <definedName name="__a3" localSheetId="2">#REF!</definedName>
    <definedName name="__a3">#REF!</definedName>
    <definedName name="__a4" localSheetId="2">#REF!</definedName>
    <definedName name="__a4">#REF!</definedName>
    <definedName name="__a5" localSheetId="2">#REF!</definedName>
    <definedName name="__a5">#REF!</definedName>
    <definedName name="__a6" localSheetId="2">#REF!</definedName>
    <definedName name="__a6">#REF!</definedName>
    <definedName name="__abr01" localSheetId="2">#REF!</definedName>
    <definedName name="__abr01">#REF!</definedName>
    <definedName name="__abr06" localSheetId="2">#REF!</definedName>
    <definedName name="__abr06">#REF!</definedName>
    <definedName name="__abr97" localSheetId="2">#REF!</definedName>
    <definedName name="__abr97">#REF!</definedName>
    <definedName name="__abr98" localSheetId="2">#REF!</definedName>
    <definedName name="__abr98">#REF!</definedName>
    <definedName name="__abr99" localSheetId="2">#REF!</definedName>
    <definedName name="__abr99">#REF!</definedName>
    <definedName name="__AFC1" localSheetId="8">[1]INV!$A$25:$D$28</definedName>
    <definedName name="__AFC1">[1]INV!$A$25:$D$28</definedName>
    <definedName name="__AFC3" localSheetId="8">[1]INV!$F$25:$I$28</definedName>
    <definedName name="__AFC3">[1]INV!$F$25:$I$28</definedName>
    <definedName name="__AFC5" localSheetId="8">[1]INV!$K$25:$N$28</definedName>
    <definedName name="__AFC5">[1]INV!$K$25:$N$28</definedName>
    <definedName name="__Afe1">'[7]2008 Database'!$D$2:$D$42,'[7]2008 Database'!$D$43:$D$43</definedName>
    <definedName name="__ago01" localSheetId="2">#REF!</definedName>
    <definedName name="__ago01">#REF!</definedName>
    <definedName name="__ago06" localSheetId="2">#REF!</definedName>
    <definedName name="__ago06">#REF!</definedName>
    <definedName name="__ago97" localSheetId="2">#REF!</definedName>
    <definedName name="__ago97">#REF!</definedName>
    <definedName name="__ago98" localSheetId="2">#REF!</definedName>
    <definedName name="__ago98">#REF!</definedName>
    <definedName name="__ago99" localSheetId="2">#REF!</definedName>
    <definedName name="__ago99">#REF!</definedName>
    <definedName name="__ALL4" localSheetId="2">#REF!</definedName>
    <definedName name="__ALL4">#REF!</definedName>
    <definedName name="__APU221">#REF!</definedName>
    <definedName name="__b2" localSheetId="2">#REF!</definedName>
    <definedName name="__b2">#REF!</definedName>
    <definedName name="__b3" localSheetId="2">#REF!</definedName>
    <definedName name="__b3">#REF!</definedName>
    <definedName name="__b4" localSheetId="2">#REF!</definedName>
    <definedName name="__b4">#REF!</definedName>
    <definedName name="__b5" localSheetId="2">#REF!</definedName>
    <definedName name="__b5">#REF!</definedName>
    <definedName name="__b6" localSheetId="2">#REF!</definedName>
    <definedName name="__b6">#REF!</definedName>
    <definedName name="__b7" localSheetId="2">#REF!</definedName>
    <definedName name="__b7">#REF!</definedName>
    <definedName name="__b8" localSheetId="2">#REF!</definedName>
    <definedName name="__b8">#REF!</definedName>
    <definedName name="__bb9" localSheetId="2">#REF!</definedName>
    <definedName name="__bb9">#REF!</definedName>
    <definedName name="__bgb5" localSheetId="2">#REF!</definedName>
    <definedName name="__bgb5">#REF!</definedName>
    <definedName name="__BGC1" localSheetId="8">[1]INV!$A$5:$D$8</definedName>
    <definedName name="__BGC1">[1]INV!$A$5:$D$8</definedName>
    <definedName name="__BGC3" localSheetId="8">[1]INV!$F$5:$I$8</definedName>
    <definedName name="__BGC3">[1]INV!$F$5:$I$8</definedName>
    <definedName name="__BGC5" localSheetId="8">[1]INV!$K$5:$N$8</definedName>
    <definedName name="__BGC5">[1]INV!$K$5:$N$8</definedName>
    <definedName name="__Bid1">#REF!</definedName>
    <definedName name="__Bid2">#REF!</definedName>
    <definedName name="__Bid3">#REF!</definedName>
    <definedName name="__Bid4">#REF!</definedName>
    <definedName name="__CAC1" localSheetId="8">[1]INV!$A$19:$D$22</definedName>
    <definedName name="__CAC1">[1]INV!$A$19:$D$22</definedName>
    <definedName name="__CAC3" localSheetId="8">[1]INV!$F$19:$I$22</definedName>
    <definedName name="__CAC3">[1]INV!$F$19:$I$22</definedName>
    <definedName name="__CAC5" localSheetId="8">[1]INV!$K$19:$N$22</definedName>
    <definedName name="__CAC5">[1]INV!$K$19:$N$22</definedName>
    <definedName name="__CMU005">#REF!</definedName>
    <definedName name="__cmu05">#REF!</definedName>
    <definedName name="__Cod1">#REF!</definedName>
    <definedName name="__com06" localSheetId="2">#REF!</definedName>
    <definedName name="__com06">#REF!</definedName>
    <definedName name="__CON123">#REF!</definedName>
    <definedName name="__CON2200" localSheetId="2">#REF!</definedName>
    <definedName name="__CON2200">#REF!</definedName>
    <definedName name="__CON2500" localSheetId="2">#REF!</definedName>
    <definedName name="__CON2500">#REF!</definedName>
    <definedName name="__con3000">#REF!</definedName>
    <definedName name="__cua1">'[2]ALCANTARILLADO RAS'!$A$4:$B$14</definedName>
    <definedName name="__dic01" localSheetId="2">#REF!</definedName>
    <definedName name="__dic01">#REF!</definedName>
    <definedName name="__dic06" localSheetId="2">#REF!</definedName>
    <definedName name="__dic06">#REF!</definedName>
    <definedName name="__dic97" localSheetId="2">#REF!</definedName>
    <definedName name="__dic97">#REF!</definedName>
    <definedName name="__dic98" localSheetId="2">#REF!</definedName>
    <definedName name="__dic98">#REF!</definedName>
    <definedName name="__dic99" localSheetId="2">#REF!</definedName>
    <definedName name="__dic99">#REF!</definedName>
    <definedName name="__DMD1" localSheetId="2">#REF!</definedName>
    <definedName name="__DMD1">#REF!</definedName>
    <definedName name="__ene01" localSheetId="2">#REF!</definedName>
    <definedName name="__ene01">#REF!</definedName>
    <definedName name="__ene03" localSheetId="2">#REF!</definedName>
    <definedName name="__ene03">#REF!</definedName>
    <definedName name="__ene06" localSheetId="2">#REF!</definedName>
    <definedName name="__ene06">#REF!</definedName>
    <definedName name="__ene97" localSheetId="2">#REF!</definedName>
    <definedName name="__ene97">#REF!</definedName>
    <definedName name="__ene98" localSheetId="2">#REF!</definedName>
    <definedName name="__ene98">#REF!</definedName>
    <definedName name="__ene99" localSheetId="2">#REF!</definedName>
    <definedName name="__ene99">#REF!</definedName>
    <definedName name="__EQP1" localSheetId="2">#REF!</definedName>
    <definedName name="__EQP1">#REF!</definedName>
    <definedName name="__EQP2">#REF!</definedName>
    <definedName name="__eqp27">#REF!</definedName>
    <definedName name="__EQP3">#REF!</definedName>
    <definedName name="__EQP4">#REF!</definedName>
    <definedName name="__EST1">#REF!</definedName>
    <definedName name="__EST10" localSheetId="2">#REF!</definedName>
    <definedName name="__EST10">#REF!</definedName>
    <definedName name="__EST11">#REF!</definedName>
    <definedName name="__EST12" localSheetId="2">#REF!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 localSheetId="2">#REF!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 localSheetId="2">#REF!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 localSheetId="2">#REF!</definedName>
    <definedName name="__EXC6">#REF!</definedName>
    <definedName name="__EXC7">#REF!</definedName>
    <definedName name="__EXC8">#REF!</definedName>
    <definedName name="__EXC9">#REF!</definedName>
    <definedName name="__exp06" localSheetId="2">#REF!</definedName>
    <definedName name="__exp06">#REF!</definedName>
    <definedName name="__f" localSheetId="2">#REF!</definedName>
    <definedName name="__f">#REF!</definedName>
    <definedName name="__feb01" localSheetId="2">#REF!</definedName>
    <definedName name="__feb01">#REF!</definedName>
    <definedName name="__feb06" localSheetId="2">#REF!</definedName>
    <definedName name="__feb06">#REF!</definedName>
    <definedName name="__feb97" localSheetId="2">#REF!</definedName>
    <definedName name="__feb97">#REF!</definedName>
    <definedName name="__feb98" localSheetId="2">#REF!</definedName>
    <definedName name="__feb98">#REF!</definedName>
    <definedName name="__feb99" localSheetId="2">#REF!</definedName>
    <definedName name="__feb99">#REF!</definedName>
    <definedName name="__FS01" localSheetId="2">#REF!</definedName>
    <definedName name="__FS01">#REF!</definedName>
    <definedName name="__g2" localSheetId="2">#REF!</definedName>
    <definedName name="__g2">#REF!</definedName>
    <definedName name="__g3" localSheetId="2">#REF!</definedName>
    <definedName name="__g3">#REF!</definedName>
    <definedName name="__g4" localSheetId="2">#REF!</definedName>
    <definedName name="__g4">#REF!</definedName>
    <definedName name="__g5" localSheetId="2">#REF!</definedName>
    <definedName name="__g5">#REF!</definedName>
    <definedName name="__g6" localSheetId="2">#REF!</definedName>
    <definedName name="__g6">#REF!</definedName>
    <definedName name="__g7" localSheetId="2">#REF!</definedName>
    <definedName name="__g7">#REF!</definedName>
    <definedName name="__GR1" localSheetId="2">#REF!</definedName>
    <definedName name="__GR1">#REF!</definedName>
    <definedName name="__gtr4" localSheetId="2">#REF!</definedName>
    <definedName name="__gtr4">#REF!</definedName>
    <definedName name="__h2" localSheetId="2">#REF!</definedName>
    <definedName name="__h2">#REF!</definedName>
    <definedName name="__h3" localSheetId="2">#REF!</definedName>
    <definedName name="__h3">#REF!</definedName>
    <definedName name="__h4" localSheetId="2">#REF!</definedName>
    <definedName name="__h4">#REF!</definedName>
    <definedName name="__h5" localSheetId="2">#REF!</definedName>
    <definedName name="__h5">#REF!</definedName>
    <definedName name="__h6" localSheetId="2">#REF!</definedName>
    <definedName name="__h6">#REF!</definedName>
    <definedName name="__h7" localSheetId="2">#REF!</definedName>
    <definedName name="__h7">#REF!</definedName>
    <definedName name="__h8" localSheetId="2">#REF!</definedName>
    <definedName name="__h8">#REF!</definedName>
    <definedName name="__hfh7" localSheetId="2">#REF!</definedName>
    <definedName name="__hfh7">#REF!</definedName>
    <definedName name="__i1" localSheetId="2">#REF!</definedName>
    <definedName name="__i1">#REF!</definedName>
    <definedName name="__i4" localSheetId="2">#REF!</definedName>
    <definedName name="__i4">#REF!</definedName>
    <definedName name="__i5" localSheetId="2">#REF!</definedName>
    <definedName name="__i5">#REF!</definedName>
    <definedName name="__i6" localSheetId="2">#REF!</definedName>
    <definedName name="__i6">#REF!</definedName>
    <definedName name="__i7" localSheetId="2">#REF!</definedName>
    <definedName name="__i7">#REF!</definedName>
    <definedName name="__i77" localSheetId="2">#REF!</definedName>
    <definedName name="__i77">#REF!</definedName>
    <definedName name="__i8" localSheetId="2">#REF!</definedName>
    <definedName name="__i8">#REF!</definedName>
    <definedName name="__i9" localSheetId="2">#REF!</definedName>
    <definedName name="__i9">#REF!</definedName>
    <definedName name="__jul01" localSheetId="2">#REF!</definedName>
    <definedName name="__jul01">#REF!</definedName>
    <definedName name="__jul06" localSheetId="2">#REF!</definedName>
    <definedName name="__jul06">#REF!</definedName>
    <definedName name="__jul97" localSheetId="2">#REF!</definedName>
    <definedName name="__jul97">#REF!</definedName>
    <definedName name="__jul98" localSheetId="2">#REF!</definedName>
    <definedName name="__jul98">#REF!</definedName>
    <definedName name="__jul99" localSheetId="2">#REF!</definedName>
    <definedName name="__jul99">#REF!</definedName>
    <definedName name="__jun01" localSheetId="2">#REF!</definedName>
    <definedName name="__jun01">#REF!</definedName>
    <definedName name="__jun06" localSheetId="2">#REF!</definedName>
    <definedName name="__jun06">#REF!</definedName>
    <definedName name="__jun97" localSheetId="2">#REF!</definedName>
    <definedName name="__jun97">#REF!</definedName>
    <definedName name="__jun98" localSheetId="2">#REF!</definedName>
    <definedName name="__jun98">#REF!</definedName>
    <definedName name="__jun99" localSheetId="2">#REF!</definedName>
    <definedName name="__jun99">#REF!</definedName>
    <definedName name="__k3" localSheetId="2">#REF!</definedName>
    <definedName name="__k3">#REF!</definedName>
    <definedName name="__k4" localSheetId="2">#REF!</definedName>
    <definedName name="__k4">#REF!</definedName>
    <definedName name="__k5" localSheetId="2">#REF!</definedName>
    <definedName name="__k5">#REF!</definedName>
    <definedName name="__k6" localSheetId="2">#REF!</definedName>
    <definedName name="__k6">#REF!</definedName>
    <definedName name="__k7" localSheetId="2">#REF!</definedName>
    <definedName name="__k7">#REF!</definedName>
    <definedName name="__k8" localSheetId="2">#REF!</definedName>
    <definedName name="__k8">#REF!</definedName>
    <definedName name="__k9" localSheetId="2">#REF!</definedName>
    <definedName name="__k9">#REF!</definedName>
    <definedName name="__kjk6" localSheetId="2">#REF!</definedName>
    <definedName name="__kjk6">#REF!</definedName>
    <definedName name="__lgc1" localSheetId="2">#REF!</definedName>
    <definedName name="__lgc1">#REF!</definedName>
    <definedName name="__lgc2" localSheetId="2">#REF!</definedName>
    <definedName name="__lgc2">#REF!</definedName>
    <definedName name="__lgc3" localSheetId="2">#REF!</definedName>
    <definedName name="__lgc3">#REF!</definedName>
    <definedName name="__LMO1">[8]MO!$A$2:$A$188</definedName>
    <definedName name="__M14" localSheetId="2">#REF!</definedName>
    <definedName name="__M14">#REF!</definedName>
    <definedName name="__m3" localSheetId="2">#REF!</definedName>
    <definedName name="__m3">#REF!</definedName>
    <definedName name="__m4" localSheetId="2">#REF!</definedName>
    <definedName name="__m4">#REF!</definedName>
    <definedName name="__m5" localSheetId="2">#REF!</definedName>
    <definedName name="__m5">#REF!</definedName>
    <definedName name="__m6" localSheetId="2">#REF!</definedName>
    <definedName name="__m6">#REF!</definedName>
    <definedName name="__m7" localSheetId="2">#REF!</definedName>
    <definedName name="__m7">#REF!</definedName>
    <definedName name="__m8" localSheetId="2">#REF!</definedName>
    <definedName name="__m8">#REF!</definedName>
    <definedName name="__m9" localSheetId="2">#REF!</definedName>
    <definedName name="__m9">#REF!</definedName>
    <definedName name="__MA2">#REF!</definedName>
    <definedName name="__mar01" localSheetId="2">#REF!</definedName>
    <definedName name="__mar01">#REF!</definedName>
    <definedName name="__mar06" localSheetId="2">#REF!</definedName>
    <definedName name="__mar06">#REF!</definedName>
    <definedName name="__mar97" localSheetId="2">#REF!</definedName>
    <definedName name="__mar97">#REF!</definedName>
    <definedName name="__mar98" localSheetId="2">#REF!</definedName>
    <definedName name="__mar98">#REF!</definedName>
    <definedName name="__mar99" localSheetId="2">#REF!</definedName>
    <definedName name="__mar99">#REF!</definedName>
    <definedName name="__MAT1111">#REF!</definedName>
    <definedName name="__MAT170">#REF!</definedName>
    <definedName name="__MAT171">#REF!</definedName>
    <definedName name="__MAT832">#REF!</definedName>
    <definedName name="__may01" localSheetId="2">#REF!</definedName>
    <definedName name="__may01">#REF!</definedName>
    <definedName name="__may06" localSheetId="2">#REF!</definedName>
    <definedName name="__may06">#REF!</definedName>
    <definedName name="__may97" localSheetId="2">#REF!</definedName>
    <definedName name="__may97">#REF!</definedName>
    <definedName name="__may98" localSheetId="2">#REF!</definedName>
    <definedName name="__may98">#REF!</definedName>
    <definedName name="__may99" localSheetId="2">#REF!</definedName>
    <definedName name="__may99">#REF!</definedName>
    <definedName name="__mor15">#REF!</definedName>
    <definedName name="__Mux1">[9]CALCULO!$B$19</definedName>
    <definedName name="__Mux2">[9]CALCULO!$E$19</definedName>
    <definedName name="__Mux3">[9]CALCULO!$H$19</definedName>
    <definedName name="__Muy1">[9]CALCULO!$B$20</definedName>
    <definedName name="__Muy2">[9]CALCULO!$E$20</definedName>
    <definedName name="__Muy3">[9]CALCULO!$H$20</definedName>
    <definedName name="__n3" localSheetId="2">#REF!</definedName>
    <definedName name="__n3">#REF!</definedName>
    <definedName name="__n4" localSheetId="2">#REF!</definedName>
    <definedName name="__n4">#REF!</definedName>
    <definedName name="__n5" localSheetId="2">#REF!</definedName>
    <definedName name="__n5">#REF!</definedName>
    <definedName name="__nov01" localSheetId="2">#REF!</definedName>
    <definedName name="__nov01">#REF!</definedName>
    <definedName name="__nov06" localSheetId="2">#REF!</definedName>
    <definedName name="__nov06">#REF!</definedName>
    <definedName name="__nov97" localSheetId="2">#REF!</definedName>
    <definedName name="__nov97">#REF!</definedName>
    <definedName name="__nov98" localSheetId="2">#REF!</definedName>
    <definedName name="__nov98">#REF!</definedName>
    <definedName name="__nov99" localSheetId="2">#REF!</definedName>
    <definedName name="__nov99">#REF!</definedName>
    <definedName name="__num10">#REF!</definedName>
    <definedName name="__num2">#REF!</definedName>
    <definedName name="__num3" localSheetId="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localSheetId="2">#REF!</definedName>
    <definedName name="__nyn7">#REF!</definedName>
    <definedName name="__o4" localSheetId="2">#REF!</definedName>
    <definedName name="__o4">#REF!</definedName>
    <definedName name="__o5" localSheetId="2">#REF!</definedName>
    <definedName name="__o5">#REF!</definedName>
    <definedName name="__o6" localSheetId="2">#REF!</definedName>
    <definedName name="__o6">#REF!</definedName>
    <definedName name="__o7" localSheetId="2">#REF!</definedName>
    <definedName name="__o7">#REF!</definedName>
    <definedName name="__o8" localSheetId="2">#REF!</definedName>
    <definedName name="__o8">#REF!</definedName>
    <definedName name="__o9" localSheetId="2">#REF!</definedName>
    <definedName name="__o9">#REF!</definedName>
    <definedName name="__occ1" localSheetId="2">#REF!</definedName>
    <definedName name="__occ1">#REF!</definedName>
    <definedName name="__occ2" localSheetId="2">#REF!</definedName>
    <definedName name="__occ2">#REF!</definedName>
    <definedName name="__oct01" localSheetId="2">#REF!</definedName>
    <definedName name="__oct01">#REF!</definedName>
    <definedName name="__oct06" localSheetId="2">#REF!</definedName>
    <definedName name="__oct06">#REF!</definedName>
    <definedName name="__oct97" localSheetId="2">#REF!</definedName>
    <definedName name="__oct97">#REF!</definedName>
    <definedName name="__oct98" localSheetId="2">#REF!</definedName>
    <definedName name="__oct98">#REF!</definedName>
    <definedName name="__oct99" localSheetId="2">#REF!</definedName>
    <definedName name="__oct99">#REF!</definedName>
    <definedName name="__p6" localSheetId="2">#REF!</definedName>
    <definedName name="__p6">#REF!</definedName>
    <definedName name="__p7" localSheetId="2">#REF!</definedName>
    <definedName name="__p7">#REF!</definedName>
    <definedName name="__p8" localSheetId="2">#REF!</definedName>
    <definedName name="__p8">#REF!</definedName>
    <definedName name="__PJ50">#REF!</definedName>
    <definedName name="__pj51" localSheetId="2">#REF!</definedName>
    <definedName name="__pj51">#REF!</definedName>
    <definedName name="__PRE12" localSheetId="2">#REF!</definedName>
    <definedName name="__PRE12">#REF!</definedName>
    <definedName name="__Pu1">[9]CALCULO!$B$18</definedName>
    <definedName name="__Pu2">[9]CALCULO!$E$18</definedName>
    <definedName name="__Pu3">[9]CALCULO!$H$18</definedName>
    <definedName name="__r" localSheetId="2">#REF!</definedName>
    <definedName name="__r">#REF!</definedName>
    <definedName name="__r4r" localSheetId="2">#REF!</definedName>
    <definedName name="__r4r">#REF!</definedName>
    <definedName name="__Rc">#REF!</definedName>
    <definedName name="__ref4">#REF!</definedName>
    <definedName name="__rtu6" localSheetId="2">#REF!</definedName>
    <definedName name="__rtu6">#REF!</definedName>
    <definedName name="__s1" localSheetId="2">#REF!</definedName>
    <definedName name="__s1">#REF!</definedName>
    <definedName name="__s2" localSheetId="2">#REF!</definedName>
    <definedName name="__s2">#REF!</definedName>
    <definedName name="__s3" localSheetId="2">#REF!</definedName>
    <definedName name="__s3">#REF!</definedName>
    <definedName name="__s4" localSheetId="2">#REF!</definedName>
    <definedName name="__s4">#REF!</definedName>
    <definedName name="__s5" localSheetId="2">#REF!</definedName>
    <definedName name="__s5">#REF!</definedName>
    <definedName name="__s6" localSheetId="2">#REF!</definedName>
    <definedName name="__s6">#REF!</definedName>
    <definedName name="__s7" localSheetId="2">#REF!</definedName>
    <definedName name="__s7">#REF!</definedName>
    <definedName name="__SBC1" localSheetId="8">[1]INV!$A$12:$D$15</definedName>
    <definedName name="__SBC1">[1]INV!$A$12:$D$15</definedName>
    <definedName name="__SBC3" localSheetId="8">[1]INV!$F$12:$I$15</definedName>
    <definedName name="__SBC3">[1]INV!$F$12:$I$15</definedName>
    <definedName name="__SBC5" localSheetId="8">[1]INV!$K$12:$N$15</definedName>
    <definedName name="__SBC5">[1]INV!$K$12:$N$15</definedName>
    <definedName name="__sep01" localSheetId="2">#REF!</definedName>
    <definedName name="__sep01">#REF!</definedName>
    <definedName name="__sep06" localSheetId="2">#REF!</definedName>
    <definedName name="__sep06">#REF!</definedName>
    <definedName name="__sep97" localSheetId="2">#REF!</definedName>
    <definedName name="__sep97">#REF!</definedName>
    <definedName name="__sep98" localSheetId="2">#REF!</definedName>
    <definedName name="__sep98">#REF!</definedName>
    <definedName name="__sep99" localSheetId="2">#REF!</definedName>
    <definedName name="__sep99">#REF!</definedName>
    <definedName name="__srn001">'[5]SRN-005'!$C$3</definedName>
    <definedName name="__t3" localSheetId="2">#REF!</definedName>
    <definedName name="__t3">#REF!</definedName>
    <definedName name="__t4" localSheetId="2">#REF!</definedName>
    <definedName name="__t4">#REF!</definedName>
    <definedName name="__t5" localSheetId="2">#REF!</definedName>
    <definedName name="__t5">#REF!</definedName>
    <definedName name="__t6" localSheetId="2">#REF!</definedName>
    <definedName name="__t6">#REF!</definedName>
    <definedName name="__t66" localSheetId="2">#REF!</definedName>
    <definedName name="__t66">#REF!</definedName>
    <definedName name="__t7" localSheetId="2">#REF!</definedName>
    <definedName name="__t7">#REF!</definedName>
    <definedName name="__t77" localSheetId="2">#REF!</definedName>
    <definedName name="__t77">#REF!</definedName>
    <definedName name="__t8" localSheetId="2">#REF!</definedName>
    <definedName name="__t8">#REF!</definedName>
    <definedName name="__t88" localSheetId="2">#REF!</definedName>
    <definedName name="__t88">#REF!</definedName>
    <definedName name="__t9" localSheetId="2">#REF!</definedName>
    <definedName name="__t9">#REF!</definedName>
    <definedName name="__t99" localSheetId="2">#REF!</definedName>
    <definedName name="__t99">#REF!</definedName>
    <definedName name="__tab1">#REF!</definedName>
    <definedName name="__tab2">#REF!</definedName>
    <definedName name="__tab3">#REF!</definedName>
    <definedName name="__TAB4" localSheetId="2">#REF!</definedName>
    <definedName name="__TAB4">#REF!</definedName>
    <definedName name="__tf3813" localSheetId="2">#REF!</definedName>
    <definedName name="__tf3813">#REF!</definedName>
    <definedName name="__u4" localSheetId="2">#REF!</definedName>
    <definedName name="__u4">#REF!</definedName>
    <definedName name="__u5" localSheetId="2">#REF!</definedName>
    <definedName name="__u5">#REF!</definedName>
    <definedName name="__u6" localSheetId="2">#REF!</definedName>
    <definedName name="__u6">#REF!</definedName>
    <definedName name="__u7" localSheetId="2">#REF!</definedName>
    <definedName name="__u7">#REF!</definedName>
    <definedName name="__u8" localSheetId="2">#REF!</definedName>
    <definedName name="__u8">#REF!</definedName>
    <definedName name="__u9" localSheetId="2">#REF!</definedName>
    <definedName name="__u9">#REF!</definedName>
    <definedName name="__ur7" localSheetId="2">#REF!</definedName>
    <definedName name="__ur7">#REF!</definedName>
    <definedName name="__v2" localSheetId="2">#REF!</definedName>
    <definedName name="__v2">#REF!</definedName>
    <definedName name="__v3" localSheetId="2">#REF!</definedName>
    <definedName name="__v3">#REF!</definedName>
    <definedName name="__v4" localSheetId="2">#REF!</definedName>
    <definedName name="__v4">#REF!</definedName>
    <definedName name="__v5" localSheetId="2">#REF!</definedName>
    <definedName name="__v5">#REF!</definedName>
    <definedName name="__v6" localSheetId="2">#REF!</definedName>
    <definedName name="__v6">#REF!</definedName>
    <definedName name="__v7" localSheetId="2">#REF!</definedName>
    <definedName name="__v7">#REF!</definedName>
    <definedName name="__v8" localSheetId="2">#REF!</definedName>
    <definedName name="__v8">#REF!</definedName>
    <definedName name="__v9" localSheetId="2">#REF!</definedName>
    <definedName name="__v9">#REF!</definedName>
    <definedName name="__vfv4" localSheetId="2">#REF!</definedName>
    <definedName name="__vfv4">#REF!</definedName>
    <definedName name="__VPD1">[3]TARIFAS!$C$582</definedName>
    <definedName name="__VPI1">[3]TARIFAS!$C$580</definedName>
    <definedName name="__VRA1">[3]TARIFAS!$C$579</definedName>
    <definedName name="__Vu1">[9]CALCULO!$B$23</definedName>
    <definedName name="__Vu2">[9]CALCULO!$E$23</definedName>
    <definedName name="__Vu3">[9]CALCULO!$H$23</definedName>
    <definedName name="__x1" localSheetId="2">#REF!</definedName>
    <definedName name="__x1">#REF!</definedName>
    <definedName name="__x2" localSheetId="2">#REF!</definedName>
    <definedName name="__x2">#REF!</definedName>
    <definedName name="__x3" localSheetId="2">#REF!</definedName>
    <definedName name="__x3">#REF!</definedName>
    <definedName name="__x4" localSheetId="2">#REF!</definedName>
    <definedName name="__x4">#REF!</definedName>
    <definedName name="__x5" localSheetId="2">#REF!</definedName>
    <definedName name="__x5">#REF!</definedName>
    <definedName name="__x6" localSheetId="2">#REF!</definedName>
    <definedName name="__x6">#REF!</definedName>
    <definedName name="__x7" localSheetId="2">#REF!</definedName>
    <definedName name="__x7">#REF!</definedName>
    <definedName name="__x8" localSheetId="2">#REF!</definedName>
    <definedName name="__x8">#REF!</definedName>
    <definedName name="__x9" localSheetId="2">#REF!</definedName>
    <definedName name="__x9">#REF!</definedName>
    <definedName name="__xlfn.BAHTTEXT" hidden="1">#NAME?</definedName>
    <definedName name="__y2" localSheetId="2">#REF!</definedName>
    <definedName name="__y2">#REF!</definedName>
    <definedName name="__y3" localSheetId="2">#REF!</definedName>
    <definedName name="__y3">#REF!</definedName>
    <definedName name="__y4" localSheetId="2">#REF!</definedName>
    <definedName name="__y4">#REF!</definedName>
    <definedName name="__y5" localSheetId="2">#REF!</definedName>
    <definedName name="__y5">#REF!</definedName>
    <definedName name="__y6" localSheetId="2">#REF!</definedName>
    <definedName name="__y6">#REF!</definedName>
    <definedName name="__y7" localSheetId="2">#REF!</definedName>
    <definedName name="__y7">#REF!</definedName>
    <definedName name="__y8" localSheetId="2">#REF!</definedName>
    <definedName name="__y8">#REF!</definedName>
    <definedName name="__y9" localSheetId="2">#REF!</definedName>
    <definedName name="__y9">#REF!</definedName>
    <definedName name="__z1" localSheetId="2">#REF!</definedName>
    <definedName name="__z1">#REF!</definedName>
    <definedName name="__z2" localSheetId="2">#REF!</definedName>
    <definedName name="__z2">#REF!</definedName>
    <definedName name="__z3" localSheetId="2">#REF!</definedName>
    <definedName name="__z3">#REF!</definedName>
    <definedName name="__z4" localSheetId="2">#REF!</definedName>
    <definedName name="__z4">#REF!</definedName>
    <definedName name="__z5" localSheetId="2">#REF!</definedName>
    <definedName name="__z5">#REF!</definedName>
    <definedName name="__z6" localSheetId="2">#REF!</definedName>
    <definedName name="__z6">#REF!</definedName>
    <definedName name="_1.10" localSheetId="2">#REF!</definedName>
    <definedName name="_1.10">#REF!</definedName>
    <definedName name="_1.11" localSheetId="2">#REF!</definedName>
    <definedName name="_1.11">#REF!</definedName>
    <definedName name="_1.12" localSheetId="2">#REF!</definedName>
    <definedName name="_1.12">#REF!</definedName>
    <definedName name="_1.13" localSheetId="2">#REF!</definedName>
    <definedName name="_1.13">#REF!</definedName>
    <definedName name="_1.14" localSheetId="2">#REF!</definedName>
    <definedName name="_1.14">#REF!</definedName>
    <definedName name="_1.15" localSheetId="2">#REF!</definedName>
    <definedName name="_1.15">#REF!</definedName>
    <definedName name="_1.16" localSheetId="2">#REF!</definedName>
    <definedName name="_1.16">#REF!</definedName>
    <definedName name="_1.17" localSheetId="2">#REF!</definedName>
    <definedName name="_1.17">#REF!</definedName>
    <definedName name="_1.18" localSheetId="2">#REF!</definedName>
    <definedName name="_1.18">#REF!</definedName>
    <definedName name="_1.19" localSheetId="2">#REF!</definedName>
    <definedName name="_1.19">#REF!</definedName>
    <definedName name="_1.20" localSheetId="2">#REF!</definedName>
    <definedName name="_1.20">#REF!</definedName>
    <definedName name="_10INV_11_4" localSheetId="2">#REF!</definedName>
    <definedName name="_10INV_11_4">#REF!</definedName>
    <definedName name="_11INV_11_5">#REF!</definedName>
    <definedName name="_12INV_11_6">#REF!</definedName>
    <definedName name="_2_10" localSheetId="2">#REF!</definedName>
    <definedName name="_2_10">#REF!</definedName>
    <definedName name="_2_11" localSheetId="2">#REF!</definedName>
    <definedName name="_2_11">#REF!</definedName>
    <definedName name="_2_12" localSheetId="2">#REF!</definedName>
    <definedName name="_2_12">#REF!</definedName>
    <definedName name="_2_13" localSheetId="2">#REF!</definedName>
    <definedName name="_2_13">#REF!</definedName>
    <definedName name="_2_14" localSheetId="2">#REF!</definedName>
    <definedName name="_2_14">#REF!</definedName>
    <definedName name="_2_15" localSheetId="2">#REF!</definedName>
    <definedName name="_2_15">#REF!</definedName>
    <definedName name="_2_16" localSheetId="2">#REF!</definedName>
    <definedName name="_2_16">#REF!</definedName>
    <definedName name="_2_17" localSheetId="2">#REF!</definedName>
    <definedName name="_2_17">#REF!</definedName>
    <definedName name="_2_18" localSheetId="2">#REF!</definedName>
    <definedName name="_2_18">#REF!</definedName>
    <definedName name="_3_10_1" localSheetId="2">#REF!</definedName>
    <definedName name="_3_10_1">#REF!</definedName>
    <definedName name="_3_10_2" localSheetId="2">#REF!</definedName>
    <definedName name="_3_10_2">#REF!</definedName>
    <definedName name="_3_10_3" localSheetId="2">#REF!</definedName>
    <definedName name="_3_10_3">#REF!</definedName>
    <definedName name="_3_10_4" localSheetId="2">#REF!</definedName>
    <definedName name="_3_10_4">#REF!</definedName>
    <definedName name="_3_10_5" localSheetId="2">#REF!</definedName>
    <definedName name="_3_10_5">#REF!</definedName>
    <definedName name="_3_11" localSheetId="2">#REF!</definedName>
    <definedName name="_3_11">#REF!</definedName>
    <definedName name="_4_10" localSheetId="2">#REF!</definedName>
    <definedName name="_4_10">#REF!</definedName>
    <definedName name="_4_11" localSheetId="2">#REF!</definedName>
    <definedName name="_4_11">#REF!</definedName>
    <definedName name="_4_12" localSheetId="2">#REF!</definedName>
    <definedName name="_4_12">#REF!</definedName>
    <definedName name="_5" localSheetId="2">#REF!</definedName>
    <definedName name="_5">#REF!</definedName>
    <definedName name="_5_10" localSheetId="2">#REF!</definedName>
    <definedName name="_5_10">#REF!</definedName>
    <definedName name="_5_11" localSheetId="2">#REF!</definedName>
    <definedName name="_5_11">#REF!</definedName>
    <definedName name="_5_12" localSheetId="2">#REF!</definedName>
    <definedName name="_5_12">#REF!</definedName>
    <definedName name="_5_13" localSheetId="2">#REF!</definedName>
    <definedName name="_5_13">#REF!</definedName>
    <definedName name="_5_14" localSheetId="2">#REF!</definedName>
    <definedName name="_5_14">#REF!</definedName>
    <definedName name="_5_15" localSheetId="2">#REF!</definedName>
    <definedName name="_5_15">#REF!</definedName>
    <definedName name="_5_16" localSheetId="2">#REF!</definedName>
    <definedName name="_5_16">#REF!</definedName>
    <definedName name="_5_17" localSheetId="2">#REF!</definedName>
    <definedName name="_5_17">#REF!</definedName>
    <definedName name="_5_18" localSheetId="2">#REF!</definedName>
    <definedName name="_5_18">#REF!</definedName>
    <definedName name="_5_19" localSheetId="2">#REF!</definedName>
    <definedName name="_5_19">#REF!</definedName>
    <definedName name="_5_20" localSheetId="2">#REF!</definedName>
    <definedName name="_5_20">#REF!</definedName>
    <definedName name="_5_21" localSheetId="2">#REF!</definedName>
    <definedName name="_5_21">#REF!</definedName>
    <definedName name="_5_22" localSheetId="2">#REF!</definedName>
    <definedName name="_5_22">#REF!</definedName>
    <definedName name="_7INV_11_1">#REF!</definedName>
    <definedName name="_8INV_11_2" localSheetId="2">#REF!</definedName>
    <definedName name="_8INV_11_2">#REF!</definedName>
    <definedName name="_9INV_11_3" localSheetId="2">#REF!</definedName>
    <definedName name="_9INV_11_3">#REF!</definedName>
    <definedName name="_a1" localSheetId="2">#REF!</definedName>
    <definedName name="_a1">#REF!</definedName>
    <definedName name="_a3" localSheetId="2">#REF!</definedName>
    <definedName name="_a3">#REF!</definedName>
    <definedName name="_a4" localSheetId="2">#REF!</definedName>
    <definedName name="_a4">#REF!</definedName>
    <definedName name="_a5" localSheetId="2">#REF!</definedName>
    <definedName name="_a5">#REF!</definedName>
    <definedName name="_a6" localSheetId="2">#REF!</definedName>
    <definedName name="_a6">#REF!</definedName>
    <definedName name="_ADH12">[10]BASE!$D$218</definedName>
    <definedName name="_ADM12">[10]BASE!$D$219</definedName>
    <definedName name="_ADM4">[10]BASE!$D$120</definedName>
    <definedName name="_AFC1" localSheetId="8">[1]INV!$A$25:$D$28</definedName>
    <definedName name="_AFC1">[1]INV!$A$25:$D$28</definedName>
    <definedName name="_AFC3" localSheetId="8">[1]INV!$F$25:$I$28</definedName>
    <definedName name="_AFC3">[1]INV!$F$25:$I$28</definedName>
    <definedName name="_AFC5" localSheetId="8">[1]INV!$K$25:$N$28</definedName>
    <definedName name="_AFC5">[1]INV!$K$25:$N$28</definedName>
    <definedName name="_Afe1">'[11]2007 Database'!$E$2:$E$171,'[11]2007 Database'!$E$171:$E$172</definedName>
    <definedName name="_aiu2">[12]AIU!$J$105</definedName>
    <definedName name="_ALL4" localSheetId="2">#REF!</definedName>
    <definedName name="_ALL4">#REF!</definedName>
    <definedName name="_APU101">#REF!</definedName>
    <definedName name="_APU1010">#REF!</definedName>
    <definedName name="_APU1011">#REF!</definedName>
    <definedName name="_APU1012">#REF!</definedName>
    <definedName name="_APU1013">#REF!</definedName>
    <definedName name="_APU1014">#REF!</definedName>
    <definedName name="_APU102">#REF!</definedName>
    <definedName name="_APU103">#REF!</definedName>
    <definedName name="_APU104">#REF!</definedName>
    <definedName name="_APU105" localSheetId="2">#REF!</definedName>
    <definedName name="_APU105">#REF!</definedName>
    <definedName name="_APU106">#REF!</definedName>
    <definedName name="_APU107">#REF!</definedName>
    <definedName name="_APU108">#REF!</definedName>
    <definedName name="_APU109">#REF!</definedName>
    <definedName name="_APU11">#REF!</definedName>
    <definedName name="_APU110">#REF!</definedName>
    <definedName name="_APU1101">#REF!</definedName>
    <definedName name="_APU1102">#REF!</definedName>
    <definedName name="_APU1103">#REF!</definedName>
    <definedName name="_APU1104">#REF!</definedName>
    <definedName name="_APU1105">#REF!</definedName>
    <definedName name="_APU1106">#REF!</definedName>
    <definedName name="_APU1107">#REF!</definedName>
    <definedName name="_APU1108">#REF!</definedName>
    <definedName name="_APU1109" localSheetId="2">#REF!</definedName>
    <definedName name="_APU1109">#REF!</definedName>
    <definedName name="_APU1110">#REF!</definedName>
    <definedName name="_APU1111" localSheetId="2">#REF!</definedName>
    <definedName name="_APU1111">#REF!</definedName>
    <definedName name="_APU1112" localSheetId="2">#REF!</definedName>
    <definedName name="_APU1112">#REF!</definedName>
    <definedName name="_APU1113">#REF!</definedName>
    <definedName name="_APU1114">#REF!</definedName>
    <definedName name="_APU1115">#REF!</definedName>
    <definedName name="_APU1116" localSheetId="2">#REF!</definedName>
    <definedName name="_APU1116">#REF!</definedName>
    <definedName name="_APU1117" localSheetId="2">#REF!</definedName>
    <definedName name="_APU1117">#REF!</definedName>
    <definedName name="_APU12">#REF!</definedName>
    <definedName name="_APU1201">#REF!</definedName>
    <definedName name="_APU1202">#REF!</definedName>
    <definedName name="_APU1203">#REF!</definedName>
    <definedName name="_APU1204">#REF!</definedName>
    <definedName name="_APU1205">#REF!</definedName>
    <definedName name="_APU1206">#REF!</definedName>
    <definedName name="_APU1207">#REF!</definedName>
    <definedName name="_APU1208">#REF!</definedName>
    <definedName name="_APU1209">#REF!</definedName>
    <definedName name="_APU1210">#REF!</definedName>
    <definedName name="_APU1211" localSheetId="2">#REF!</definedName>
    <definedName name="_APU1211">#REF!</definedName>
    <definedName name="_APU1212">#REF!</definedName>
    <definedName name="_APU1213" localSheetId="2">#REF!</definedName>
    <definedName name="_APU1213">#REF!</definedName>
    <definedName name="_APU1214">#REF!</definedName>
    <definedName name="_APU1215">#REF!</definedName>
    <definedName name="_APU1216">#REF!</definedName>
    <definedName name="_APU1217" localSheetId="2">#REF!</definedName>
    <definedName name="_APU1217">#REF!</definedName>
    <definedName name="_APU1218" localSheetId="2">#REF!</definedName>
    <definedName name="_APU1218">#REF!</definedName>
    <definedName name="_APU1219">#REF!</definedName>
    <definedName name="_APU1220" localSheetId="2">#REF!</definedName>
    <definedName name="_APU1220">#REF!</definedName>
    <definedName name="_APU13" localSheetId="2">#REF!</definedName>
    <definedName name="_APU13">#REF!</definedName>
    <definedName name="_APU1301">#REF!</definedName>
    <definedName name="_APU1302">#REF!</definedName>
    <definedName name="_APU1303">#REF!</definedName>
    <definedName name="_APU1304" localSheetId="2">#REF!</definedName>
    <definedName name="_APU1304">#REF!</definedName>
    <definedName name="_APU1305">#REF!</definedName>
    <definedName name="_APU1306" localSheetId="2">#REF!</definedName>
    <definedName name="_APU1306">#REF!</definedName>
    <definedName name="_APU1307">#REF!</definedName>
    <definedName name="_APU1308">#REF!</definedName>
    <definedName name="_APU1309">#REF!</definedName>
    <definedName name="_APU1310">#REF!</definedName>
    <definedName name="_APU1311">#REF!</definedName>
    <definedName name="_APU1312">#REF!</definedName>
    <definedName name="_APU1313">#REF!</definedName>
    <definedName name="_APU1314">#REF!</definedName>
    <definedName name="_APU1315">#REF!</definedName>
    <definedName name="_APU1316">#REF!</definedName>
    <definedName name="_APU1317">#REF!</definedName>
    <definedName name="_APU1318">#REF!</definedName>
    <definedName name="_APU1319">#REF!</definedName>
    <definedName name="_APU1320">#REF!</definedName>
    <definedName name="_APU1321">#REF!</definedName>
    <definedName name="_APU1322">#REF!</definedName>
    <definedName name="_APU1323">#REF!</definedName>
    <definedName name="_APU1324">#REF!</definedName>
    <definedName name="_APU1325">#REF!</definedName>
    <definedName name="_APU1326">#REF!</definedName>
    <definedName name="_APU1327">#REF!</definedName>
    <definedName name="_APU1328">#REF!</definedName>
    <definedName name="_APU1329">#REF!</definedName>
    <definedName name="_APU1330">#REF!</definedName>
    <definedName name="_APU1331" localSheetId="2">#REF!</definedName>
    <definedName name="_APU1331">#REF!</definedName>
    <definedName name="_APU1332">#REF!</definedName>
    <definedName name="_APU1333">#REF!</definedName>
    <definedName name="_APU1334" localSheetId="2">#REF!</definedName>
    <definedName name="_APU1334">#REF!</definedName>
    <definedName name="_APU1335">#REF!</definedName>
    <definedName name="_APU14">#REF!</definedName>
    <definedName name="_APU1401">#REF!</definedName>
    <definedName name="_APU1402" localSheetId="2">#REF!</definedName>
    <definedName name="_APU1402">#REF!</definedName>
    <definedName name="_APU1403">#REF!</definedName>
    <definedName name="_APU1404">#REF!</definedName>
    <definedName name="_APU15">#REF!</definedName>
    <definedName name="_APU1501">#REF!</definedName>
    <definedName name="_APU1502" localSheetId="2">#REF!</definedName>
    <definedName name="_APU1502">#REF!</definedName>
    <definedName name="_APU1503">#REF!</definedName>
    <definedName name="_APU1504">#REF!</definedName>
    <definedName name="_APU1505">#REF!</definedName>
    <definedName name="_APU1506" localSheetId="2">#REF!</definedName>
    <definedName name="_APU1506">#REF!</definedName>
    <definedName name="_APU1507">#REF!</definedName>
    <definedName name="_APU1508">#REF!</definedName>
    <definedName name="_APU1509">#REF!</definedName>
    <definedName name="_APU16">#REF!</definedName>
    <definedName name="_APU17">#REF!</definedName>
    <definedName name="_APU18">#REF!</definedName>
    <definedName name="_APU19">#REF!</definedName>
    <definedName name="_APU21" localSheetId="2">#REF!</definedName>
    <definedName name="_APU21">#REF!</definedName>
    <definedName name="_APU22">#REF!</definedName>
    <definedName name="_APU221">#REF!</definedName>
    <definedName name="_APU23">#REF!</definedName>
    <definedName name="_APU24">#REF!</definedName>
    <definedName name="_APU25">#REF!</definedName>
    <definedName name="_APU26">#REF!</definedName>
    <definedName name="_APU27">#REF!</definedName>
    <definedName name="_APU28">#REF!</definedName>
    <definedName name="_APU3">#REF!</definedName>
    <definedName name="_APU31">#REF!</definedName>
    <definedName name="_APU310">#REF!</definedName>
    <definedName name="_APU311" localSheetId="2">#REF!</definedName>
    <definedName name="_APU311">#REF!</definedName>
    <definedName name="_APU312">#REF!</definedName>
    <definedName name="_APU313">#REF!</definedName>
    <definedName name="_APU314">#REF!</definedName>
    <definedName name="_APU315" localSheetId="2">#REF!</definedName>
    <definedName name="_APU315">#REF!</definedName>
    <definedName name="_APU32">#REF!</definedName>
    <definedName name="_APU33" localSheetId="2">#REF!</definedName>
    <definedName name="_APU33">#REF!</definedName>
    <definedName name="_APU34">#REF!</definedName>
    <definedName name="_APU35">#REF!</definedName>
    <definedName name="_APU36">#REF!</definedName>
    <definedName name="_APU37">#REF!</definedName>
    <definedName name="_APU38">#REF!</definedName>
    <definedName name="_APU39">#REF!</definedName>
    <definedName name="_APU41">#REF!</definedName>
    <definedName name="_APU410" localSheetId="2">#REF!</definedName>
    <definedName name="_APU410">#REF!</definedName>
    <definedName name="_APU411">#REF!</definedName>
    <definedName name="_APU412">#REF!</definedName>
    <definedName name="_APU413">#REF!</definedName>
    <definedName name="_APU414">#REF!</definedName>
    <definedName name="_APU415">#REF!</definedName>
    <definedName name="_APU416">#REF!</definedName>
    <definedName name="_APU417">#REF!</definedName>
    <definedName name="_APU42">#REF!</definedName>
    <definedName name="_APU43">#REF!</definedName>
    <definedName name="_APU44">#REF!</definedName>
    <definedName name="_APU45">#REF!</definedName>
    <definedName name="_APU46">#REF!</definedName>
    <definedName name="_APU465" localSheetId="6">[13]!absc</definedName>
    <definedName name="_APU465" localSheetId="5">[13]!absc</definedName>
    <definedName name="_APU465">[13]!absc</definedName>
    <definedName name="_APU47" localSheetId="2">#REF!</definedName>
    <definedName name="_APU47">#REF!</definedName>
    <definedName name="_APU48">#REF!</definedName>
    <definedName name="_APU49">#REF!</definedName>
    <definedName name="_APU51">#REF!</definedName>
    <definedName name="_APU510">#REF!</definedName>
    <definedName name="_APU511">#REF!</definedName>
    <definedName name="_APU512">#REF!</definedName>
    <definedName name="_APU513">#REF!</definedName>
    <definedName name="_APU514">#REF!</definedName>
    <definedName name="_APU515">#REF!</definedName>
    <definedName name="_APU516">#REF!</definedName>
    <definedName name="_APU517">#REF!</definedName>
    <definedName name="_APU518" localSheetId="2">#REF!</definedName>
    <definedName name="_APU518">#REF!</definedName>
    <definedName name="_APU519">#REF!</definedName>
    <definedName name="_APU52">#REF!</definedName>
    <definedName name="_APU520">#REF!</definedName>
    <definedName name="_APU521">#REF!</definedName>
    <definedName name="_APU522">#REF!</definedName>
    <definedName name="_APU523">#REF!</definedName>
    <definedName name="_APU524">#REF!</definedName>
    <definedName name="_APU525">#REF!</definedName>
    <definedName name="_APU526">#REF!</definedName>
    <definedName name="_APU527">#REF!</definedName>
    <definedName name="_APU528">#REF!</definedName>
    <definedName name="_APU529">#REF!</definedName>
    <definedName name="_APU53">#REF!</definedName>
    <definedName name="_APU530">#REF!</definedName>
    <definedName name="_APU531" localSheetId="2">#REF!</definedName>
    <definedName name="_APU531">#REF!</definedName>
    <definedName name="_APU532">#REF!</definedName>
    <definedName name="_APU533">#REF!</definedName>
    <definedName name="_APU54">#REF!</definedName>
    <definedName name="_APU55">#REF!</definedName>
    <definedName name="_APU56" localSheetId="2">#REF!</definedName>
    <definedName name="_APU56">#REF!</definedName>
    <definedName name="_APU57">#REF!</definedName>
    <definedName name="_APU58">#REF!</definedName>
    <definedName name="_APU59">#REF!</definedName>
    <definedName name="_APU61">#REF!</definedName>
    <definedName name="_APU610">#REF!</definedName>
    <definedName name="_APU611">#REF!</definedName>
    <definedName name="_APU612">#REF!</definedName>
    <definedName name="_APU613">#REF!</definedName>
    <definedName name="_APU614">#REF!</definedName>
    <definedName name="_APU62">#REF!</definedName>
    <definedName name="_APU63">#REF!</definedName>
    <definedName name="_APU64">#REF!</definedName>
    <definedName name="_APU65">#REF!</definedName>
    <definedName name="_APU66">#REF!</definedName>
    <definedName name="_APU67">#REF!</definedName>
    <definedName name="_APU68">#REF!</definedName>
    <definedName name="_APU69">#REF!</definedName>
    <definedName name="_APU71" localSheetId="2">#REF!</definedName>
    <definedName name="_APU71">#REF!</definedName>
    <definedName name="_APU72">#REF!</definedName>
    <definedName name="_APU73">#REF!</definedName>
    <definedName name="_APU74">#REF!</definedName>
    <definedName name="_APU75">#REF!</definedName>
    <definedName name="_APU76" localSheetId="2">#REF!</definedName>
    <definedName name="_APU76">#REF!</definedName>
    <definedName name="_APU77">#REF!</definedName>
    <definedName name="_APU78">#REF!</definedName>
    <definedName name="_APU81" localSheetId="2">#REF!</definedName>
    <definedName name="_APU81">#REF!</definedName>
    <definedName name="_APU810" localSheetId="2">#REF!</definedName>
    <definedName name="_APU810">#REF!</definedName>
    <definedName name="_APU811" localSheetId="2">#REF!</definedName>
    <definedName name="_APU811">#REF!</definedName>
    <definedName name="_APU812">#REF!</definedName>
    <definedName name="_APU813">#REF!</definedName>
    <definedName name="_APU814">#REF!</definedName>
    <definedName name="_APU82">#REF!</definedName>
    <definedName name="_APU83">#REF!</definedName>
    <definedName name="_APU84">#REF!</definedName>
    <definedName name="_APU85">#REF!</definedName>
    <definedName name="_APU86">#REF!</definedName>
    <definedName name="_APU87">#REF!</definedName>
    <definedName name="_APU88">#REF!</definedName>
    <definedName name="_APU89">#REF!</definedName>
    <definedName name="_APU91">#REF!</definedName>
    <definedName name="_APU910">#REF!</definedName>
    <definedName name="_APU911">#REF!</definedName>
    <definedName name="_APU912">#REF!</definedName>
    <definedName name="_APU913" localSheetId="2">#REF!</definedName>
    <definedName name="_APU913">#REF!</definedName>
    <definedName name="_APU914" localSheetId="2">#REF!</definedName>
    <definedName name="_APU914">#REF!</definedName>
    <definedName name="_APU915">#REF!</definedName>
    <definedName name="_APU92" localSheetId="2">#REF!</definedName>
    <definedName name="_APU92">#REF!</definedName>
    <definedName name="_APU93" localSheetId="2">#REF!</definedName>
    <definedName name="_APU93">#REF!</definedName>
    <definedName name="_APU94">#REF!</definedName>
    <definedName name="_APU95" localSheetId="2">#REF!</definedName>
    <definedName name="_APU95">#REF!</definedName>
    <definedName name="_APU96" localSheetId="2">#REF!</definedName>
    <definedName name="_APU96">#REF!</definedName>
    <definedName name="_APU97">#REF!</definedName>
    <definedName name="_APU98">#REF!</definedName>
    <definedName name="_APU99">#REF!</definedName>
    <definedName name="_ARO1" localSheetId="2">#REF!</definedName>
    <definedName name="_ARO1">#REF!</definedName>
    <definedName name="_ARO2" localSheetId="2">#REF!</definedName>
    <definedName name="_ARO2">#REF!</definedName>
    <definedName name="_ARO3" localSheetId="2">#REF!</definedName>
    <definedName name="_ARO3">#REF!</definedName>
    <definedName name="_b2" localSheetId="2">#REF!</definedName>
    <definedName name="_b2">#REF!</definedName>
    <definedName name="_b3" localSheetId="2">#REF!</definedName>
    <definedName name="_b3">#REF!</definedName>
    <definedName name="_b4" localSheetId="2">#REF!</definedName>
    <definedName name="_b4">#REF!</definedName>
    <definedName name="_b5" localSheetId="2">#REF!</definedName>
    <definedName name="_b5">#REF!</definedName>
    <definedName name="_b6" localSheetId="2">#REF!</definedName>
    <definedName name="_b6">#REF!</definedName>
    <definedName name="_b7" localSheetId="2">#REF!</definedName>
    <definedName name="_b7">#REF!</definedName>
    <definedName name="_b8" localSheetId="2">#REF!</definedName>
    <definedName name="_b8">#REF!</definedName>
    <definedName name="_BAZ10">[10]BASE!$D$270</definedName>
    <definedName name="_bb9" localSheetId="2">#REF!</definedName>
    <definedName name="_bb9">#REF!</definedName>
    <definedName name="_bgb5" localSheetId="2">#REF!</definedName>
    <definedName name="_bgb5">#REF!</definedName>
    <definedName name="_BGC1" localSheetId="8">[1]INV!$A$5:$D$8</definedName>
    <definedName name="_BGC1">[1]INV!$A$5:$D$8</definedName>
    <definedName name="_BGC3" localSheetId="8">[1]INV!$F$5:$I$8</definedName>
    <definedName name="_BGC3">[1]INV!$F$5:$I$8</definedName>
    <definedName name="_BGC5" localSheetId="8">[1]INV!$K$5:$N$8</definedName>
    <definedName name="_BGC5">[1]INV!$K$5:$N$8</definedName>
    <definedName name="_BLO20">[10]BASE!$D$56</definedName>
    <definedName name="_CAC1" localSheetId="8">[1]INV!$A$19:$D$22</definedName>
    <definedName name="_CAC1">[1]INV!$A$19:$D$22</definedName>
    <definedName name="_CAC3" localSheetId="8">[1]INV!$F$19:$I$22</definedName>
    <definedName name="_CAC3">[1]INV!$F$19:$I$22</definedName>
    <definedName name="_CAC5" localSheetId="8">[1]INV!$K$19:$N$22</definedName>
    <definedName name="_CAC5">[1]INV!$K$19:$N$22</definedName>
    <definedName name="_CAN28">[10]BASE!$D$315</definedName>
    <definedName name="_cap01">#REF!</definedName>
    <definedName name="_cap02">#REF!</definedName>
    <definedName name="_cap03">#REF!</definedName>
    <definedName name="_cap04">#REF!</definedName>
    <definedName name="_cap05">#REF!</definedName>
    <definedName name="_cap06">#REF!</definedName>
    <definedName name="_cap07">#REF!</definedName>
    <definedName name="_cap08">#REF!</definedName>
    <definedName name="_cap09">#REF!</definedName>
    <definedName name="_CAP1">#REF!</definedName>
    <definedName name="_CAP10">#REF!</definedName>
    <definedName name="_CAP11" localSheetId="2">#REF!</definedName>
    <definedName name="_CAP11">#REF!</definedName>
    <definedName name="_CAP12">#REF!</definedName>
    <definedName name="_CAP13">#REF!</definedName>
    <definedName name="_CAP14" localSheetId="2">#REF!</definedName>
    <definedName name="_CAP14">#REF!</definedName>
    <definedName name="_CAP15">#REF!</definedName>
    <definedName name="_CAP16">#REF!</definedName>
    <definedName name="_CAP17">#REF!</definedName>
    <definedName name="_CAP18">#REF!</definedName>
    <definedName name="_CAP19">#REF!</definedName>
    <definedName name="_CAP2">#REF!</definedName>
    <definedName name="_CAP20">#REF!</definedName>
    <definedName name="_CAP3">#REF!</definedName>
    <definedName name="_CAP4" localSheetId="2">#REF!</definedName>
    <definedName name="_CAP4">#REF!</definedName>
    <definedName name="_CAP5">#REF!</definedName>
    <definedName name="_CAP6" localSheetId="2">#REF!</definedName>
    <definedName name="_CAP6">#REF!</definedName>
    <definedName name="_CAP7">#REF!</definedName>
    <definedName name="_CAP8" localSheetId="2">#REF!</definedName>
    <definedName name="_CAP8">#REF!</definedName>
    <definedName name="_CAP9">#REF!</definedName>
    <definedName name="_CMU005">#REF!</definedName>
    <definedName name="_cmu05" localSheetId="2">#REF!</definedName>
    <definedName name="_cmu05">#REF!</definedName>
    <definedName name="_Cod1">#REF!</definedName>
    <definedName name="_CON123" localSheetId="2">#REF!</definedName>
    <definedName name="_CON123">#REF!</definedName>
    <definedName name="_CON2200">#REF!</definedName>
    <definedName name="_CON2500" localSheetId="2">#REF!</definedName>
    <definedName name="_CON2500">#REF!</definedName>
    <definedName name="_con3000" localSheetId="2">#REF!</definedName>
    <definedName name="_con3000">#REF!</definedName>
    <definedName name="_cua1">'[2]ALCANTARILLADO RAS'!$A$4:$B$14</definedName>
    <definedName name="_CUA44">[10]BASE!$D$253</definedName>
    <definedName name="_DMD1">#REF!</definedName>
    <definedName name="_DTF2" localSheetId="8">#REF!</definedName>
    <definedName name="_DTF2">#REF!</definedName>
    <definedName name="_EQP1">#REF!</definedName>
    <definedName name="_EQP2">#REF!</definedName>
    <definedName name="_eqp27">#REF!</definedName>
    <definedName name="_EQP3" localSheetId="2">#REF!</definedName>
    <definedName name="_EQP3">#REF!</definedName>
    <definedName name="_EQP4">#REF!</definedName>
    <definedName name="_EST1">#REF!</definedName>
    <definedName name="_EST10">#REF!</definedName>
    <definedName name="_EST11" localSheetId="2">#REF!</definedName>
    <definedName name="_EST11">#REF!</definedName>
    <definedName name="_EST12">#REF!</definedName>
    <definedName name="_EST13">#REF!</definedName>
    <definedName name="_EST14">#REF!</definedName>
    <definedName name="_EST15">#REF!</definedName>
    <definedName name="_EST16" localSheetId="2">#REF!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 localSheetId="2">#REF!</definedName>
    <definedName name="_EST9">#REF!</definedName>
    <definedName name="_ETR13">#REF!</definedName>
    <definedName name="_EXC02">[14]MEM!$E$53</definedName>
    <definedName name="_EXC1">#REF!</definedName>
    <definedName name="_EXC10" localSheetId="2">#REF!</definedName>
    <definedName name="_EXC10">#REF!</definedName>
    <definedName name="_EXC11">#REF!</definedName>
    <definedName name="_EXC12">#REF!</definedName>
    <definedName name="_EXC2">#REF!</definedName>
    <definedName name="_EXC23">[14]MEM!$E$55</definedName>
    <definedName name="_EXC3">#REF!</definedName>
    <definedName name="_EXC4">#REF!</definedName>
    <definedName name="_EXC5">#REF!</definedName>
    <definedName name="_EXC6">#REF!</definedName>
    <definedName name="_EXC7">#REF!</definedName>
    <definedName name="_EXC8">#REF!</definedName>
    <definedName name="_EXC9" localSheetId="2">#REF!</definedName>
    <definedName name="_EXC9">#REF!</definedName>
    <definedName name="_EXT02">[14]MEM!$E$54</definedName>
    <definedName name="_EXT23">[14]MEM!$E$56</definedName>
    <definedName name="_f">#REF!</definedName>
    <definedName name="_FC">[15]prestaciones!$F$44</definedName>
    <definedName name="_fcv1">#REF!</definedName>
    <definedName name="_FEB1" localSheetId="2">#REF!</definedName>
    <definedName name="_FEB1">#REF!</definedName>
    <definedName name="_Fill" localSheetId="8" hidden="1">#REF!</definedName>
    <definedName name="_Fill">#REF!</definedName>
    <definedName name="_xlnm._FilterDatabase" localSheetId="4" hidden="1">'A Construir'!$A$5:$G$652</definedName>
    <definedName name="_xlnm._FilterDatabase" localSheetId="2" hidden="1">'Presupuesto Oficial - OBRA'!$A$5:$G$652</definedName>
    <definedName name="_xlnm._FilterDatabase" localSheetId="5" hidden="1">'Union Temporal OEM'!$A$5:$G$652</definedName>
    <definedName name="_FS01" localSheetId="2">#REF!</definedName>
    <definedName name="_FS01">#REF!</definedName>
    <definedName name="_g2" localSheetId="2">#REF!</definedName>
    <definedName name="_g2">#REF!</definedName>
    <definedName name="_g3" localSheetId="2">#REF!</definedName>
    <definedName name="_g3">#REF!</definedName>
    <definedName name="_g4" localSheetId="2">#REF!</definedName>
    <definedName name="_g4">#REF!</definedName>
    <definedName name="_g5" localSheetId="2">#REF!</definedName>
    <definedName name="_g5">#REF!</definedName>
    <definedName name="_g6" localSheetId="2">#REF!</definedName>
    <definedName name="_g6">#REF!</definedName>
    <definedName name="_g7" localSheetId="2">#REF!</definedName>
    <definedName name="_g7">#REF!</definedName>
    <definedName name="_GR1" localSheetId="2">#REF!</definedName>
    <definedName name="_GR1">#REF!</definedName>
    <definedName name="_gtr4" localSheetId="2">#REF!</definedName>
    <definedName name="_gtr4">#REF!</definedName>
    <definedName name="_h2" localSheetId="2">#REF!</definedName>
    <definedName name="_h2">#REF!</definedName>
    <definedName name="_h3" localSheetId="2">#REF!</definedName>
    <definedName name="_h3">#REF!</definedName>
    <definedName name="_h4" localSheetId="2">#REF!</definedName>
    <definedName name="_h4">#REF!</definedName>
    <definedName name="_h5" localSheetId="2">#REF!</definedName>
    <definedName name="_h5">#REF!</definedName>
    <definedName name="_h6" localSheetId="2">#REF!</definedName>
    <definedName name="_h6">#REF!</definedName>
    <definedName name="_h7" localSheetId="2">#REF!</definedName>
    <definedName name="_h7">#REF!</definedName>
    <definedName name="_h8" localSheetId="2">#REF!</definedName>
    <definedName name="_h8">#REF!</definedName>
    <definedName name="_hfh7" localSheetId="2">#REF!</definedName>
    <definedName name="_hfh7">#REF!</definedName>
    <definedName name="_i1">#REF!</definedName>
    <definedName name="_i4" localSheetId="2">#REF!</definedName>
    <definedName name="_i4">#REF!</definedName>
    <definedName name="_i5" localSheetId="2">#REF!</definedName>
    <definedName name="_i5">#REF!</definedName>
    <definedName name="_i6" localSheetId="2">#REF!</definedName>
    <definedName name="_i6">#REF!</definedName>
    <definedName name="_i7" localSheetId="2">#REF!</definedName>
    <definedName name="_i7">#REF!</definedName>
    <definedName name="_i77" localSheetId="2">#REF!</definedName>
    <definedName name="_i77">#REF!</definedName>
    <definedName name="_i8" localSheetId="2">#REF!</definedName>
    <definedName name="_i8">#REF!</definedName>
    <definedName name="_i9" localSheetId="2">#REF!</definedName>
    <definedName name="_i9">#REF!</definedName>
    <definedName name="_INF1">#REF!</definedName>
    <definedName name="_IPC2002">#REF!</definedName>
    <definedName name="_k3" localSheetId="2">#REF!</definedName>
    <definedName name="_k3">#REF!</definedName>
    <definedName name="_k4" localSheetId="2">#REF!</definedName>
    <definedName name="_k4">#REF!</definedName>
    <definedName name="_k5" localSheetId="2">#REF!</definedName>
    <definedName name="_k5">#REF!</definedName>
    <definedName name="_k6" localSheetId="2">#REF!</definedName>
    <definedName name="_k6">#REF!</definedName>
    <definedName name="_k7" localSheetId="2">#REF!</definedName>
    <definedName name="_k7">#REF!</definedName>
    <definedName name="_k8" localSheetId="2">#REF!</definedName>
    <definedName name="_k8">#REF!</definedName>
    <definedName name="_k9" localSheetId="2">#REF!</definedName>
    <definedName name="_k9">#REF!</definedName>
    <definedName name="_Key1" localSheetId="8" hidden="1">#REF!</definedName>
    <definedName name="_Key1">#REF!</definedName>
    <definedName name="_kjk6" localSheetId="2">#REF!</definedName>
    <definedName name="_kjk6">#REF!</definedName>
    <definedName name="_LA124">[10]BASE!$D$64</definedName>
    <definedName name="_LAC18">[16]BASE!$D$252</definedName>
    <definedName name="_lar03">#REF!</definedName>
    <definedName name="_LMO1">[8]MO!$A$2:$A$188</definedName>
    <definedName name="_M14">#REF!</definedName>
    <definedName name="_m3" localSheetId="2">#REF!</definedName>
    <definedName name="_m3">#REF!</definedName>
    <definedName name="_m4" localSheetId="2">#REF!</definedName>
    <definedName name="_m4">#REF!</definedName>
    <definedName name="_m5" localSheetId="2">#REF!</definedName>
    <definedName name="_m5">#REF!</definedName>
    <definedName name="_m6" localSheetId="2">#REF!</definedName>
    <definedName name="_m6">#REF!</definedName>
    <definedName name="_m7" localSheetId="2">#REF!</definedName>
    <definedName name="_m7">#REF!</definedName>
    <definedName name="_m8" localSheetId="2">#REF!</definedName>
    <definedName name="_m8">#REF!</definedName>
    <definedName name="_m9" localSheetId="2">#REF!</definedName>
    <definedName name="_m9">#REF!</definedName>
    <definedName name="_MA2">#REF!</definedName>
    <definedName name="_MAR01" localSheetId="2">#REF!</definedName>
    <definedName name="_MAR01">#REF!</definedName>
    <definedName name="_MAT1111">#REF!</definedName>
    <definedName name="_MAT170">#REF!</definedName>
    <definedName name="_MAT171">#REF!</definedName>
    <definedName name="_MAT832">#REF!</definedName>
    <definedName name="_mor15">#REF!</definedName>
    <definedName name="_MSC1">#REF!</definedName>
    <definedName name="_Mux1">[9]CALCULO!$B$19</definedName>
    <definedName name="_Mux2">[9]CALCULO!$E$19</definedName>
    <definedName name="_Mux3">[9]CALCULO!$H$19</definedName>
    <definedName name="_Muy1">[9]CALCULO!$B$20</definedName>
    <definedName name="_Muy2">[9]CALCULO!$E$20</definedName>
    <definedName name="_Muy3">[9]CALCULO!$H$20</definedName>
    <definedName name="_n3" localSheetId="2">#REF!</definedName>
    <definedName name="_n3">#REF!</definedName>
    <definedName name="_n4" localSheetId="2">#REF!</definedName>
    <definedName name="_n4">#REF!</definedName>
    <definedName name="_n5" localSheetId="2">#REF!</definedName>
    <definedName name="_n5">#REF!</definedName>
    <definedName name="_noa2">#REF!</definedName>
    <definedName name="_NOM1">#REF!</definedName>
    <definedName name="_NOM10" localSheetId="2">#REF!</definedName>
    <definedName name="_NOM10">#REF!</definedName>
    <definedName name="_NOM11">#REF!</definedName>
    <definedName name="_NOM12">#REF!</definedName>
    <definedName name="_NOM13">#REF!</definedName>
    <definedName name="_NOM14">#REF!</definedName>
    <definedName name="_NOM15">#REF!</definedName>
    <definedName name="_NOM16">#REF!</definedName>
    <definedName name="_NOM17">#REF!</definedName>
    <definedName name="_NOM18" localSheetId="2">#REF!</definedName>
    <definedName name="_NOM18">#REF!</definedName>
    <definedName name="_NOM19">#REF!</definedName>
    <definedName name="_NOM2">#REF!</definedName>
    <definedName name="_NOM20">#REF!</definedName>
    <definedName name="_NOM3">#REF!</definedName>
    <definedName name="_NOM4">#REF!</definedName>
    <definedName name="_NOM5">#REF!</definedName>
    <definedName name="_NOM6">#REF!</definedName>
    <definedName name="_NOM7">#REF!</definedName>
    <definedName name="_NOM8">#REF!</definedName>
    <definedName name="_NOM9">#REF!</definedName>
    <definedName name="_num10">#REF!</definedName>
    <definedName name="_num2">#REF!</definedName>
    <definedName name="_num3">#REF!</definedName>
    <definedName name="_num4">#REF!</definedName>
    <definedName name="_num5">#REF!</definedName>
    <definedName name="_num6">#REF!</definedName>
    <definedName name="_num7" localSheetId="2">#REF!</definedName>
    <definedName name="_num7">#REF!</definedName>
    <definedName name="_num8">#REF!</definedName>
    <definedName name="_num9">#REF!</definedName>
    <definedName name="_nyn7" localSheetId="2">#REF!</definedName>
    <definedName name="_nyn7">#REF!</definedName>
    <definedName name="_o4" localSheetId="2">#REF!</definedName>
    <definedName name="_o4">#REF!</definedName>
    <definedName name="_o5" localSheetId="2">#REF!</definedName>
    <definedName name="_o5">#REF!</definedName>
    <definedName name="_o6" localSheetId="2">#REF!</definedName>
    <definedName name="_o6">#REF!</definedName>
    <definedName name="_o7" localSheetId="2">#REF!</definedName>
    <definedName name="_o7">#REF!</definedName>
    <definedName name="_o8" localSheetId="2">#REF!</definedName>
    <definedName name="_o8">#REF!</definedName>
    <definedName name="_o9" localSheetId="2">#REF!</definedName>
    <definedName name="_o9">#REF!</definedName>
    <definedName name="_Order1" localSheetId="8" hidden="1">255</definedName>
    <definedName name="_Order1" hidden="1">0</definedName>
    <definedName name="_Order2" hidden="1">255</definedName>
    <definedName name="_ORO10">#REF!</definedName>
    <definedName name="_ORO11">#REF!</definedName>
    <definedName name="_ORO12">#REF!</definedName>
    <definedName name="_ORO13">#REF!</definedName>
    <definedName name="_ORO14" localSheetId="2">#REF!</definedName>
    <definedName name="_ORO14">#REF!</definedName>
    <definedName name="_ORO15">#REF!</definedName>
    <definedName name="_ORO16">#REF!</definedName>
    <definedName name="_ORO17">#REF!</definedName>
    <definedName name="_ORO18">#REF!</definedName>
    <definedName name="_ORO19">#REF!</definedName>
    <definedName name="_p6" localSheetId="2">#REF!</definedName>
    <definedName name="_p6">#REF!</definedName>
    <definedName name="_p7" localSheetId="2">#REF!</definedName>
    <definedName name="_p7">#REF!</definedName>
    <definedName name="_p8" localSheetId="2">#REF!</definedName>
    <definedName name="_p8">#REF!</definedName>
    <definedName name="_PJ50">#REF!</definedName>
    <definedName name="_pj51">#REF!</definedName>
    <definedName name="_PL02" localSheetId="2">#REF!</definedName>
    <definedName name="_PL02">#REF!</definedName>
    <definedName name="_PMT5671" localSheetId="2">#REF!</definedName>
    <definedName name="_PMT5671">#REF!</definedName>
    <definedName name="_PMT5805" localSheetId="2">#REF!</definedName>
    <definedName name="_PMT5805">#REF!</definedName>
    <definedName name="_PMT5806" localSheetId="2">#REF!</definedName>
    <definedName name="_PMT5806">#REF!</definedName>
    <definedName name="_PMT5815" localSheetId="2">#REF!</definedName>
    <definedName name="_PMT5815">#REF!</definedName>
    <definedName name="_PMT5820" localSheetId="2">#REF!</definedName>
    <definedName name="_PMT5820">#REF!</definedName>
    <definedName name="_PRE1" localSheetId="2">#REF!</definedName>
    <definedName name="_PRE1">#REF!</definedName>
    <definedName name="_PRE12">#REF!</definedName>
    <definedName name="_Pu1">[9]CALCULO!$B$18</definedName>
    <definedName name="_Pu2">[9]CALCULO!$E$18</definedName>
    <definedName name="_Pu3">[9]CALCULO!$H$18</definedName>
    <definedName name="_r" localSheetId="2">#REF!</definedName>
    <definedName name="_r">#REF!</definedName>
    <definedName name="_r4r" localSheetId="2">#REF!</definedName>
    <definedName name="_r4r">#REF!</definedName>
    <definedName name="_R84JH">[16]BASE!$D$172</definedName>
    <definedName name="_Rc">#REF!</definedName>
    <definedName name="_ref4">#REF!</definedName>
    <definedName name="_REWQ">#REF!</definedName>
    <definedName name="_rtu6" localSheetId="2">#REF!</definedName>
    <definedName name="_rtu6">#REF!</definedName>
    <definedName name="_s1" localSheetId="2">#REF!</definedName>
    <definedName name="_s1">#REF!</definedName>
    <definedName name="_s2" localSheetId="2">#REF!</definedName>
    <definedName name="_s2">#REF!</definedName>
    <definedName name="_s3" localSheetId="2">#REF!</definedName>
    <definedName name="_s3">#REF!</definedName>
    <definedName name="_s4" localSheetId="2">#REF!</definedName>
    <definedName name="_s4">#REF!</definedName>
    <definedName name="_s5" localSheetId="2">#REF!</definedName>
    <definedName name="_s5">#REF!</definedName>
    <definedName name="_s6" localSheetId="2">#REF!</definedName>
    <definedName name="_s6">#REF!</definedName>
    <definedName name="_s7" localSheetId="2">#REF!</definedName>
    <definedName name="_s7">#REF!</definedName>
    <definedName name="_SBC1" localSheetId="8">[1]INV!$A$12:$D$15</definedName>
    <definedName name="_SBC1">[1]INV!$A$12:$D$15</definedName>
    <definedName name="_SBC3" localSheetId="8">[1]INV!$F$12:$I$15</definedName>
    <definedName name="_SBC3">[1]INV!$F$12:$I$15</definedName>
    <definedName name="_SBC5" localSheetId="8">[1]INV!$K$12:$N$15</definedName>
    <definedName name="_SBC5">[1]INV!$K$12:$N$15</definedName>
    <definedName name="_SD02">[14]MEM!$E$59</definedName>
    <definedName name="_SD23">[14]MEM!$E$60</definedName>
    <definedName name="_Sort" localSheetId="8" hidden="1">#REF!</definedName>
    <definedName name="_Sort">#REF!</definedName>
    <definedName name="_srn001" localSheetId="8">'[5]SRN-005'!$C$3</definedName>
    <definedName name="_srn001">#REF!</definedName>
    <definedName name="_t3" localSheetId="2">#REF!</definedName>
    <definedName name="_t3">#REF!</definedName>
    <definedName name="_t4" localSheetId="2">#REF!</definedName>
    <definedName name="_t4">#REF!</definedName>
    <definedName name="_t5" localSheetId="2">#REF!</definedName>
    <definedName name="_t5">#REF!</definedName>
    <definedName name="_t6" localSheetId="2">#REF!</definedName>
    <definedName name="_t6">#REF!</definedName>
    <definedName name="_t66" localSheetId="2">#REF!</definedName>
    <definedName name="_t66">#REF!</definedName>
    <definedName name="_t7" localSheetId="2">#REF!</definedName>
    <definedName name="_t7">#REF!</definedName>
    <definedName name="_t77" localSheetId="2">#REF!</definedName>
    <definedName name="_t77">#REF!</definedName>
    <definedName name="_t8" localSheetId="2">#REF!</definedName>
    <definedName name="_t8">#REF!</definedName>
    <definedName name="_t88" localSheetId="2">#REF!</definedName>
    <definedName name="_t88">#REF!</definedName>
    <definedName name="_t9" localSheetId="2">#REF!</definedName>
    <definedName name="_t9">#REF!</definedName>
    <definedName name="_t99" localSheetId="2">#REF!</definedName>
    <definedName name="_t99">#REF!</definedName>
    <definedName name="_tab1" localSheetId="2">#REF!</definedName>
    <definedName name="_tab1">#REF!</definedName>
    <definedName name="_tab2">#REF!</definedName>
    <definedName name="_tab3">#REF!</definedName>
    <definedName name="_TAB4">#REF!</definedName>
    <definedName name="_Table2_Out">#REF!</definedName>
    <definedName name="_TBV1">#REF!</definedName>
    <definedName name="_TBV1606" localSheetId="2">#REF!</definedName>
    <definedName name="_TBV1606">#REF!</definedName>
    <definedName name="_TBV3">#REF!</definedName>
    <definedName name="_TC12">[14]MEM!$M$79</definedName>
    <definedName name="_TC15">[14]MEM!$M$80</definedName>
    <definedName name="_TEP44">[10]BASE!$D$103</definedName>
    <definedName name="_tf3813">#REF!</definedName>
    <definedName name="_TOT1">#REF!</definedName>
    <definedName name="_TOT10">#REF!</definedName>
    <definedName name="_TOT11">#REF!</definedName>
    <definedName name="_TOT7">#REF!</definedName>
    <definedName name="_TPF12">[10]BASE!$D$217</definedName>
    <definedName name="_TRM2">#REF!</definedName>
    <definedName name="_TUZ22" localSheetId="2">#REF!</definedName>
    <definedName name="_TUZ22">#REF!</definedName>
    <definedName name="_TUZ36" localSheetId="2">#REF!</definedName>
    <definedName name="_TUZ36">#REF!</definedName>
    <definedName name="_TZ2110">[10]BASE!$D$79</definedName>
    <definedName name="_TZ214">[10]BASE!$D$76</definedName>
    <definedName name="_TZ216">[10]BASE!$D$77</definedName>
    <definedName name="_TZ268">[16]BASE!$D$85</definedName>
    <definedName name="_TZ323" localSheetId="2">#REF!</definedName>
    <definedName name="_TZ323">#REF!</definedName>
    <definedName name="_TZ324" localSheetId="2">#REF!</definedName>
    <definedName name="_TZ324">#REF!</definedName>
    <definedName name="_u4" localSheetId="2">#REF!</definedName>
    <definedName name="_u4">#REF!</definedName>
    <definedName name="_u5" localSheetId="2">#REF!</definedName>
    <definedName name="_u5">#REF!</definedName>
    <definedName name="_u6" localSheetId="2">#REF!</definedName>
    <definedName name="_u6">#REF!</definedName>
    <definedName name="_u7" localSheetId="2">#REF!</definedName>
    <definedName name="_u7">#REF!</definedName>
    <definedName name="_u8" localSheetId="2">#REF!</definedName>
    <definedName name="_u8">#REF!</definedName>
    <definedName name="_u9" localSheetId="2">#REF!</definedName>
    <definedName name="_u9">#REF!</definedName>
    <definedName name="_ur7" localSheetId="2">#REF!</definedName>
    <definedName name="_ur7">#REF!</definedName>
    <definedName name="_v2" localSheetId="2">#REF!</definedName>
    <definedName name="_v2">#REF!</definedName>
    <definedName name="_v3" localSheetId="2">#REF!</definedName>
    <definedName name="_v3">#REF!</definedName>
    <definedName name="_v4" localSheetId="2">#REF!</definedName>
    <definedName name="_v4">#REF!</definedName>
    <definedName name="_v5" localSheetId="2">#REF!</definedName>
    <definedName name="_v5">#REF!</definedName>
    <definedName name="_v6" localSheetId="2">#REF!</definedName>
    <definedName name="_v6">#REF!</definedName>
    <definedName name="_v7" localSheetId="2">#REF!</definedName>
    <definedName name="_v7">#REF!</definedName>
    <definedName name="_v8" localSheetId="2">#REF!</definedName>
    <definedName name="_v8">#REF!</definedName>
    <definedName name="_v9" localSheetId="2">#REF!</definedName>
    <definedName name="_v9">#REF!</definedName>
    <definedName name="_vfv4" localSheetId="2">#REF!</definedName>
    <definedName name="_vfv4">#REF!</definedName>
    <definedName name="_VPD1">[3]TARIFAS!$C$582</definedName>
    <definedName name="_VPI1">[3]TARIFAS!$C$580</definedName>
    <definedName name="_VRA1">[3]TARIFAS!$C$579</definedName>
    <definedName name="_Vu1">[9]CALCULO!$B$23</definedName>
    <definedName name="_Vu2">[9]CALCULO!$E$23</definedName>
    <definedName name="_Vu3">[9]CALCULO!$H$23</definedName>
    <definedName name="_x1" localSheetId="2">#REF!</definedName>
    <definedName name="_x1">#REF!</definedName>
    <definedName name="_x2" localSheetId="2">#REF!</definedName>
    <definedName name="_x2">#REF!</definedName>
    <definedName name="_x3" localSheetId="2">#REF!</definedName>
    <definedName name="_x3">#REF!</definedName>
    <definedName name="_x4" localSheetId="2">#REF!</definedName>
    <definedName name="_x4">#REF!</definedName>
    <definedName name="_x5" localSheetId="2">#REF!</definedName>
    <definedName name="_x5">#REF!</definedName>
    <definedName name="_x6" localSheetId="2">#REF!</definedName>
    <definedName name="_x6">#REF!</definedName>
    <definedName name="_x7" localSheetId="2">#REF!</definedName>
    <definedName name="_x7">#REF!</definedName>
    <definedName name="_x8" localSheetId="2">#REF!</definedName>
    <definedName name="_x8">#REF!</definedName>
    <definedName name="_x9" localSheetId="2">#REF!</definedName>
    <definedName name="_x9">#REF!</definedName>
    <definedName name="_y2" localSheetId="2">#REF!</definedName>
    <definedName name="_y2">#REF!</definedName>
    <definedName name="_y3" localSheetId="2">#REF!</definedName>
    <definedName name="_y3">#REF!</definedName>
    <definedName name="_y4" localSheetId="2">#REF!</definedName>
    <definedName name="_y4">#REF!</definedName>
    <definedName name="_y5" localSheetId="2">#REF!</definedName>
    <definedName name="_y5">#REF!</definedName>
    <definedName name="_y6" localSheetId="2">#REF!</definedName>
    <definedName name="_y6">#REF!</definedName>
    <definedName name="_y7" localSheetId="2">#REF!</definedName>
    <definedName name="_y7">#REF!</definedName>
    <definedName name="_y8" localSheetId="2">#REF!</definedName>
    <definedName name="_y8">#REF!</definedName>
    <definedName name="_y9" localSheetId="2">#REF!</definedName>
    <definedName name="_y9">#REF!</definedName>
    <definedName name="_z1" localSheetId="2">#REF!</definedName>
    <definedName name="_z1">#REF!</definedName>
    <definedName name="_z2" localSheetId="2">#REF!</definedName>
    <definedName name="_z2">#REF!</definedName>
    <definedName name="_z3" localSheetId="2">#REF!</definedName>
    <definedName name="_z3">#REF!</definedName>
    <definedName name="_z4" localSheetId="2">#REF!</definedName>
    <definedName name="_z4">#REF!</definedName>
    <definedName name="_z5" localSheetId="2">#REF!</definedName>
    <definedName name="_z5">#REF!</definedName>
    <definedName name="_z6" localSheetId="2">#REF!</definedName>
    <definedName name="_z6">#REF!</definedName>
    <definedName name="A" localSheetId="8">#REF!</definedName>
    <definedName name="A" localSheetId="2">#REF!</definedName>
    <definedName name="A">#REF!</definedName>
    <definedName name="A.1">#REF!</definedName>
    <definedName name="A.D.CV1_Moisture">#REF!</definedName>
    <definedName name="A.D.CV2_Al">#REF!</definedName>
    <definedName name="A.D.CV2_Co" localSheetId="2">#REF!</definedName>
    <definedName name="A.D.CV2_Co">#REF!</definedName>
    <definedName name="A.D.CV2_ContainedAl">#REF!</definedName>
    <definedName name="A.D.CV2_ContainedCo">#REF!</definedName>
    <definedName name="A.D.CV2_ContainedFe" localSheetId="2">#REF!</definedName>
    <definedName name="A.D.CV2_ContainedFe">#REF!</definedName>
    <definedName name="A.D.CV2_ContainedMg">#REF!</definedName>
    <definedName name="A.D.CV2_ContainedNi">#REF!</definedName>
    <definedName name="A.D.CV2_ContainedSi">#REF!</definedName>
    <definedName name="A.D.CV2_DryTonnes">#REF!</definedName>
    <definedName name="A.D.CV2_dtph">#REF!</definedName>
    <definedName name="A.D.CV2_Fe" localSheetId="2">#REF!</definedName>
    <definedName name="A.D.CV2_Fe">#REF!</definedName>
    <definedName name="A.D.CV2_Mg">#REF!</definedName>
    <definedName name="A.D.CV2_Ni">#REF!</definedName>
    <definedName name="A.D.CV2_Si">#REF!</definedName>
    <definedName name="A.D.Mill_Availability">#REF!</definedName>
    <definedName name="A.D.Mill_Downtime">#REF!</definedName>
    <definedName name="A.D.Mill_DryTonnes">#REF!</definedName>
    <definedName name="A.D.Mill_DryTph">#REF!</definedName>
    <definedName name="A.D.Mill_PowerDraw">#REF!</definedName>
    <definedName name="A.D.Mill_PowerDrawPerTonne">#REF!</definedName>
    <definedName name="A.D.Mill_Uptime">#REF!</definedName>
    <definedName name="A.D.Mill_Utilization">#REF!</definedName>
    <definedName name="A.D.Mill_WetTonnes" localSheetId="2">#REF!</definedName>
    <definedName name="A.D.Mill_WetTonnes">#REF!</definedName>
    <definedName name="A.D.Mill_WetTph">#REF!</definedName>
    <definedName name="A.D.MillFeed_Al">#REF!</definedName>
    <definedName name="A.D.MillFeed_Co">#REF!</definedName>
    <definedName name="A.D.MillFeed_Fe">#REF!</definedName>
    <definedName name="A.D.MillFeed_Mg">#REF!</definedName>
    <definedName name="A.D.MillFeed_Ni">#REF!</definedName>
    <definedName name="A.D.MillFeed_Si" localSheetId="2">#REF!</definedName>
    <definedName name="A.D.MillFeed_Si">#REF!</definedName>
    <definedName name="A.D.MillH2O_Head" localSheetId="2">#REF!</definedName>
    <definedName name="A.D.MillH2O_Head">#REF!</definedName>
    <definedName name="A.D.MillH2O_Screen">#REF!</definedName>
    <definedName name="A.D.MillH2O_Total">#REF!</definedName>
    <definedName name="A.D.OreToStorage_Al">#REF!</definedName>
    <definedName name="A.D.OreToStorage_Co" localSheetId="2">#REF!</definedName>
    <definedName name="A.D.OreToStorage_Co">#REF!</definedName>
    <definedName name="A.D.OreToStorage_ContainedAl">#REF!</definedName>
    <definedName name="A.D.OreToStorage_ContainedCo" localSheetId="2">#REF!</definedName>
    <definedName name="A.D.OreToStorage_ContainedCo">#REF!</definedName>
    <definedName name="A.D.OreToStorage_ContainedFe">#REF!</definedName>
    <definedName name="A.D.OreToStorage_ContainedMg">#REF!</definedName>
    <definedName name="A.D.OreToStorage_ContainedNi">#REF!</definedName>
    <definedName name="A.D.OreToStorage_ContainedSi">#REF!</definedName>
    <definedName name="A.D.OreToStorage_DryTonnes" localSheetId="2">#REF!</definedName>
    <definedName name="A.D.OreToStorage_DryTonnes">#REF!</definedName>
    <definedName name="A.D.OreToStorage_DryTph" localSheetId="2">#REF!</definedName>
    <definedName name="A.D.OreToStorage_DryTph">#REF!</definedName>
    <definedName name="A.D.OreToStorage_Fe">#REF!</definedName>
    <definedName name="A.D.OreToStorage_Mg">#REF!</definedName>
    <definedName name="A.D.OreToStorage_Ni">#REF!</definedName>
    <definedName name="A.D.OreToStorage_PulpDensity" localSheetId="2">#REF!</definedName>
    <definedName name="A.D.OreToStorage_PulpDensity">#REF!</definedName>
    <definedName name="A.D.OreToStorage_PulpYieldStress">#REF!</definedName>
    <definedName name="A.D.OreToStorage_Si">#REF!</definedName>
    <definedName name="A.D.OreToStorage_Tank1Level">#REF!</definedName>
    <definedName name="A.D.OreToStorage_Tank2Level">#REF!</definedName>
    <definedName name="A.D.OreToStorage_Tank3Level">#REF!</definedName>
    <definedName name="A.D.OreToStorage_Tank4Level">#REF!</definedName>
    <definedName name="A.D.OreToStorage_Volume">#REF!</definedName>
    <definedName name="A.D.OreToStorage_VolumePerHr">#REF!</definedName>
    <definedName name="A.D.ROM1_PercentFed">#REF!</definedName>
    <definedName name="A.D.ROM1_TonnesFed">#REF!</definedName>
    <definedName name="A.D.ROM2_PercentFed">#REF!</definedName>
    <definedName name="A.D.ROM2_TonnesFed">#REF!</definedName>
    <definedName name="A.D.ROM3_PercentFed">#REF!</definedName>
    <definedName name="A.D.ROM3_TonnesFed">#REF!</definedName>
    <definedName name="A.D.ROM4_PercentFed" localSheetId="2">#REF!</definedName>
    <definedName name="A.D.ROM4_PercentFed">#REF!</definedName>
    <definedName name="A.D.ROM4_TonnesFed">#REF!</definedName>
    <definedName name="A.D.ROM5_PercentFed">#REF!</definedName>
    <definedName name="A.D.ROM5_TonnesFed">#REF!</definedName>
    <definedName name="A.D.Total_ContainedAl">#REF!</definedName>
    <definedName name="A.D.Total_ContainedCo">#REF!</definedName>
    <definedName name="A.D.Total_ContainedFe">#REF!</definedName>
    <definedName name="A.D.Total_ContainedMg" localSheetId="2">#REF!</definedName>
    <definedName name="A.D.Total_ContainedMg">#REF!</definedName>
    <definedName name="A.D.Total_ContainedNi">#REF!</definedName>
    <definedName name="A.D.Total_ContainedSi">#REF!</definedName>
    <definedName name="A.M.CV1_Moisture">#REF!</definedName>
    <definedName name="A.M.CV2_Al" localSheetId="2">#REF!</definedName>
    <definedName name="A.M.CV2_Al">#REF!</definedName>
    <definedName name="A.M.CV2_Co" localSheetId="2">#REF!</definedName>
    <definedName name="A.M.CV2_Co">#REF!</definedName>
    <definedName name="A.M.CV2_DryTonnes">#REF!</definedName>
    <definedName name="A.M.CV2_dtph">#REF!</definedName>
    <definedName name="A.M.CV2_Fe">#REF!</definedName>
    <definedName name="A.M.CV2_Mg">#REF!</definedName>
    <definedName name="A.M.CV2_Ni">#REF!</definedName>
    <definedName name="A.M.CV2_Si">#REF!</definedName>
    <definedName name="A.M.Mill_Availability">#REF!</definedName>
    <definedName name="A.M.Mill_Downtime" localSheetId="2">#REF!</definedName>
    <definedName name="A.M.Mill_Downtime">#REF!</definedName>
    <definedName name="A.M.Mill_DryTonnes">#REF!</definedName>
    <definedName name="A.M.Mill_DryTph">#REF!</definedName>
    <definedName name="A.M.Mill_PowerDraw">#REF!</definedName>
    <definedName name="A.M.Mill_PowerDrawPerTonne">#REF!</definedName>
    <definedName name="A.M.Mill_Uptime">#REF!</definedName>
    <definedName name="A.M.Mill_Utilization">#REF!</definedName>
    <definedName name="A.M.Mill_WetTonnes" localSheetId="2">#REF!</definedName>
    <definedName name="A.M.Mill_WetTonnes">#REF!</definedName>
    <definedName name="A.M.Mill_WetTph">#REF!</definedName>
    <definedName name="A.M.MillFeed_Al">#REF!</definedName>
    <definedName name="A.M.MillFeed_Co">#REF!</definedName>
    <definedName name="A.M.MillFeed_Fe">#REF!</definedName>
    <definedName name="A.M.MillFeed_Mg">#REF!</definedName>
    <definedName name="A.M.MillFeed_Ni">#REF!</definedName>
    <definedName name="A.M.MillFeed_Si">#REF!</definedName>
    <definedName name="A.M.MillH2O_Head">#REF!</definedName>
    <definedName name="A.M.MillH2O_Screen">#REF!</definedName>
    <definedName name="A.M.MillH2O_Total">#REF!</definedName>
    <definedName name="A.M.OreToStorage_Al">#REF!</definedName>
    <definedName name="A.M.OreToStorage_Co">#REF!</definedName>
    <definedName name="A.M.OreToStorage_DryTonnes">#REF!</definedName>
    <definedName name="A.M.OreToStorage_DryTph">#REF!</definedName>
    <definedName name="A.M.OreToStorage_Fe">#REF!</definedName>
    <definedName name="A.M.OreToStorage_Mg">#REF!</definedName>
    <definedName name="A.M.OreToStorage_Ni">#REF!</definedName>
    <definedName name="A.M.OreToStorage_PulpDensity">#REF!</definedName>
    <definedName name="A.M.OreToStorage_PulpYieldStress">#REF!</definedName>
    <definedName name="A.M.OreToStorage_Si" localSheetId="2">#REF!</definedName>
    <definedName name="A.M.OreToStorage_Si">#REF!</definedName>
    <definedName name="A.M.OreToStorage_Volume" localSheetId="2">#REF!</definedName>
    <definedName name="A.M.OreToStorage_Volume">#REF!</definedName>
    <definedName name="A.M.OreToStorage_VolumePerHr">#REF!</definedName>
    <definedName name="A.Y.CV1_Moisture">#REF!</definedName>
    <definedName name="A.Y.CV2_Al">#REF!</definedName>
    <definedName name="A.Y.CV2_Co" localSheetId="2">#REF!</definedName>
    <definedName name="A.Y.CV2_Co">#REF!</definedName>
    <definedName name="A.Y.CV2_DryTonnes">#REF!</definedName>
    <definedName name="A.Y.CV2_dtph">#REF!</definedName>
    <definedName name="A.Y.CV2_Fe" localSheetId="2">#REF!</definedName>
    <definedName name="A.Y.CV2_Fe">#REF!</definedName>
    <definedName name="A.Y.CV2_Mg" localSheetId="2">#REF!</definedName>
    <definedName name="A.Y.CV2_Mg">#REF!</definedName>
    <definedName name="A.Y.CV2_Ni">#REF!</definedName>
    <definedName name="A.Y.CV2_Si">#REF!</definedName>
    <definedName name="A.Y.Mill_Availability">#REF!</definedName>
    <definedName name="A.Y.Mill_Downtime">#REF!</definedName>
    <definedName name="A.Y.Mill_DryTonnes">#REF!</definedName>
    <definedName name="A.Y.Mill_DryTph">#REF!</definedName>
    <definedName name="A.Y.Mill_PowerDraw">#REF!</definedName>
    <definedName name="A.Y.Mill_PowerDrawPerTonne">#REF!</definedName>
    <definedName name="A.Y.Mill_Uptime">#REF!</definedName>
    <definedName name="A.Y.Mill_Utilization">#REF!</definedName>
    <definedName name="A.Y.Mill_WetTonnes">#REF!</definedName>
    <definedName name="A.Y.Mill_WetTph">#REF!</definedName>
    <definedName name="A.Y.MillFeed_Al">#REF!</definedName>
    <definedName name="A.Y.MillFeed_Co">#REF!</definedName>
    <definedName name="A.Y.MillFeed_Fe">#REF!</definedName>
    <definedName name="A.Y.MillFeed_Mg">#REF!</definedName>
    <definedName name="A.Y.MillFeed_Ni">#REF!</definedName>
    <definedName name="A.Y.MillFeed_Si">#REF!</definedName>
    <definedName name="A.Y.MillH2O_Head">#REF!</definedName>
    <definedName name="A.Y.MillH2O_Screen">#REF!</definedName>
    <definedName name="A.Y.MillH2O_Total">#REF!</definedName>
    <definedName name="A.Y.OreToStorage_Al">#REF!</definedName>
    <definedName name="A.Y.OreToStorage_Co">#REF!</definedName>
    <definedName name="A.Y.OreToStorage_DryTonnes">#REF!</definedName>
    <definedName name="A.Y.OreToStorage_DryTph">#REF!</definedName>
    <definedName name="A.Y.OreToStorage_Fe">#REF!</definedName>
    <definedName name="A.Y.OreToStorage_Mg">#REF!</definedName>
    <definedName name="A.Y.OreToStorage_Ni">#REF!</definedName>
    <definedName name="A.Y.OreToStorage_PulpDensity">#REF!</definedName>
    <definedName name="A.Y.OreToStorage_PulpYieldStress">#REF!</definedName>
    <definedName name="A.Y.OreToStorage_Si" localSheetId="2">#REF!</definedName>
    <definedName name="A.Y.OreToStorage_Si">#REF!</definedName>
    <definedName name="A.Y.OreToStorage_Volume" localSheetId="2">#REF!</definedName>
    <definedName name="A.Y.OreToStorage_Volume">#REF!</definedName>
    <definedName name="A.Y.OreToStorage_VolumePerHr">#REF!</definedName>
    <definedName name="a_1">#REF!</definedName>
    <definedName name="a_2">#REF!</definedName>
    <definedName name="a_3">#REF!</definedName>
    <definedName name="a_4">#REF!</definedName>
    <definedName name="A_impresión_IM">#REF!</definedName>
    <definedName name="A_impresion_IM1">#REF!</definedName>
    <definedName name="A0">#REF!</definedName>
    <definedName name="a2a" localSheetId="2">#REF!</definedName>
    <definedName name="a2a">#REF!</definedName>
    <definedName name="A40LI">[10]BASE!$D$22</definedName>
    <definedName name="A60FI">[10]BASE!$D$21</definedName>
    <definedName name="AA">#REF!</definedName>
    <definedName name="AAA">#REF!</definedName>
    <definedName name="AAAA">'[18]PU (2)'!$F$10</definedName>
    <definedName name="AAAAA" localSheetId="2">#REF!</definedName>
    <definedName name="AAAAA">#REF!</definedName>
    <definedName name="aaaaaaaa" localSheetId="2">#REF!</definedName>
    <definedName name="aaaaaaaa">#REF!</definedName>
    <definedName name="aaaaaaaaaaaaaaaaaa">#REF!</definedName>
    <definedName name="aaaaas" localSheetId="2">#REF!</definedName>
    <definedName name="aaaaas">#REF!</definedName>
    <definedName name="AAC" localSheetId="8">[1]AASHTO!$A$14:$F$17</definedName>
    <definedName name="AAC">[1]AASHTO!$A$14:$F$17</definedName>
    <definedName name="AADOQUINVEH">#REF!</definedName>
    <definedName name="AANDENES">#REF!</definedName>
    <definedName name="Ab">#REF!</definedName>
    <definedName name="abc">#REF!</definedName>
    <definedName name="ABG" localSheetId="8">[1]AASHTO!$A$2:$F$5</definedName>
    <definedName name="ABG">[1]AASHTO!$A$2:$F$5</definedName>
    <definedName name="abr00">[19]Dólar!#REF!</definedName>
    <definedName name="absc" localSheetId="6">[20]!absc</definedName>
    <definedName name="absc" localSheetId="5">[20]!absc</definedName>
    <definedName name="absc">[20]!absc</definedName>
    <definedName name="absc_" localSheetId="2">#REF!</definedName>
    <definedName name="absc_">#REF!</definedName>
    <definedName name="absc_1" localSheetId="2">#REF!</definedName>
    <definedName name="absc_1">#REF!</definedName>
    <definedName name="absc1" localSheetId="6">[21]!absc</definedName>
    <definedName name="absc1" localSheetId="5">[21]!absc</definedName>
    <definedName name="absc1">[21]!absc</definedName>
    <definedName name="Ac">#REF!</definedName>
    <definedName name="ACALZADA">#REF!</definedName>
    <definedName name="ACCE2">#REF!</definedName>
    <definedName name="ACCE4">#REF!</definedName>
    <definedName name="ACCE6">#REF!</definedName>
    <definedName name="AccessDatabase" hidden="1">"C:\C-314\VOLUMENES\volfin4.mdb"</definedName>
    <definedName name="acero" localSheetId="2">#REF!</definedName>
    <definedName name="acero">#REF!</definedName>
    <definedName name="ACERO60">#REF!</definedName>
    <definedName name="ACOM" localSheetId="2">#REF!</definedName>
    <definedName name="ACOM">#REF!</definedName>
    <definedName name="ACOND">[10]BASE!$D$215</definedName>
    <definedName name="acondicionamientopozo">#REF!</definedName>
    <definedName name="ACPM">'[22]TARIFAS EQUIPOS'!$C$2</definedName>
    <definedName name="ACTIVIDAD">#REF!</definedName>
    <definedName name="Ad">#REF!</definedName>
    <definedName name="Ad_Un">#REF!</definedName>
    <definedName name="ADAPTADOR_HEMBRA_P.V.C_1_2">#REF!</definedName>
    <definedName name="ADAPTADOR_MACHO_P.V.C_1_2">#REF!</definedName>
    <definedName name="adasd" localSheetId="2">#REF!</definedName>
    <definedName name="adasd">#REF!</definedName>
    <definedName name="ADC">[23]ANALISIS!$J$5</definedName>
    <definedName name="AdditionalCosts_Lumpsum" localSheetId="2">#REF!</definedName>
    <definedName name="AdditionalCosts_Lumpsum">#REF!</definedName>
    <definedName name="AdditionalCosts_Percent">#REF!</definedName>
    <definedName name="ADFGSDB" localSheetId="2">#REF!</definedName>
    <definedName name="ADFGSDB">#REF!</definedName>
    <definedName name="ADI">#REF!</definedName>
    <definedName name="aditivos" localSheetId="8">[24]MATERIALES!#REF!</definedName>
    <definedName name="aditivos">[24]MATERIALES!#REF!</definedName>
    <definedName name="administrador">#REF!</definedName>
    <definedName name="admon" localSheetId="8">'[25]O.Civil A. Base Zona A2S4'!$E$50</definedName>
    <definedName name="Admon">#REF!</definedName>
    <definedName name="adoc1" localSheetId="6">[21]!absc</definedName>
    <definedName name="adoc1" localSheetId="5">[21]!absc</definedName>
    <definedName name="adoc1">[21]!absc</definedName>
    <definedName name="adoq" localSheetId="6">[26]!absc</definedName>
    <definedName name="adoq" localSheetId="5">[26]!absc</definedName>
    <definedName name="adoq">[26]!absc</definedName>
    <definedName name="ADSAD" localSheetId="2">#REF!</definedName>
    <definedName name="ADSAD">#REF!</definedName>
    <definedName name="Ae">#REF!</definedName>
    <definedName name="aefa" localSheetId="2">#REF!</definedName>
    <definedName name="aefa">#REF!</definedName>
    <definedName name="Af">#REF!</definedName>
    <definedName name="afdsw" localSheetId="2">#REF!</definedName>
    <definedName name="afdsw">#REF!</definedName>
    <definedName name="Afe">'[27]2009 Jagua'!$C$2:$C$27</definedName>
    <definedName name="afecompletions" localSheetId="2">#REF!</definedName>
    <definedName name="afecompletions">#REF!</definedName>
    <definedName name="Ag">#REF!</definedName>
    <definedName name="agdsgg" localSheetId="2">#REF!</definedName>
    <definedName name="agdsgg">#REF!</definedName>
    <definedName name="ago00">[19]Dólar!#REF!</definedName>
    <definedName name="agua" localSheetId="8">[24]MATERIALES!#REF!</definedName>
    <definedName name="AGUA">[10]BASE!$D$340</definedName>
    <definedName name="Ah" localSheetId="2">#REF!</definedName>
    <definedName name="Ah">#REF!</definedName>
    <definedName name="ahe">#REF!</definedName>
    <definedName name="Ai">#REF!</definedName>
    <definedName name="AIU" localSheetId="8">[24]Administración!$C$65</definedName>
    <definedName name="AIU">[10]BASE!$C$3</definedName>
    <definedName name="aj">#REF!</definedName>
    <definedName name="AjustDelAIU">#REF!</definedName>
    <definedName name="AJUSTE" localSheetId="8">#REF!</definedName>
    <definedName name="Ajuste">[28]Datos!$B$11</definedName>
    <definedName name="Ak">#REF!</definedName>
    <definedName name="ALAMBRE">#REF!</definedName>
    <definedName name="ALAMBRE_">#REF!</definedName>
    <definedName name="ALANR">[10]BASE!$D$20</definedName>
    <definedName name="alc" localSheetId="6">[29]!absc</definedName>
    <definedName name="alc" localSheetId="5">[29]!absc</definedName>
    <definedName name="alc">[29]!absc</definedName>
    <definedName name="ALCANT24" localSheetId="2">#REF!</definedName>
    <definedName name="ALCANT24">#REF!</definedName>
    <definedName name="ALPUA">[10]BASE!$D$244</definedName>
    <definedName name="ALUMTE" localSheetId="2">#REF!</definedName>
    <definedName name="ALUMTE">#REF!</definedName>
    <definedName name="Am">#REF!</definedName>
    <definedName name="AMBIENTAL" localSheetId="2">#REF!</definedName>
    <definedName name="AMBIENTAL">#REF!</definedName>
    <definedName name="An">#REF!</definedName>
    <definedName name="ANA">#REF!</definedName>
    <definedName name="Analyst">#REF!</definedName>
    <definedName name="ANDAM">[10]BASE!$D$320</definedName>
    <definedName name="andenes">#REF!</definedName>
    <definedName name="ANOMarch02">#REF!</definedName>
    <definedName name="ANOPLMarch02">#REF!</definedName>
    <definedName name="ANORev2">#REF!</definedName>
    <definedName name="ANOTB_JUN01">#REF!</definedName>
    <definedName name="anscount" hidden="1">10</definedName>
    <definedName name="ANTI">#REF!</definedName>
    <definedName name="ANTIC" localSheetId="2">#REF!</definedName>
    <definedName name="ANTIC">#REF!</definedName>
    <definedName name="ANTICORROSIVO" localSheetId="2">#REF!</definedName>
    <definedName name="ANTICORROSIVO">#REF!</definedName>
    <definedName name="Añ" localSheetId="2">#REF!</definedName>
    <definedName name="Añ">#REF!</definedName>
    <definedName name="AÑOWUIE">'[30]Res-Accide-10'!$R$2:$R$7</definedName>
    <definedName name="Ao">#REF!</definedName>
    <definedName name="Ap">#REF!</definedName>
    <definedName name="APIJA">#REF!</definedName>
    <definedName name="aprdata">#REF!</definedName>
    <definedName name="APU" localSheetId="6">[31]!absc</definedName>
    <definedName name="APU" localSheetId="5">[31]!absc</definedName>
    <definedName name="APU">[31]!absc</definedName>
    <definedName name="APU_directos" localSheetId="2">#REF!</definedName>
    <definedName name="APU_directos">#REF!</definedName>
    <definedName name="APU221.1" localSheetId="2">#REF!</definedName>
    <definedName name="APU221.1">#REF!</definedName>
    <definedName name="APU221.2">#REF!</definedName>
    <definedName name="APUs">'[32]Hoja1 (2)'!$C$1:$G$4365</definedName>
    <definedName name="Aq" localSheetId="2">#REF!</definedName>
    <definedName name="Aq">#REF!</definedName>
    <definedName name="aqaq" localSheetId="2">#REF!</definedName>
    <definedName name="aqaq">#REF!</definedName>
    <definedName name="Ar">#REF!</definedName>
    <definedName name="AREA">#REF!</definedName>
    <definedName name="Área_de_Cantidades">#REF!</definedName>
    <definedName name="_xlnm.Extract">#REF!</definedName>
    <definedName name="_xlnm.Print_Area" localSheetId="4">'A Construir'!$B$1:$G$400</definedName>
    <definedName name="_xlnm.Print_Area" localSheetId="8">'AIU - Obra'!$B$1:$M$264</definedName>
    <definedName name="_xlnm.Print_Area" localSheetId="5">'Union Temporal OEM'!$B$1:$G$400</definedName>
    <definedName name="_xlnm.Print_Area">#REF!</definedName>
    <definedName name="AREAPRIVADA">#REF!</definedName>
    <definedName name="ARELC">[16]BASE!$D$62</definedName>
    <definedName name="ARENA">#REF!</definedName>
    <definedName name="ARENC">[10]BASE!$D$53</definedName>
    <definedName name="ARENP">[10]BASE!$D$51</definedName>
    <definedName name="arg" localSheetId="2">#REF!</definedName>
    <definedName name="arg">#REF!</definedName>
    <definedName name="armuve" localSheetId="2">#REF!</definedName>
    <definedName name="armuve">#REF!</definedName>
    <definedName name="Arrendamiento">#REF!</definedName>
    <definedName name="ArrendamientoCostos">#REF!</definedName>
    <definedName name="ARTICULO">#REF!</definedName>
    <definedName name="As" localSheetId="2">#REF!</definedName>
    <definedName name="As">#REF!</definedName>
    <definedName name="asas">#REF!</definedName>
    <definedName name="asaSASASAS">#REF!</definedName>
    <definedName name="ASB" localSheetId="8">[1]AASHTO!$A$8:$F$11</definedName>
    <definedName name="ASB">[1]AASHTO!$A$8:$F$11</definedName>
    <definedName name="ASD" localSheetId="2">#REF!</definedName>
    <definedName name="ASD">#REF!</definedName>
    <definedName name="ASDA" localSheetId="2">#REF!</definedName>
    <definedName name="ASDA">#REF!</definedName>
    <definedName name="asdasd" localSheetId="2">#REF!</definedName>
    <definedName name="asdasd">#REF!</definedName>
    <definedName name="asdd" localSheetId="2">#REF!</definedName>
    <definedName name="asdd">#REF!</definedName>
    <definedName name="asdf" localSheetId="2">#REF!</definedName>
    <definedName name="asdf">#REF!</definedName>
    <definedName name="asdfa" localSheetId="2">#REF!</definedName>
    <definedName name="asdfa">#REF!</definedName>
    <definedName name="ASDFGHJKLÑ" localSheetId="2">#REF!</definedName>
    <definedName name="ASDFGHJKLÑ">#REF!</definedName>
    <definedName name="asdfñk" localSheetId="6">[20]!absc</definedName>
    <definedName name="asdfñk" localSheetId="5">[20]!absc</definedName>
    <definedName name="asdfñk">[20]!absc</definedName>
    <definedName name="asfalto">[24]MATERIALES!$D$3</definedName>
    <definedName name="asfasd" localSheetId="2">#REF!</definedName>
    <definedName name="asfasd">#REF!</definedName>
    <definedName name="asfasdl" localSheetId="2">#REF!</definedName>
    <definedName name="asfasdl">#REF!</definedName>
    <definedName name="asff" localSheetId="2">#REF!</definedName>
    <definedName name="asff">#REF!</definedName>
    <definedName name="asfghjoi" localSheetId="2">#REF!</definedName>
    <definedName name="asfghjoi">#REF!</definedName>
    <definedName name="AsistenciaCarretera">#REF!</definedName>
    <definedName name="AsistenciaCostos">#REF!</definedName>
    <definedName name="asojkdr" localSheetId="2">#REF!</definedName>
    <definedName name="asojkdr">#REF!</definedName>
    <definedName name="assdf">#REF!</definedName>
    <definedName name="assetclass">#REF!</definedName>
    <definedName name="assetclass2">#REF!</definedName>
    <definedName name="assetclass3" localSheetId="2">#REF!</definedName>
    <definedName name="assetclass3">#REF!</definedName>
    <definedName name="astrid" localSheetId="2">#REF!</definedName>
    <definedName name="astrid">#REF!</definedName>
    <definedName name="At">#REF!</definedName>
    <definedName name="Au">#REF!</definedName>
    <definedName name="aur">#REF!</definedName>
    <definedName name="auto1" localSheetId="2">#REF!</definedName>
    <definedName name="auto1">#REF!</definedName>
    <definedName name="auto123">#REF!</definedName>
    <definedName name="auto2">#REF!</definedName>
    <definedName name="av">#REF!</definedName>
    <definedName name="AVIGA">#REF!</definedName>
    <definedName name="AW">#REF!</definedName>
    <definedName name="Ax" localSheetId="2">#REF!</definedName>
    <definedName name="Ax">#REF!</definedName>
    <definedName name="Ay">#REF!</definedName>
    <definedName name="AYUDA">[10]BASE!$D$10</definedName>
    <definedName name="AYUDR">[10]BASE!$D$11</definedName>
    <definedName name="azaz" localSheetId="2">#REF!</definedName>
    <definedName name="azaz">#REF!</definedName>
    <definedName name="b">#REF!</definedName>
    <definedName name="B.DATOS">[3]BS.DATOS!$B$5:$N$30</definedName>
    <definedName name="B_impresión_IM">#REF!</definedName>
    <definedName name="Ba" localSheetId="2">#REF!</definedName>
    <definedName name="Ba">#REF!</definedName>
    <definedName name="BAJA">#REF!</definedName>
    <definedName name="BALASTO">#REF!</definedName>
    <definedName name="BALDOSIN">#REF!</definedName>
    <definedName name="Ballincourt">'[33]REF - Listas'!$B$13:$B$23</definedName>
    <definedName name="Banda2">#REF!</definedName>
    <definedName name="Banda2a">#REF!</definedName>
    <definedName name="Base">#REF!</definedName>
    <definedName name="Base_datos_IM">#REF!</definedName>
    <definedName name="base_datos_t45" localSheetId="2">#REF!</definedName>
    <definedName name="base_datos_t45">#REF!</definedName>
    <definedName name="Base_Mat">#REF!</definedName>
    <definedName name="Base_MO">#REF!</definedName>
    <definedName name="base_VaR">#REF!</definedName>
    <definedName name="BaseDate">[34]Parameters!$D$17</definedName>
    <definedName name="BaseDatos_Ore1" localSheetId="2">#REF!</definedName>
    <definedName name="BaseDatos_Ore1">#REF!</definedName>
    <definedName name="BaseDatos_T831" localSheetId="2">#REF!</definedName>
    <definedName name="BaseDatos_T831">#REF!</definedName>
    <definedName name="_xlnm.Database" localSheetId="8">#REF!</definedName>
    <definedName name="_xlnm.Database">#REF!</definedName>
    <definedName name="BasePeriod">#REF!</definedName>
    <definedName name="Bb" localSheetId="2">#REF!</definedName>
    <definedName name="Bb">#REF!</definedName>
    <definedName name="BBA">#REF!</definedName>
    <definedName name="bbb">#REF!</definedName>
    <definedName name="bbbbbb" localSheetId="2">#REF!</definedName>
    <definedName name="bbbbbb">#REF!</definedName>
    <definedName name="BBBBBBBBBBBB">#REF!</definedName>
    <definedName name="bbbbbh" localSheetId="2">#REF!</definedName>
    <definedName name="bbbbbh">#REF!</definedName>
    <definedName name="bbd" localSheetId="2">#REF!</definedName>
    <definedName name="bbd">#REF!</definedName>
    <definedName name="Bc">#REF!</definedName>
    <definedName name="BCXBDFG" localSheetId="2">#REF!</definedName>
    <definedName name="BCXBDFG">#REF!</definedName>
    <definedName name="Bd">#REF!</definedName>
    <definedName name="BDFB" localSheetId="2">#REF!</definedName>
    <definedName name="BDFB">#REF!</definedName>
    <definedName name="BDFGDG" localSheetId="2">#REF!</definedName>
    <definedName name="BDFGDG">#REF!</definedName>
    <definedName name="Be">#REF!</definedName>
    <definedName name="Bf">#REF!</definedName>
    <definedName name="bfgxddvd">#REF!</definedName>
    <definedName name="bfnfv" localSheetId="2">#REF!</definedName>
    <definedName name="bfnfv">#REF!</definedName>
    <definedName name="Bg" localSheetId="2">#REF!</definedName>
    <definedName name="Bg">#REF!</definedName>
    <definedName name="bgb" localSheetId="2">#REF!</definedName>
    <definedName name="bgb">#REF!</definedName>
    <definedName name="BGDGFRT" localSheetId="2">#REF!</definedName>
    <definedName name="BGDGFRT">#REF!</definedName>
    <definedName name="BGFBFH" localSheetId="2">#REF!</definedName>
    <definedName name="BGFBFH">#REF!</definedName>
    <definedName name="bgh">#REF!</definedName>
    <definedName name="bgvfcdx" localSheetId="2">#REF!</definedName>
    <definedName name="bgvfcdx">#REF!</definedName>
    <definedName name="Bh" localSheetId="2">#REF!</definedName>
    <definedName name="Bh">#REF!</definedName>
    <definedName name="BHT">#REF!</definedName>
    <definedName name="Bi">#REF!</definedName>
    <definedName name="bid_expiration" localSheetId="2">#REF!</definedName>
    <definedName name="bid_expiration">#REF!</definedName>
    <definedName name="Bid_Received">#REF!</definedName>
    <definedName name="BID_SENT">#REF!</definedName>
    <definedName name="Bid1DOD">#REF!</definedName>
    <definedName name="Bid1Ext">#REF!</definedName>
    <definedName name="Bid1Qty">#REF!</definedName>
    <definedName name="Bid1TAC">#REF!</definedName>
    <definedName name="Bid1Unevalcost">#REF!</definedName>
    <definedName name="Bid1UNIT" localSheetId="2">#REF!</definedName>
    <definedName name="Bid1UNIT">#REF!</definedName>
    <definedName name="Bid2DOD">#REF!</definedName>
    <definedName name="Bid2Ext">#REF!</definedName>
    <definedName name="Bid2Qty">#REF!</definedName>
    <definedName name="Bid2TAC">#REF!</definedName>
    <definedName name="Bid2Unevalcost">#REF!</definedName>
    <definedName name="Bid2UNIT">#REF!</definedName>
    <definedName name="Bid3DOD">#REF!</definedName>
    <definedName name="Bid3Ext">#REF!</definedName>
    <definedName name="Bid3Qty">#REF!</definedName>
    <definedName name="Bid3TAC">#REF!</definedName>
    <definedName name="Bid3unevalcost">#REF!</definedName>
    <definedName name="Bid3Unit">#REF!</definedName>
    <definedName name="Bid4DOD">#REF!</definedName>
    <definedName name="Bid4Ext" localSheetId="2">#REF!</definedName>
    <definedName name="Bid4Ext">#REF!</definedName>
    <definedName name="Bid4Qty">#REF!</definedName>
    <definedName name="Bid4TAC">#REF!</definedName>
    <definedName name="Bid4unevalcost">#REF!</definedName>
    <definedName name="Bid4Unit">#REF!</definedName>
    <definedName name="Bidlist">"List Box 6"</definedName>
    <definedName name="BidRange">#REF!</definedName>
    <definedName name="bimestre">'[35]ESTADO RED'!$E$8</definedName>
    <definedName name="BISCO">[16]BASE!$D$253</definedName>
    <definedName name="BJK">#REF!</definedName>
    <definedName name="Bk">#REF!</definedName>
    <definedName name="bl">#REF!</definedName>
    <definedName name="BLOQUE" localSheetId="2">#REF!</definedName>
    <definedName name="BLOQUE">#REF!</definedName>
    <definedName name="Bm">#REF!</definedName>
    <definedName name="BMBTU">[34]Parameters!$K$18</definedName>
    <definedName name="BMCoalPrice">#REF!</definedName>
    <definedName name="Bn">#REF!</definedName>
    <definedName name="bnm">#REF!</definedName>
    <definedName name="BOMBA">[10]BASE!$D$323</definedName>
    <definedName name="BOMBAC">'[36]TARIFAS EQUIPOS'!$R$33</definedName>
    <definedName name="BOMBAS" localSheetId="2">#REF!</definedName>
    <definedName name="BOMBAS">#REF!</definedName>
    <definedName name="BOMBASTABLA2.2">#REF!</definedName>
    <definedName name="BOMBEOALCANTARILLADOTABLA1.9">'[3]INFORMACIÓN REFERENCIA'!$B$415:$N$426</definedName>
    <definedName name="bordillo">#REF!</definedName>
    <definedName name="BorraR" localSheetId="2">#REF!</definedName>
    <definedName name="BorraR">#REF!</definedName>
    <definedName name="BOTAD">[10]BASE!$D$331</definedName>
    <definedName name="BOTES">[10]BASE!$D$335</definedName>
    <definedName name="Bp">[9]CALCULO!$E$66</definedName>
    <definedName name="BPSRate_Month">#REF!</definedName>
    <definedName name="br" localSheetId="2">#REF!</definedName>
    <definedName name="br">#REF!</definedName>
    <definedName name="BS_Data_Col">#REF!</definedName>
    <definedName name="bsb" localSheetId="2">#REF!</definedName>
    <definedName name="bsb">#REF!</definedName>
    <definedName name="BSOL64">[10]BASE!$D$122</definedName>
    <definedName name="BSpb" localSheetId="2">#REF!</definedName>
    <definedName name="BSpb">#REF!</definedName>
    <definedName name="bspoi" localSheetId="2">#REF!</definedName>
    <definedName name="bspoi">#REF!</definedName>
    <definedName name="bt" localSheetId="2">#REF!</definedName>
    <definedName name="bt">#REF!</definedName>
    <definedName name="BTYJHTR" localSheetId="2">#REF!</definedName>
    <definedName name="BTYJHTR">#REF!</definedName>
    <definedName name="BUDGET">#REF!</definedName>
    <definedName name="BUDGET_VALUE" localSheetId="2">#REF!</definedName>
    <definedName name="BUDGET_VALUE">#REF!</definedName>
    <definedName name="budgeted">#REF!</definedName>
    <definedName name="BuiltIn_Print_Area" localSheetId="2">#REF!</definedName>
    <definedName name="BuiltIn_Print_Area">#REF!</definedName>
    <definedName name="BuiltIn_Print_Area___0">#REF!</definedName>
    <definedName name="BuiltIn_Print_Area___0___0" localSheetId="2">#REF!</definedName>
    <definedName name="BuiltIn_Print_Area___0___0">#REF!</definedName>
    <definedName name="BuiltIn_Print_Area___0___0___0">#REF!</definedName>
    <definedName name="BuiltIn_Print_Titles">#REF!</definedName>
    <definedName name="bv">#REF!</definedName>
    <definedName name="bvbc" localSheetId="2">#REF!</definedName>
    <definedName name="bvbc">#REF!</definedName>
    <definedName name="bvcb" localSheetId="2">#REF!</definedName>
    <definedName name="bvcb">#REF!</definedName>
    <definedName name="bvn" localSheetId="2">#REF!</definedName>
    <definedName name="bvn">#REF!</definedName>
    <definedName name="bw">#REF!</definedName>
    <definedName name="by" localSheetId="2">#REF!</definedName>
    <definedName name="by">#REF!</definedName>
    <definedName name="BytMesInicioInctoMmto">#REF!</definedName>
    <definedName name="C.1">#REF!</definedName>
    <definedName name="C.10">#REF!</definedName>
    <definedName name="C.11">#REF!</definedName>
    <definedName name="C.2">#REF!</definedName>
    <definedName name="C.3">#REF!</definedName>
    <definedName name="C.4">#REF!</definedName>
    <definedName name="C.5" localSheetId="2">#REF!</definedName>
    <definedName name="C.5">#REF!</definedName>
    <definedName name="C.6">#REF!</definedName>
    <definedName name="C.7" localSheetId="2">#REF!</definedName>
    <definedName name="C.7">#REF!</definedName>
    <definedName name="C.8">#REF!</definedName>
    <definedName name="C.9">#REF!</definedName>
    <definedName name="C_">#REF!</definedName>
    <definedName name="Ca">#REF!</definedName>
    <definedName name="CAB" localSheetId="2">#REF!</definedName>
    <definedName name="CAB">#REF!</definedName>
    <definedName name="CABAL">[10]BASE!$D$257</definedName>
    <definedName name="CABALLETE" localSheetId="2">#REF!</definedName>
    <definedName name="CABALLETE">#REF!</definedName>
    <definedName name="caja">#REF!</definedName>
    <definedName name="CAJAV">[10]BASE!$D$296</definedName>
    <definedName name="CALCULO" localSheetId="2">#REF!</definedName>
    <definedName name="CALCULO">#REF!</definedName>
    <definedName name="calculopozo1" localSheetId="2">#REF!</definedName>
    <definedName name="calculopozo1">#REF!</definedName>
    <definedName name="CALCULOPOZOS" localSheetId="2">#REF!</definedName>
    <definedName name="CALCULOPOZOS">#REF!</definedName>
    <definedName name="calculopozos1">'[3]CALCULO POI'!$B$120:$C$154</definedName>
    <definedName name="CALCULOS">'[3]CALCULO POI'!$B$118:$CV$154</definedName>
    <definedName name="CALCULOSALCANTARILLADO">'[3]CALCULO POI'!$B$324:$BP$360</definedName>
    <definedName name="CALE" localSheetId="2">#REF!</definedName>
    <definedName name="CALE">#REF!</definedName>
    <definedName name="CALEND" localSheetId="2">#REF!</definedName>
    <definedName name="CALEND">#REF!</definedName>
    <definedName name="CALENDA" localSheetId="2">#REF!</definedName>
    <definedName name="CALENDA">#REF!</definedName>
    <definedName name="Calendar" localSheetId="2">#REF!</definedName>
    <definedName name="Calendar">#REF!</definedName>
    <definedName name="CALENDARIO" localSheetId="2">#REF!</definedName>
    <definedName name="CALENDARIO">#REF!</definedName>
    <definedName name="Caliche">#REF!</definedName>
    <definedName name="CalP" localSheetId="2">#REF!</definedName>
    <definedName name="CalP">#REF!</definedName>
    <definedName name="CAM0A15">[14]MEM!$I$46</definedName>
    <definedName name="CAM15A20">[14]MEM!$I$47</definedName>
    <definedName name="CAM20A25">[14]MEM!$I$48</definedName>
    <definedName name="CAM25A30">[14]MEM!$I$49</definedName>
    <definedName name="cambio">'[37]PSM05-055'!$C$289</definedName>
    <definedName name="CANAL6">[10]BASE!$D$264</definedName>
    <definedName name="CANGU">[10]BASE!$D$308</definedName>
    <definedName name="CanonesMedida">#REF!</definedName>
    <definedName name="CanonFcro">#REF!</definedName>
    <definedName name="CanonImpuestos">#REF!</definedName>
    <definedName name="CanonMedidaEspecial">#REF!</definedName>
    <definedName name="CanonMmto">#REF!</definedName>
    <definedName name="CanonSeguro">#REF!</definedName>
    <definedName name="CanonSoat">#REF!</definedName>
    <definedName name="CanonTotal">#REF!</definedName>
    <definedName name="CanonTramites" localSheetId="2">#REF!</definedName>
    <definedName name="CanonTramites">#REF!</definedName>
    <definedName name="CANT">#REF!</definedName>
    <definedName name="CANT1.1" localSheetId="2">#REF!</definedName>
    <definedName name="CANT1.1">#REF!</definedName>
    <definedName name="CANT1.2">#REF!</definedName>
    <definedName name="CANT1.3">#REF!</definedName>
    <definedName name="CANT1.5">#REF!</definedName>
    <definedName name="CANT1.6">#REF!</definedName>
    <definedName name="CANT1.7" localSheetId="2">#REF!</definedName>
    <definedName name="CANT1.7">#REF!</definedName>
    <definedName name="CANT1.9">#REF!</definedName>
    <definedName name="CANT2.11">#REF!</definedName>
    <definedName name="CANT2.12">#REF!</definedName>
    <definedName name="CANT2.2">#REF!</definedName>
    <definedName name="CANT2.3" localSheetId="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 localSheetId="2">#REF!</definedName>
    <definedName name="CANT8.6">#REF!</definedName>
    <definedName name="CANT8.7">#REF!</definedName>
    <definedName name="CANTIABONOS" localSheetId="8">#REF!</definedName>
    <definedName name="CANTIABONOS">#REF!</definedName>
    <definedName name="CANTIDADESDEOBRA">'[3]CALCULO POI'!$B$161:$R$196</definedName>
    <definedName name="CANTIINTERESES" localSheetId="8">#REF!</definedName>
    <definedName name="CANTIINTERESES">#REF!</definedName>
    <definedName name="CAOLIN">#REF!</definedName>
    <definedName name="CAP" localSheetId="2">#REF!</definedName>
    <definedName name="CAP">#REF!</definedName>
    <definedName name="CapActividad">#REF!</definedName>
    <definedName name="CAPATAZ_I">"TABLA1"</definedName>
    <definedName name="CapCom">#REF!</definedName>
    <definedName name="CapComponent" localSheetId="2">#REF!</definedName>
    <definedName name="CapComponent">#REF!</definedName>
    <definedName name="Capex">#REF!</definedName>
    <definedName name="CapexFac">[34]Sensitivities!$I$13</definedName>
    <definedName name="CapitalCongelado">#REF!</definedName>
    <definedName name="Capitalpb">#REF!</definedName>
    <definedName name="CapitalStructure" localSheetId="2">#REF!</definedName>
    <definedName name="CapitalStructure">#REF!</definedName>
    <definedName name="CapResumen">#REF!</definedName>
    <definedName name="Captafaros" localSheetId="2">#REF!</definedName>
    <definedName name="Captafaros">#REF!</definedName>
    <definedName name="Captafaros2">#REF!</definedName>
    <definedName name="CapTarget">#REF!</definedName>
    <definedName name="CapTotalCol">#REF!</definedName>
    <definedName name="CARBON" localSheetId="2">#REF!</definedName>
    <definedName name="CARBON">#REF!</definedName>
    <definedName name="CARGA" localSheetId="2">#REF!</definedName>
    <definedName name="CARGA">#REF!</definedName>
    <definedName name="cargador938">'[24]TARIFAS EQUIPOS'!$Q$33</definedName>
    <definedName name="CARGO">#REF!</definedName>
    <definedName name="carlos" localSheetId="2">#REF!</definedName>
    <definedName name="carlos">#REF!</definedName>
    <definedName name="Cashpb">#REF!</definedName>
    <definedName name="cat">[38]Parameters!$I$31</definedName>
    <definedName name="Cat1Life">[39]Parameters!$I$31</definedName>
    <definedName name="Cat1Rate">[39]Parameters!$J$31</definedName>
    <definedName name="Cat1Salvage">[34]Deprec!$H$58</definedName>
    <definedName name="Cat2Life">[40]Index!$T$66</definedName>
    <definedName name="Cat2Rate">[40]Index!$U$66</definedName>
    <definedName name="Cat2Salvage">#REF!</definedName>
    <definedName name="Cat3Life">[39]Parameters!$I$33</definedName>
    <definedName name="Cat3Rate">[39]Parameters!$J$33</definedName>
    <definedName name="Cat3Salvage">[34]Deprec!$H$132</definedName>
    <definedName name="Cat4Life">[39]Parameters!$I$34</definedName>
    <definedName name="Cat4Rate">[39]Parameters!$J$34</definedName>
    <definedName name="Cat4Salvage">[34]Deprec!$H$132</definedName>
    <definedName name="causa">#REF!</definedName>
    <definedName name="CB" localSheetId="2">#REF!</definedName>
    <definedName name="CB">#REF!</definedName>
    <definedName name="Cc">#REF!</definedName>
    <definedName name="cccc">#REF!</definedName>
    <definedName name="ccccc" localSheetId="2">#REF!</definedName>
    <definedName name="ccccc">#REF!</definedName>
    <definedName name="CCCCCC" localSheetId="2">#REF!</definedName>
    <definedName name="CCCCCC">#REF!</definedName>
    <definedName name="CContLab">#REF!</definedName>
    <definedName name="CContParts">#REF!</definedName>
    <definedName name="ccto210">#REF!</definedName>
    <definedName name="CD" localSheetId="8">'[25]RESUMEN ACTIVIDADES'!$O$51</definedName>
    <definedName name="Cd">#REF!</definedName>
    <definedName name="CD454JH">[10]BASE!$D$201</definedName>
    <definedName name="cdcdc" localSheetId="2">#REF!</definedName>
    <definedName name="cdcdc">#REF!</definedName>
    <definedName name="CDIRECTO">#REF!</definedName>
    <definedName name="Ce" localSheetId="2">#REF!</definedName>
    <definedName name="Ce">#REF!</definedName>
    <definedName name="CEBLANCO">#REF!</definedName>
    <definedName name="ceerf" localSheetId="2">#REF!</definedName>
    <definedName name="ceerf">#REF!</definedName>
    <definedName name="CEMEG">[10]BASE!$D$55</definedName>
    <definedName name="cemento" localSheetId="8">[24]MATERIALES!$D$2</definedName>
    <definedName name="CEMENTO" localSheetId="2">#REF!</definedName>
    <definedName name="CEMENTO">#REF!</definedName>
    <definedName name="Cf">#REF!</definedName>
    <definedName name="Cg" localSheetId="2">#REF!</definedName>
    <definedName name="Cg">#REF!</definedName>
    <definedName name="CGET">#REF!</definedName>
    <definedName name="Ch">#REF!</definedName>
    <definedName name="CH_Infra_Capex">[41]Workings!$H$299:$BR$299</definedName>
    <definedName name="Change_in_Cash" localSheetId="2">#REF!</definedName>
    <definedName name="Change_in_Cash">#REF!</definedName>
    <definedName name="CHAPA">[10]BASE!$D$249</definedName>
    <definedName name="Check_to_Cash">#REF!</definedName>
    <definedName name="CHEQUE_CORTINA_1_2__GRIVAL">'[42]INSUMOS-EQUIPOS'!$B$198</definedName>
    <definedName name="CHINA">#REF!</definedName>
    <definedName name="chofer">#REF!</definedName>
    <definedName name="Ci">#REF!</definedName>
    <definedName name="CINTA_V_15">#REF!</definedName>
    <definedName name="CIRCUITOS">[43]Circuitos!$C$2:$C$891</definedName>
    <definedName name="CIRCUNVALAR">#REF!</definedName>
    <definedName name="Cj">#REF!</definedName>
    <definedName name="Ck">#REF!</definedName>
    <definedName name="clase">#REF!</definedName>
    <definedName name="class2">'[33]REF - Listas'!$D$27:$D$28</definedName>
    <definedName name="class3">'[33]REF - Listas'!$F$4:$F$7</definedName>
    <definedName name="classification">'[33]REF - Listas'!$D$15:$D$24</definedName>
    <definedName name="CLAVO">[10]BASE!$D$69</definedName>
    <definedName name="Client">#REF!</definedName>
    <definedName name="Client_name">#REF!</definedName>
    <definedName name="Client_ref_number">#REF!</definedName>
    <definedName name="Cll">#REF!</definedName>
    <definedName name="CLube" localSheetId="2">#REF!</definedName>
    <definedName name="CLube">#REF!</definedName>
    <definedName name="CM" localSheetId="8">#REF!</definedName>
    <definedName name="Cm">#REF!</definedName>
    <definedName name="CMina">[44]Cuentas!$P$11:$P$111</definedName>
    <definedName name="cmuooo5">#REF!</definedName>
    <definedName name="Cn">#REF!</definedName>
    <definedName name="Cñ" localSheetId="2">#REF!</definedName>
    <definedName name="Cñ">#REF!</definedName>
    <definedName name="Co">#REF!</definedName>
    <definedName name="CO456JH">[10]BASE!$D$203</definedName>
    <definedName name="CO458JH">[16]BASE!$D$191</definedName>
    <definedName name="CO904JH">[10]BASE!$D$196</definedName>
    <definedName name="CO906JH">[10]BASE!$D$197</definedName>
    <definedName name="CO908JH">[16]BASE!$D$190</definedName>
    <definedName name="CO90S4">[10]BASE!$D$130</definedName>
    <definedName name="Coal">#REF!</definedName>
    <definedName name="Coal_Closing_Stock" localSheetId="2">#REF!</definedName>
    <definedName name="Coal_Closing_Stock">#REF!</definedName>
    <definedName name="Coal_DB">#REF!</definedName>
    <definedName name="Coal1">#REF!</definedName>
    <definedName name="Coal2" localSheetId="2">#REF!</definedName>
    <definedName name="Coal2">#REF!</definedName>
    <definedName name="Coal3" localSheetId="2">#REF!</definedName>
    <definedName name="Coal3">#REF!</definedName>
    <definedName name="Coal4">#REF!</definedName>
    <definedName name="CoalFleet">#REF!</definedName>
    <definedName name="CoalLoad">#REF!</definedName>
    <definedName name="CoalOpCost">#REF!</definedName>
    <definedName name="CoalOverCap" localSheetId="2">#REF!</definedName>
    <definedName name="CoalOverCap">#REF!</definedName>
    <definedName name="CoalPriceFac">[34]Sensitivities!$I$10</definedName>
    <definedName name="CoalRepl">#REF!</definedName>
    <definedName name="CoalUtil">#REF!</definedName>
    <definedName name="Cod">#REF!</definedName>
    <definedName name="Codigo">#REF!</definedName>
    <definedName name="Codigo_M.Obra">#REF!</definedName>
    <definedName name="codigos">[45]Banderas!$A:$A</definedName>
    <definedName name="CODO_45___3__GRAN_RADIO_C_x_E">#REF!</definedName>
    <definedName name="CODO_45___3__P.V.C">#REF!</definedName>
    <definedName name="CODO_45__2__P.V.C">#REF!</definedName>
    <definedName name="CODO_90___3__GRAN_RADIO_C_x_E">#REF!</definedName>
    <definedName name="CODO_90___3__P.V.C" localSheetId="2">#REF!</definedName>
    <definedName name="CODO_90___3__P.V.C">#REF!</definedName>
    <definedName name="CODO_90_x_3__B_x_B" localSheetId="2">#REF!</definedName>
    <definedName name="CODO_90_x_3__B_x_B">#REF!</definedName>
    <definedName name="CODO_90_x_3__B_x_EL">#REF!</definedName>
    <definedName name="CODO_P.V.C_90___1_2">#REF!</definedName>
    <definedName name="CODOS">#REF!</definedName>
    <definedName name="coeficienterugosidad">'[3]INFORMACIÓN REFERENCIA'!$B$90:$C$101</definedName>
    <definedName name="COHaul">#REF!</definedName>
    <definedName name="COLBOR">#REF!</definedName>
    <definedName name="COLLAR_DE_DERIVACION_2____1_2" localSheetId="2">#REF!</definedName>
    <definedName name="COLLAR_DE_DERIVACION_2____1_2">#REF!</definedName>
    <definedName name="COLLAR_DE_DERIVACION_3____1_2" localSheetId="2">#REF!</definedName>
    <definedName name="COLLAR_DE_DERIVACION_3____1_2">#REF!</definedName>
    <definedName name="COLLAR_DE_DERIVACION_DE_HF_DE_3____1_2__PARA_INSTALACION_DE_VENTOSA_EN_TUBERIA_DE_P.V.C">#REF!</definedName>
    <definedName name="ComBid1">#REF!</definedName>
    <definedName name="ComBid1CurrCode">#REF!</definedName>
    <definedName name="ComBid1EvalTotal">#REF!</definedName>
    <definedName name="ComBid1LeadTime">#REF!</definedName>
    <definedName name="ComBid1Number">#REF!</definedName>
    <definedName name="ComBid1PayTerms" localSheetId="2">#REF!</definedName>
    <definedName name="ComBid1PayTerms">#REF!</definedName>
    <definedName name="ComBid1Penalty">#REF!</definedName>
    <definedName name="ComBid1PromiseDate">#REF!</definedName>
    <definedName name="ComBid1Rate">#REF!</definedName>
    <definedName name="ComBid1Retention" localSheetId="2">#REF!</definedName>
    <definedName name="ComBid1Retention">#REF!</definedName>
    <definedName name="ComBid1Total">#REF!</definedName>
    <definedName name="ComBid2">#REF!</definedName>
    <definedName name="ComBid2CurrCode">#REF!</definedName>
    <definedName name="ComBid2EvalTotal">#REF!</definedName>
    <definedName name="ComBid2LeadTime">#REF!</definedName>
    <definedName name="ComBid2Number">#REF!</definedName>
    <definedName name="ComBid2PayTerms">#REF!</definedName>
    <definedName name="ComBid2Penalty">#REF!</definedName>
    <definedName name="ComBid2PromiseDate">#REF!</definedName>
    <definedName name="ComBid2Rate">#REF!</definedName>
    <definedName name="ComBid2Retention">#REF!</definedName>
    <definedName name="ComBid2Total">#REF!</definedName>
    <definedName name="ComBid3">#REF!</definedName>
    <definedName name="ComBid3CurrCode">#REF!</definedName>
    <definedName name="ComBid3EvalTotal">#REF!</definedName>
    <definedName name="ComBid3LeadTime">#REF!</definedName>
    <definedName name="comBid3Number">#REF!</definedName>
    <definedName name="ComBid3PayTerms" localSheetId="2">#REF!</definedName>
    <definedName name="ComBid3PayTerms">#REF!</definedName>
    <definedName name="ComBid3Penalty">#REF!</definedName>
    <definedName name="ComBid3PromiseDate">#REF!</definedName>
    <definedName name="ComBid3Rate">#REF!</definedName>
    <definedName name="ComBid3Retention">#REF!</definedName>
    <definedName name="ComBid3Total">#REF!</definedName>
    <definedName name="ComBid4">#REF!</definedName>
    <definedName name="ComBid4CurrCode">#REF!</definedName>
    <definedName name="ComBid4EvalTotal">#REF!</definedName>
    <definedName name="ComBid4LeadTime">#REF!</definedName>
    <definedName name="ComBid4Number">#REF!</definedName>
    <definedName name="ComBid4PayTerms">#REF!</definedName>
    <definedName name="ComBid4Penalty">#REF!</definedName>
    <definedName name="ComBid4PromiseDate" localSheetId="2">#REF!</definedName>
    <definedName name="ComBid4PromiseDate">#REF!</definedName>
    <definedName name="ComBid4Rate" localSheetId="2">#REF!</definedName>
    <definedName name="ComBid4Rate">#REF!</definedName>
    <definedName name="ComBid4Retention" localSheetId="2">#REF!</definedName>
    <definedName name="ComBid4Retention">#REF!</definedName>
    <definedName name="ComBid4Total" localSheetId="2">#REF!</definedName>
    <definedName name="ComBid4Total">#REF!</definedName>
    <definedName name="ComBidRange">#REF!</definedName>
    <definedName name="Combustible">#REF!</definedName>
    <definedName name="CombustibleCostos" localSheetId="2">#REF!</definedName>
    <definedName name="CombustibleCostos">#REF!</definedName>
    <definedName name="COMEstAward_date">#REF!</definedName>
    <definedName name="COMJob_Number" localSheetId="2">#REF!</definedName>
    <definedName name="COMJob_Number">#REF!</definedName>
    <definedName name="COMMR_description" localSheetId="2">#REF!</definedName>
    <definedName name="COMMR_description">#REF!</definedName>
    <definedName name="COMMRNumber" localSheetId="2">#REF!</definedName>
    <definedName name="COMMRNumber">#REF!</definedName>
    <definedName name="comp">[46]PRESUP!$A:$IV</definedName>
    <definedName name="compactacion">#REF!</definedName>
    <definedName name="compactador533">'[24]TARIFAS EQUIPOS'!$K$33</definedName>
    <definedName name="compactadortandem">'[24]TARIFAS EQUIPOS'!$N$33</definedName>
    <definedName name="COMPenalty">#REF!</definedName>
    <definedName name="Compilado">#REF!</definedName>
    <definedName name="COMProject_Currency">#REF!</definedName>
    <definedName name="COMProject_name">#REF!</definedName>
    <definedName name="CON_3000">#REF!</definedName>
    <definedName name="CONCD">#REF!</definedName>
    <definedName name="CONCRE123">#REF!</definedName>
    <definedName name="CONCRE124" localSheetId="2">#REF!</definedName>
    <definedName name="CONCRE124">#REF!</definedName>
    <definedName name="concre15">#REF!</definedName>
    <definedName name="CONCRE25" localSheetId="2">#REF!</definedName>
    <definedName name="CONCRE25">#REF!</definedName>
    <definedName name="concre3000">#REF!</definedName>
    <definedName name="concre35" localSheetId="2">#REF!</definedName>
    <definedName name="concre35">#REF!</definedName>
    <definedName name="concreto" localSheetId="8">[24]MATERIALES!#REF!</definedName>
    <definedName name="concreto" localSheetId="2">#REF!</definedName>
    <definedName name="concreto">#REF!</definedName>
    <definedName name="CONCRETO123">#REF!</definedName>
    <definedName name="concreto14">#REF!</definedName>
    <definedName name="CONCRETO20">#REF!</definedName>
    <definedName name="concreto25">#REF!</definedName>
    <definedName name="concreto3000" localSheetId="2">#REF!</definedName>
    <definedName name="concreto3000">#REF!</definedName>
    <definedName name="concreto35">#REF!</definedName>
    <definedName name="concretoplaca">#REF!</definedName>
    <definedName name="CONCT">#REF!</definedName>
    <definedName name="CONDUCCION331">'[3]INFORMACIÓN REFERENCIA'!$B$122:$E$133</definedName>
    <definedName name="CONDUCCIONTABLA3.3.1">'[3]INFORMACIÓN REFERENCIA'!$B$122:$D$133</definedName>
    <definedName name="Conductores" localSheetId="2">#REF!</definedName>
    <definedName name="Conductores">#REF!</definedName>
    <definedName name="ConductoresCostos">#REF!</definedName>
    <definedName name="conexiondomiciliaria">#REF!</definedName>
    <definedName name="Congelar_Capital_Vencido">#REF!</definedName>
    <definedName name="CONM1">[10]BASE!$D$309</definedName>
    <definedName name="CONM2">[10]BASE!$D$310</definedName>
    <definedName name="cons">#REF!</definedName>
    <definedName name="CONSOLIDADO">#REF!</definedName>
    <definedName name="CONSORCIO" localSheetId="2">#REF!</definedName>
    <definedName name="CONSORCIO">#REF!</definedName>
    <definedName name="Consulta_PRECIOS_BASICOS">#REF!</definedName>
    <definedName name="Consultor">[47]Datos!$B$3</definedName>
    <definedName name="consum">#REF!</definedName>
    <definedName name="consumo">[48]consumo1!$A$1:$IV$65536</definedName>
    <definedName name="CONTADO">#REF!</definedName>
    <definedName name="ContLabCostOutput">#REF!</definedName>
    <definedName name="ContPartsCostOutput">#REF!</definedName>
    <definedName name="contrato">#REF!</definedName>
    <definedName name="Coordinador">[47]Datos!$B$6</definedName>
    <definedName name="COPIA" localSheetId="2">#REF!</definedName>
    <definedName name="COPIA">#REF!</definedName>
    <definedName name="copiao4" localSheetId="2">#REF!</definedName>
    <definedName name="copiao4">#REF!</definedName>
    <definedName name="Coraza">#REF!</definedName>
    <definedName name="corri" localSheetId="2">#REF!</definedName>
    <definedName name="corri">#REF!</definedName>
    <definedName name="CORTA">[10]BASE!$D$319</definedName>
    <definedName name="corte">#REF!</definedName>
    <definedName name="corterocoso">#REF!</definedName>
    <definedName name="CORTO" localSheetId="8">#REF!</definedName>
    <definedName name="CORTO">#REF!</definedName>
    <definedName name="cost_analysis" localSheetId="2">#REF!</definedName>
    <definedName name="cost_analysis">#REF!</definedName>
    <definedName name="COST_CENTRES">'[49]C - CENTROS DE COSTO Y GASTOS'!$A$5:$B$248</definedName>
    <definedName name="CostCode">'[50]cost codes'!$B$2:$F$54</definedName>
    <definedName name="COSTODIRECTO">#REF!</definedName>
    <definedName name="COSTOPERSONALTABLA1.5.3">'[3]INFORMACIÓN REFERENCIA'!$B$542:$F$545</definedName>
    <definedName name="COSTOPERSONALTABLA1.5.4">'[3]INFORMACIÓN REFERENCIA'!$B$549:$G$560</definedName>
    <definedName name="COSTOPERSONALTABLA1.5.5">'[3]INFORMACIÓN REFERENCIA'!$B$564:$G$621</definedName>
    <definedName name="COSTOREDESALCTABLA7.4">#REF!</definedName>
    <definedName name="COSTOREDESTABLA7.3">#REF!</definedName>
    <definedName name="COSTOSCONDUCCIONACU">'[3]BD COSTOS UNIDAD CONSTRUCTIVA'!$B$34:$J$49</definedName>
    <definedName name="cota">'[51]Base de Diseño'!$A$1:$D$290</definedName>
    <definedName name="COTAS">[52]Hoja3!$A$5:$B$154</definedName>
    <definedName name="count">'[41]Inputs-SUMMARY'!$H$3:$BR$3</definedName>
    <definedName name="counter">[53]ASSUMPTIONS!$H$6:$AP$6</definedName>
    <definedName name="COUNTRY_OF_ORIGIN">#REF!</definedName>
    <definedName name="COYLL" localSheetId="2">#REF!</definedName>
    <definedName name="COYLL">#REF!</definedName>
    <definedName name="cp">#REF!</definedName>
    <definedName name="CPlanta">[44]Cuentas!$S$11:$S$56</definedName>
    <definedName name="Cq">#REF!</definedName>
    <definedName name="Cr">#REF!</definedName>
    <definedName name="CR66JH">[10]BASE!$D$178</definedName>
    <definedName name="CRandM">#REF!</definedName>
    <definedName name="CREDITO">#REF!</definedName>
    <definedName name="CRIINTER" localSheetId="8">#REF!</definedName>
    <definedName name="CRIINTER">#REF!</definedName>
    <definedName name="CRIVENABO" localSheetId="8">#REF!</definedName>
    <definedName name="CRIVENABO">#REF!</definedName>
    <definedName name="CRP">#REF!</definedName>
    <definedName name="CRUCE_200_CANAL_S1" localSheetId="2">#REF!</definedName>
    <definedName name="CRUCE_200_CANAL_S1">#REF!</definedName>
    <definedName name="CRUCE_200_CANAL_S2">#REF!</definedName>
    <definedName name="CRUCE_200_CANAL_S3" localSheetId="2">#REF!</definedName>
    <definedName name="CRUCE_200_CANAL_S3">#REF!</definedName>
    <definedName name="CRUCE_200_CANAL_S4">#REF!</definedName>
    <definedName name="CRUCE_200_CANAL_S5">#REF!</definedName>
    <definedName name="CRUCE_200_CANAL_S6" localSheetId="2">#REF!</definedName>
    <definedName name="CRUCE_200_CANAL_S6">#REF!</definedName>
    <definedName name="CRUCE_8__A_S1" localSheetId="2">#REF!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 localSheetId="2">#REF!</definedName>
    <definedName name="CRUCE12_B_S5">#REF!</definedName>
    <definedName name="CRUCE12_B_S6" localSheetId="2">#REF!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 localSheetId="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s">#REF!</definedName>
    <definedName name="CS533C">'[25]APU (22)'!$P$27</definedName>
    <definedName name="CSIKA">[10]BASE!$D$231</definedName>
    <definedName name="Ct">#REF!</definedName>
    <definedName name="CT110K">[54]PRELIM!$B$311</definedName>
    <definedName name="CT110KG">[10]BASE!$D$36</definedName>
    <definedName name="CT140K">[54]PRELIM!$B$329</definedName>
    <definedName name="CT140KG">[10]BASE!$D$35</definedName>
    <definedName name="CT180K">[54]PRELIM!$B$346</definedName>
    <definedName name="CT210K">[54]PRELIM!$B$363</definedName>
    <definedName name="CT210KG">[10]BASE!$D$33</definedName>
    <definedName name="CT245K">[54]PRELIM!$B$380</definedName>
    <definedName name="CT245KG">[10]BASE!$D$32</definedName>
    <definedName name="CTA">#REF!</definedName>
    <definedName name="CTC140KG">[10]BASE!$D$37</definedName>
    <definedName name="CTyre" localSheetId="2">#REF!</definedName>
    <definedName name="CTyre">#REF!</definedName>
    <definedName name="Cu">#REF!</definedName>
    <definedName name="CUAD" localSheetId="2">#REF!</definedName>
    <definedName name="CUAD">#REF!</definedName>
    <definedName name="cuad1" localSheetId="2">#REF!</definedName>
    <definedName name="cuad1">#REF!</definedName>
    <definedName name="cuad2">#REF!</definedName>
    <definedName name="cuad3">#REF!</definedName>
    <definedName name="cuad4" localSheetId="2">#REF!</definedName>
    <definedName name="cuad4">#REF!</definedName>
    <definedName name="CUAD5">#REF!</definedName>
    <definedName name="cuado">#REF!</definedName>
    <definedName name="cuadr">#REF!</definedName>
    <definedName name="CUADRIA">#REF!</definedName>
    <definedName name="CUADRIB">#REF!</definedName>
    <definedName name="CUADRIC">#REF!</definedName>
    <definedName name="CUADRILLA">#REF!</definedName>
    <definedName name="cuadrillas" localSheetId="2">#REF!</definedName>
    <definedName name="cuadrillas">#REF!</definedName>
    <definedName name="CUADRO1">#REF!</definedName>
    <definedName name="CUAL" localSheetId="2">#REF!</definedName>
    <definedName name="CUAL">#REF!</definedName>
    <definedName name="CUANTIA" localSheetId="8">'[55]Ppto Rev. A'!#REF!</definedName>
    <definedName name="CUANTIA">'[55]Ppto Rev. A'!#REF!</definedName>
    <definedName name="CUAPLO">#REF!</definedName>
    <definedName name="CUATOP">#REF!</definedName>
    <definedName name="cube">#REF!</definedName>
    <definedName name="CUBE_UNIT">#REF!</definedName>
    <definedName name="CUBS">[56]Hoja1!$A:$IV</definedName>
    <definedName name="CUCON">#REF!</definedName>
    <definedName name="CUEXC">#REF!</definedName>
    <definedName name="Cumm_Us_inf">[41]Workings!$H$8:$BR$8</definedName>
    <definedName name="CUMPL" localSheetId="2">#REF!</definedName>
    <definedName name="CUMPL">#REF!</definedName>
    <definedName name="CUNET" localSheetId="2">#REF!</definedName>
    <definedName name="CUNET">#REF!</definedName>
    <definedName name="cuneta">#REF!</definedName>
    <definedName name="CUPLOM">#REF!</definedName>
    <definedName name="CURADURIA">#REF!</definedName>
    <definedName name="curAsisCarr1A">#REF!</definedName>
    <definedName name="curCanDTFSemana">#REF!</definedName>
    <definedName name="CurCanonPorMillon" localSheetId="2">#REF!</definedName>
    <definedName name="CurCanonPorMillon">#REF!</definedName>
    <definedName name="CurCostComGl1a">#REF!</definedName>
    <definedName name="CurCostoCondMes">#REF!</definedName>
    <definedName name="CurCostoImptoTimbre" localSheetId="2">#REF!</definedName>
    <definedName name="CurCostoImptoTimbre">#REF!</definedName>
    <definedName name="CurCostoKm10A">#REF!</definedName>
    <definedName name="CurCostoKm11A" localSheetId="2">#REF!</definedName>
    <definedName name="CurCostoKm11A">#REF!</definedName>
    <definedName name="CurCostoKm1A">#REF!</definedName>
    <definedName name="CurCostoKm2A">#REF!</definedName>
    <definedName name="CurCostoKm3A">#REF!</definedName>
    <definedName name="CurCostoKm4A">#REF!</definedName>
    <definedName name="CurCostoKm5A">#REF!</definedName>
    <definedName name="CurCostoKm6A">#REF!</definedName>
    <definedName name="CurCostoKm7A">#REF!</definedName>
    <definedName name="CurCostoKm8A" localSheetId="2">#REF!</definedName>
    <definedName name="CurCostoKm8A">#REF!</definedName>
    <definedName name="CurCostoKm9A">#REF!</definedName>
    <definedName name="CurCostoLlantas">#REF!</definedName>
    <definedName name="CurCostoMttoFKm10A">#REF!</definedName>
    <definedName name="CurCostoMttoFKm1A">#REF!</definedName>
    <definedName name="CurCostoMttoFKm2A">#REF!</definedName>
    <definedName name="CurCostoMttoFKm3A" localSheetId="2">#REF!</definedName>
    <definedName name="CurCostoMttoFKm3A">#REF!</definedName>
    <definedName name="CurCostoMttoFKm4A">#REF!</definedName>
    <definedName name="CurCostoMttoFKm5A">#REF!</definedName>
    <definedName name="CurCostoMttoFKm6A" localSheetId="2">#REF!</definedName>
    <definedName name="CurCostoMttoFKm6A">#REF!</definedName>
    <definedName name="CurCostoMttoFKm7A">#REF!</definedName>
    <definedName name="CurCostoMttoFKm8A">#REF!</definedName>
    <definedName name="CurCostoMttoFKm9A" localSheetId="2">#REF!</definedName>
    <definedName name="CurCostoMttoFKm9A">#REF!</definedName>
    <definedName name="CurCostoOportunidadFcroEntrega" localSheetId="2">#REF!</definedName>
    <definedName name="CurCostoOportunidadFcroEntrega">#REF!</definedName>
    <definedName name="CurCostosMargendeNegociacion">#REF!</definedName>
    <definedName name="CurCostoVentaVehCliente">#REF!</definedName>
    <definedName name="CurDescuentoAccesorio">#REF!</definedName>
    <definedName name="CurDTFMaxima">#REF!</definedName>
    <definedName name="CurDTFminima">#REF!</definedName>
    <definedName name="CurDTFSemaTriAntic">#REF!</definedName>
    <definedName name="CurFuelCargoMensual">#REF!</definedName>
    <definedName name="CurFuelEquipo">#REF!</definedName>
    <definedName name="CurGPSCargoMensual">#REF!</definedName>
    <definedName name="CurGPSEquipo">#REF!</definedName>
    <definedName name="CurImptoRod1A">#REF!</definedName>
    <definedName name="CurImptoTimRetoma">#REF!</definedName>
    <definedName name="curIpcProye10A" localSheetId="2">#REF!</definedName>
    <definedName name="curIpcProye10A">#REF!</definedName>
    <definedName name="curIpcProye1A">#REF!</definedName>
    <definedName name="CurIpcProye2A">#REF!</definedName>
    <definedName name="CurIpcProye3A">#REF!</definedName>
    <definedName name="CurIpcProye4A">#REF!</definedName>
    <definedName name="CurIpcProye5A" localSheetId="2">#REF!</definedName>
    <definedName name="CurIpcProye5A">#REF!</definedName>
    <definedName name="curIpcProye6A" localSheetId="2">#REF!</definedName>
    <definedName name="curIpcProye6A">#REF!</definedName>
    <definedName name="curIpcProye7A">#REF!</definedName>
    <definedName name="curIpcProye8A" localSheetId="2">#REF!</definedName>
    <definedName name="curIpcProye8A">#REF!</definedName>
    <definedName name="curIpcProye9A" localSheetId="2">#REF!</definedName>
    <definedName name="curIpcProye9A">#REF!</definedName>
    <definedName name="CurIvaAccesorios">#REF!</definedName>
    <definedName name="CurKitCarretera">#REF!</definedName>
    <definedName name="CurMerchand">#REF!</definedName>
    <definedName name="CurMontoMinImptoTimbre">#REF!</definedName>
    <definedName name="CurPickup">#REF!</definedName>
    <definedName name="currency_code">#REF!</definedName>
    <definedName name="currency_conversion_factor">#REF!</definedName>
    <definedName name="CurSeguroCanon">#REF!</definedName>
    <definedName name="CurServicioGPSDelClienteMensual">#REF!</definedName>
    <definedName name="curSOAT1A">#REF!</definedName>
    <definedName name="CurStandby" localSheetId="2">#REF!</definedName>
    <definedName name="CurStandby">#REF!</definedName>
    <definedName name="CurTramiteAnual" localSheetId="2">#REF!</definedName>
    <definedName name="CurTramiteAnual">#REF!</definedName>
    <definedName name="CurTramTransito">#REF!</definedName>
    <definedName name="CurUtilidadNominal">#REF!</definedName>
    <definedName name="CurValorAccesConIva">#REF!</definedName>
    <definedName name="CurValorMinAccriosReventa">#REF!</definedName>
    <definedName name="CurVariable1">#REF!</definedName>
    <definedName name="CurVariable2">#REF!</definedName>
    <definedName name="CurVariable3">#REF!</definedName>
    <definedName name="CurVlrAsegurado">#REF!</definedName>
    <definedName name="CurVlrVentaVehCliente">#REF!</definedName>
    <definedName name="curVPN">#REF!</definedName>
    <definedName name="CurVrVehicPrecPubConIvaSinDtos">#REF!</definedName>
    <definedName name="CurVrVehícPrecPubConIvaSinDtos">#REF!</definedName>
    <definedName name="CUTOP">#REF!</definedName>
    <definedName name="cv" localSheetId="8">#REF!</definedName>
    <definedName name="Cv">#REF!</definedName>
    <definedName name="CV2.Daily_Tonnes">#REF!</definedName>
    <definedName name="CV2.Moisture">#REF!</definedName>
    <definedName name="cvcvcvcv" localSheetId="2">#REF!</definedName>
    <definedName name="cvcvcvcv">#REF!</definedName>
    <definedName name="cvfvd" localSheetId="2">#REF!</definedName>
    <definedName name="cvfvd">#REF!</definedName>
    <definedName name="cvn" localSheetId="2">#REF!</definedName>
    <definedName name="cvn">#REF!</definedName>
    <definedName name="CVXC" localSheetId="2">#REF!</definedName>
    <definedName name="CVXC">#REF!</definedName>
    <definedName name="Cw">#REF!</definedName>
    <definedName name="Cx">#REF!</definedName>
    <definedName name="cxcxcxc">#REF!</definedName>
    <definedName name="cxz">#REF!</definedName>
    <definedName name="Cy">#REF!</definedName>
    <definedName name="CYLL2">[10]BASE!$D$220</definedName>
    <definedName name="CZN_north_perc">50</definedName>
    <definedName name="CZN_south_perc">0</definedName>
    <definedName name="d">#REF!</definedName>
    <definedName name="d6h">'[24]TARIFAS EQUIPOS'!$I$33</definedName>
    <definedName name="dario" localSheetId="8">'[57]GPI 526'!#REF!</definedName>
    <definedName name="dario">'[57]GPI 526'!#REF!</definedName>
    <definedName name="DASD" localSheetId="2">#REF!</definedName>
    <definedName name="DASD">#REF!</definedName>
    <definedName name="DAT">#REF!</definedName>
    <definedName name="Data">[58]Sheet1!$F$18:$H$977</definedName>
    <definedName name="Data_Base" localSheetId="2">#REF!</definedName>
    <definedName name="Data_Base">#REF!</definedName>
    <definedName name="Date">[59]Constants!$B$9</definedName>
    <definedName name="DATOS" localSheetId="8">#REF!</definedName>
    <definedName name="DATOS">'[60]DATOS EPANET'!$A$5:$B$189</definedName>
    <definedName name="DATOS_CONTRATO">#REF!</definedName>
    <definedName name="datos1">'[61]Base de Diseño'!$A$1:$D$204</definedName>
    <definedName name="Days_in_Month">#REF!</definedName>
    <definedName name="dbfdfbi" localSheetId="2">#REF!</definedName>
    <definedName name="dbfdfbi">#REF!</definedName>
    <definedName name="Dbgcm" localSheetId="2">#REF!</definedName>
    <definedName name="Dbgcm">#REF!</definedName>
    <definedName name="dblgarantiaExtendida">#REF!</definedName>
    <definedName name="dblPunRentabilidad">#REF!</definedName>
    <definedName name="dblUtilVehiculo">#REF!</definedName>
    <definedName name="dc">#REF!</definedName>
    <definedName name="Dcacm">#REF!</definedName>
    <definedName name="DCF">#REF!</definedName>
    <definedName name="DCSDCTV" localSheetId="2">#REF!</definedName>
    <definedName name="DCSDCTV">#REF!</definedName>
    <definedName name="dd">#REF!</definedName>
    <definedName name="ddd" localSheetId="2">#REF!</definedName>
    <definedName name="ddd">#REF!</definedName>
    <definedName name="ddddd" localSheetId="2">#REF!</definedName>
    <definedName name="ddddd">#REF!</definedName>
    <definedName name="ddddddddd" localSheetId="2">#REF!</definedName>
    <definedName name="ddddddddd">#REF!</definedName>
    <definedName name="ddddddddddddddd">#REF!</definedName>
    <definedName name="ddddt" localSheetId="2">#REF!</definedName>
    <definedName name="ddddt">#REF!</definedName>
    <definedName name="ddewdw" localSheetId="2">#REF!</definedName>
    <definedName name="ddewdw">#REF!</definedName>
    <definedName name="ddfdh" localSheetId="2">#REF!</definedName>
    <definedName name="ddfdh">#REF!</definedName>
    <definedName name="DDGSDP" localSheetId="2">#REF!</definedName>
    <definedName name="DDGSDP">#REF!</definedName>
    <definedName name="de">#REF!</definedName>
    <definedName name="Dealpb">#REF!</definedName>
    <definedName name="Debt_Purchase_Price_Funding">[62]CONTROL!$G$45</definedName>
    <definedName name="Debt_S5_EA_Sch" localSheetId="2">#REF!</definedName>
    <definedName name="Debt_S5_EA_Sch">#REF!</definedName>
    <definedName name="Debt_S6_EA_Sch" localSheetId="2">#REF!</definedName>
    <definedName name="Debt_S6_EA_Sch">#REF!</definedName>
    <definedName name="DEC">#REF!</definedName>
    <definedName name="decbs" localSheetId="2">#REF!</definedName>
    <definedName name="decbs">#REF!</definedName>
    <definedName name="Decjv">#REF!</definedName>
    <definedName name="Decjv2">#REF!</definedName>
    <definedName name="deded" localSheetId="2">#REF!</definedName>
    <definedName name="deded">#REF!</definedName>
    <definedName name="default_leadtime">#REF!</definedName>
    <definedName name="defd" localSheetId="2">#REF!</definedName>
    <definedName name="defd">#REF!</definedName>
    <definedName name="DEMANDA">#REF!</definedName>
    <definedName name="demanto" localSheetId="8">#REF!</definedName>
    <definedName name="demanto">#REF!</definedName>
    <definedName name="demolicion">#REF!</definedName>
    <definedName name="demolicioncuneta">#REF!</definedName>
    <definedName name="DENS">#REF!</definedName>
    <definedName name="densi">#REF!</definedName>
    <definedName name="densidad">#REF!</definedName>
    <definedName name="Dep_IAS_tot" localSheetId="2">#REF!</definedName>
    <definedName name="Dep_IAS_tot">#REF!</definedName>
    <definedName name="Department">'[63]REF - Listas'!$D$4:$D$12</definedName>
    <definedName name="Depreciation">#REF!</definedName>
    <definedName name="DepreciationPB">#REF!</definedName>
    <definedName name="DES">#REF!</definedName>
    <definedName name="DESC1">[64]ITEMS!$B$2</definedName>
    <definedName name="DESC521">[65]ITEMS!$B$522</definedName>
    <definedName name="Descripcion">#REF!</definedName>
    <definedName name="descripciones">[66]!tabla_precios[[#All],[DESCRIPCION ]]</definedName>
    <definedName name="description">#REF!</definedName>
    <definedName name="design">'[67]Design (3)'!$A$12:$CM$71</definedName>
    <definedName name="design2">[67]Design!$A$24:$CM$66</definedName>
    <definedName name="Designer" localSheetId="2">#REF!</definedName>
    <definedName name="Designer">#REF!</definedName>
    <definedName name="DetailsBid1">#REF!</definedName>
    <definedName name="DetailsBid2">#REF!</definedName>
    <definedName name="DetailsBid3">#REF!</definedName>
    <definedName name="DetailsBid4" localSheetId="2">#REF!</definedName>
    <definedName name="DetailsBid4">#REF!</definedName>
    <definedName name="DetailsBidRange">#REF!</definedName>
    <definedName name="deuda">[48]deuda!$A$1:$IV$65536</definedName>
    <definedName name="deuda2">[68]deuda!$A$1:$IV$65536</definedName>
    <definedName name="DEVALUACION" localSheetId="8">#REF!</definedName>
    <definedName name="DEVALUACION">#REF!</definedName>
    <definedName name="DEX" localSheetId="2">#REF!</definedName>
    <definedName name="DEX">#REF!</definedName>
    <definedName name="df">#REF!</definedName>
    <definedName name="dfa" localSheetId="2">#REF!</definedName>
    <definedName name="dfa">#REF!</definedName>
    <definedName name="dfasd" localSheetId="2">#REF!</definedName>
    <definedName name="dfasd">#REF!</definedName>
    <definedName name="DFBNJ" localSheetId="2">#REF!</definedName>
    <definedName name="DFBNJ">#REF!</definedName>
    <definedName name="dfcvc">#REF!</definedName>
    <definedName name="dfdaa">#REF!</definedName>
    <definedName name="dfdf">#REF!</definedName>
    <definedName name="dfds" localSheetId="2">#REF!</definedName>
    <definedName name="dfds">#REF!</definedName>
    <definedName name="dfdsfi" localSheetId="2">#REF!</definedName>
    <definedName name="dfdsfi">#REF!</definedName>
    <definedName name="dffffe" localSheetId="2">#REF!</definedName>
    <definedName name="dffffe">#REF!</definedName>
    <definedName name="DFG" localSheetId="2">#REF!</definedName>
    <definedName name="DFG">#REF!</definedName>
    <definedName name="DFGBHJ" localSheetId="2">#REF!</definedName>
    <definedName name="DFGBHJ">#REF!</definedName>
    <definedName name="DFGDFG" localSheetId="2">#REF!</definedName>
    <definedName name="DFGDFG">#REF!</definedName>
    <definedName name="DFGDYYB" localSheetId="2">#REF!</definedName>
    <definedName name="DFGDYYB">#REF!</definedName>
    <definedName name="dfgf" localSheetId="2">#REF!</definedName>
    <definedName name="dfgf">#REF!</definedName>
    <definedName name="DFGFBOP" localSheetId="2">#REF!</definedName>
    <definedName name="DFGFBOP">#REF!</definedName>
    <definedName name="DFGFDG" localSheetId="2">#REF!</definedName>
    <definedName name="DFGFDG">#REF!</definedName>
    <definedName name="DFGV" localSheetId="2">#REF!</definedName>
    <definedName name="DFGV">#REF!</definedName>
    <definedName name="dfgypuj" localSheetId="2">#REF!</definedName>
    <definedName name="dfgypuj">#REF!</definedName>
    <definedName name="dfh" localSheetId="2">#REF!</definedName>
    <definedName name="dfh">#REF!</definedName>
    <definedName name="dfhdr" localSheetId="2">#REF!</definedName>
    <definedName name="dfhdr">#REF!</definedName>
    <definedName name="dfhgh" localSheetId="2">#REF!</definedName>
    <definedName name="dfhgh">#REF!</definedName>
    <definedName name="dfj" localSheetId="2">#REF!</definedName>
    <definedName name="dfj">#REF!</definedName>
    <definedName name="DFRFRF" localSheetId="2">#REF!</definedName>
    <definedName name="DFRFRF">#REF!</definedName>
    <definedName name="DFVUI" localSheetId="2">#REF!</definedName>
    <definedName name="DFVUI">#REF!</definedName>
    <definedName name="dg" localSheetId="2">#REF!</definedName>
    <definedName name="dg">#REF!</definedName>
    <definedName name="dgd" localSheetId="2">#REF!</definedName>
    <definedName name="dgd">#REF!</definedName>
    <definedName name="dgdgr" localSheetId="2">#REF!</definedName>
    <definedName name="dgdgr">#REF!</definedName>
    <definedName name="dgfd" localSheetId="2">#REF!</definedName>
    <definedName name="dgfd">#REF!</definedName>
    <definedName name="DGFDFVSDF" localSheetId="2">#REF!</definedName>
    <definedName name="DGFDFVSDF">#REF!</definedName>
    <definedName name="dgfdg" localSheetId="2">#REF!</definedName>
    <definedName name="dgfdg">#REF!</definedName>
    <definedName name="DGFG" localSheetId="2">#REF!</definedName>
    <definedName name="DGFG">#REF!</definedName>
    <definedName name="dgfsado" localSheetId="2">#REF!</definedName>
    <definedName name="dgfsado">#REF!</definedName>
    <definedName name="dghfs">#REF!</definedName>
    <definedName name="dgrdeb" localSheetId="2">#REF!</definedName>
    <definedName name="dgrdeb">#REF!</definedName>
    <definedName name="dgreg" localSheetId="2">#REF!</definedName>
    <definedName name="dgreg">#REF!</definedName>
    <definedName name="DH" localSheetId="2">#REF!</definedName>
    <definedName name="DH">#REF!</definedName>
    <definedName name="dhdth" localSheetId="2">#REF!</definedName>
    <definedName name="dhdth">#REF!</definedName>
    <definedName name="dhgh" localSheetId="2">#REF!</definedName>
    <definedName name="dhgh">#REF!</definedName>
    <definedName name="di">#REF!</definedName>
    <definedName name="dia24hr">#REF!</definedName>
    <definedName name="diametros">#REF!</definedName>
    <definedName name="dias">#REF!</definedName>
    <definedName name="DIAS_DEL_MES">#REF!</definedName>
    <definedName name="dias_semana">#REF!</definedName>
    <definedName name="Dias_semanales" localSheetId="2">#REF!</definedName>
    <definedName name="Dias_semanales">#REF!</definedName>
    <definedName name="DIAS_SEMANAS">#REF!</definedName>
    <definedName name="DIASDELMES">#REF!</definedName>
    <definedName name="DIASROTACION">#REF!</definedName>
    <definedName name="DiasSupuestosCierre">#REF!</definedName>
    <definedName name="dic00">[19]Dólar!#REF!</definedName>
    <definedName name="diego">#REF!</definedName>
    <definedName name="diego1" localSheetId="2">#REF!</definedName>
    <definedName name="diego1">#REF!</definedName>
    <definedName name="DIRECTO1">[69]APU!$U$132</definedName>
    <definedName name="DIRECTO10">[69]APU!$U$681</definedName>
    <definedName name="DIRECTO100">[69]APU!$U$6171</definedName>
    <definedName name="DIRECTO101">[69]APU!$U$6232</definedName>
    <definedName name="DIRECTO102">[69]APU!$U$6293</definedName>
    <definedName name="DIRECTO103">[69]APU!$U$6354</definedName>
    <definedName name="DIRECTO104">[69]APU!$U$6415</definedName>
    <definedName name="DIRECTO105">[69]APU!$U$6476</definedName>
    <definedName name="DIRECTO11">[69]APU!$U$742</definedName>
    <definedName name="DIRECTO12">[69]APU!$U$803</definedName>
    <definedName name="DIRECTO124">[69]APU!$U$7635</definedName>
    <definedName name="DIRECTO125">[69]APU!$U$7696</definedName>
    <definedName name="DIRECTO126">[69]APU!$U$7757</definedName>
    <definedName name="DIRECTO127">[69]APU!$U$7818</definedName>
    <definedName name="DIRECTO128">[69]APU!$U$7879</definedName>
    <definedName name="DIRECTO129">[69]APU!$U$7940</definedName>
    <definedName name="DIRECTO13">[69]APU!$U$864</definedName>
    <definedName name="DIRECTO130">[69]APU!$U$8001</definedName>
    <definedName name="DIRECTO131">[69]APU!$U$8062</definedName>
    <definedName name="DIRECTO132">[69]APU!$U$8123</definedName>
    <definedName name="DIRECTO133">[69]APU!$U$8184</definedName>
    <definedName name="DIRECTO134">[69]APU!$U$8245</definedName>
    <definedName name="DIRECTO14">[69]APU!$U$925</definedName>
    <definedName name="DIRECTO15">[69]APU!$U$986</definedName>
    <definedName name="DIRECTO16">[69]APU!$U$1047</definedName>
    <definedName name="DIRECTO17">[69]APU!$U$1108</definedName>
    <definedName name="DIRECTO18">[69]APU!$U$1169</definedName>
    <definedName name="DIRECTO2">[69]APU!$U$193</definedName>
    <definedName name="DIRECTO2.10">[69]APU!$U$14889</definedName>
    <definedName name="DIRECTO2.11">[69]APU!$U$14950</definedName>
    <definedName name="DIRECTO2.12">[69]APU!$U$15011</definedName>
    <definedName name="DIRECTO2.9">[69]APU!$U$11839</definedName>
    <definedName name="DIRECTO21">[69]APU!$U$1352</definedName>
    <definedName name="DIRECTO22">[69]APU!$U$1413</definedName>
    <definedName name="DIRECTO23">[69]APU!$U$1474</definedName>
    <definedName name="DIRECTO24">[69]APU!$U$1535</definedName>
    <definedName name="DIRECTO25">[69]APU!$U$1596</definedName>
    <definedName name="DIRECTO26">[69]APU!$U$1657</definedName>
    <definedName name="DIRECTO27">[69]APU!$U$1718</definedName>
    <definedName name="DIRECTO28">[69]APU!$U$1779</definedName>
    <definedName name="DIRECTO29">[69]APU!$U$1840</definedName>
    <definedName name="DIRECTO3">[69]APU!$U$254</definedName>
    <definedName name="DIRECTO3.15">[69]APU!$U$8667</definedName>
    <definedName name="DIRECTO3.16">[69]APU!$U$8728</definedName>
    <definedName name="DIRECTO3.17">[69]APU!$U$8789</definedName>
    <definedName name="DIRECTO3.18">[69]APU!$U$8850</definedName>
    <definedName name="DIRECTO3.19">[69]APU!$U$8911</definedName>
    <definedName name="DIRECTO3.20">[69]APU!$U$8972</definedName>
    <definedName name="DIRECTO3.21">[69]APU!$U$11961</definedName>
    <definedName name="DIRECTO3.22">[69]APU!$U$14523</definedName>
    <definedName name="DIRECTO3.23">[69]APU!$U$15133</definedName>
    <definedName name="DIRECTO3.24">[69]APU!$U$16292</definedName>
    <definedName name="DIRECTO3.25">[69]APU!$U$16353</definedName>
    <definedName name="DIRECTO3.26">[69]APU!$U$16414</definedName>
    <definedName name="DIRECTO3.27">[69]APU!$U$16475</definedName>
    <definedName name="DIRECTO3.28">[69]APU!$U$16536</definedName>
    <definedName name="DIRECTO30">[69]APU!$U$1901</definedName>
    <definedName name="DIRECTO31">[69]APU!$U$1962</definedName>
    <definedName name="DIRECTO32">[69]APU!$U$2023</definedName>
    <definedName name="DIRECTO33">[69]APU!$U$2084</definedName>
    <definedName name="DIRECTO34">[69]APU!$U$2145</definedName>
    <definedName name="DIRECTO35">[69]APU!$U$2206</definedName>
    <definedName name="DIRECTO36">[69]APU!$U$2267</definedName>
    <definedName name="DIRECTO37">[69]APU!$U$2328</definedName>
    <definedName name="DIRECTO38">[69]APU!$U$2389</definedName>
    <definedName name="DIRECTO39">[69]APU!$U$2450</definedName>
    <definedName name="DIRECTO4">[69]APU!$U$315</definedName>
    <definedName name="DIRECTO4.20">[69]APU!$U$9216</definedName>
    <definedName name="DIRECTO4.21">[69]APU!$U$9277</definedName>
    <definedName name="DIRECTO4.22">[69]APU!$U$9338</definedName>
    <definedName name="DIRECTO4.23">[69]APU!$U$9399</definedName>
    <definedName name="DIRECTO4.24">[69]APU!$U$9460</definedName>
    <definedName name="DIRECTO4.25">[69]APU!$U$9521</definedName>
    <definedName name="DIRECTO4.26">[69]APU!$U$9582</definedName>
    <definedName name="DIRECTO4.27">[69]APU!$U$9643</definedName>
    <definedName name="DIRECTO4.28">[69]APU!$U$9704</definedName>
    <definedName name="DIRECTO4.29">[69]APU!$U$9765</definedName>
    <definedName name="DIRECTO4.30">[69]APU!$U$9826</definedName>
    <definedName name="DIRECTO4.31">[69]APU!$U$9887</definedName>
    <definedName name="DIRECTO4.32">[69]APU!$U$9948</definedName>
    <definedName name="DIRECTO4.33">[69]APU!$U$10009</definedName>
    <definedName name="DIRECTO4.34">[69]APU!$U$10070</definedName>
    <definedName name="DIRECTO4.35">[69]APU!$U$11595</definedName>
    <definedName name="DIRECTO4.36">[69]APU!$U$11656</definedName>
    <definedName name="DIRECTO4.37">[69]APU!$U$15987</definedName>
    <definedName name="DIRECTO4.38">[69]APU!$U$15194</definedName>
    <definedName name="DIRECTO4.39">[69]APU!$U$14279</definedName>
    <definedName name="DIRECTO4.40">[69]APU!$U$14340</definedName>
    <definedName name="DIRECTO4.41">[69]APU!$U$14401</definedName>
    <definedName name="DIRECTO4.42">[69]APU!$U$14462</definedName>
    <definedName name="DIRECTO4.43">[69]APU!$U$14584</definedName>
    <definedName name="DIRECTO4.44">[69]APU!$U$16048</definedName>
    <definedName name="DIRECTO4.45">[69]APU!$U$16109</definedName>
    <definedName name="DIRECTO4.46">[69]APU!$U$14706</definedName>
    <definedName name="DIRECTO4.47">[69]APU!$U$15926</definedName>
    <definedName name="DIRECTO4.48">[69]APU!$U$16170</definedName>
    <definedName name="DIRECTO4.49">[69]APU!$U$16231</definedName>
    <definedName name="DIRECTO4.50">[69]APU!$U$16902</definedName>
    <definedName name="DIRECTO4.51">[69]APU!$U$17634</definedName>
    <definedName name="DIRECTO4.52">[69]APU!$U$17695</definedName>
    <definedName name="DIRECTO40">[69]APU!$U$2511</definedName>
    <definedName name="DIRECTO41">[69]APU!$U$2572</definedName>
    <definedName name="DIRECTO42">[69]APU!$U$2633</definedName>
    <definedName name="DIRECTO43">[69]APU!$U$2694</definedName>
    <definedName name="DIRECTO44">[69]APU!$U$2755</definedName>
    <definedName name="DIRECTO45">[69]APU!$U$2816</definedName>
    <definedName name="DIRECTO46">[69]APU!$U$2877</definedName>
    <definedName name="DIRECTO47">[69]APU!$U$2938</definedName>
    <definedName name="DIRECTO48">[69]APU!$U$2999</definedName>
    <definedName name="DIRECTO49">[69]APU!$U$3060</definedName>
    <definedName name="DIRECTO5">[69]APU!$U$376</definedName>
    <definedName name="DIRECTO5.100">[69]APU!$U$12449</definedName>
    <definedName name="DIRECTO5.101">[69]APU!$U$12510</definedName>
    <definedName name="DIRECTO5.104">[69]APU!$U$12571</definedName>
    <definedName name="DIRECTO5.105">[69]APU!$U$12632</definedName>
    <definedName name="DIRECTO5.106">[69]APU!$U$12693</definedName>
    <definedName name="DIRECTO5.107">[69]APU!$U$12754</definedName>
    <definedName name="DIRECTO5.108">[69]APU!$U$12815</definedName>
    <definedName name="DIRECTO5.109">[69]APU!$U$12876</definedName>
    <definedName name="DIRECTO5.111">[69]APU!$U$12937</definedName>
    <definedName name="DIRECTO5.112">[69]APU!$U$12998</definedName>
    <definedName name="DIRECTO5.113">[69]APU!$U$14767</definedName>
    <definedName name="DIRECTO5.114">[69]APU!$U$14828</definedName>
    <definedName name="DIRECTO5.115">[69]APU!$U$15072</definedName>
    <definedName name="DIRECTO5.53">[69]APU!$U$10131</definedName>
    <definedName name="DIRECTO5.54">[69]APU!$U$10192</definedName>
    <definedName name="DIRECTO5.55">[69]APU!$U$10253</definedName>
    <definedName name="DIRECTO5.56">[69]APU!$U$10314</definedName>
    <definedName name="DIRECTO5.57">[69]APU!$U$10375</definedName>
    <definedName name="DIRECTO5.58">[69]APU!$U$10436</definedName>
    <definedName name="DIRECTO5.59">[69]APU!$U$10497</definedName>
    <definedName name="DIRECTO5.60">[69]APU!$U$10558</definedName>
    <definedName name="DIRECTO5.61">[69]APU!$U$10619</definedName>
    <definedName name="DIRECTO5.62">[69]APU!$U$10680</definedName>
    <definedName name="DIRECTO5.63">[69]APU!$U$10741</definedName>
    <definedName name="DIRECTO5.64">[69]APU!$U$10802</definedName>
    <definedName name="DIRECTO5.65">[69]APU!$U$10863</definedName>
    <definedName name="DIRECTO5.66">[69]APU!$U$10924</definedName>
    <definedName name="DIRECTO5.67">[69]APU!$U$10985</definedName>
    <definedName name="DIRECTO5.68">[69]APU!$U$11046</definedName>
    <definedName name="DIRECTO5.69">[69]APU!$U$11107</definedName>
    <definedName name="DIRECTO5.70">[69]APU!$U$11168</definedName>
    <definedName name="DIRECTO5.71">[69]APU!$U$11229</definedName>
    <definedName name="DIRECTO5.72">[69]APU!$U$12022</definedName>
    <definedName name="DIRECTO5.73">[69]APU!$U$12083</definedName>
    <definedName name="DIRECTO5.74">[69]APU!$U$12144</definedName>
    <definedName name="DIRECTO5.77">[69]APU!$U$12205</definedName>
    <definedName name="DIRECTO5.78">[69]APU!$U$12327</definedName>
    <definedName name="DIRECTO5.79">[69]APU!$U$12388</definedName>
    <definedName name="DIRECTO5.80">[69]APU!$U$12266</definedName>
    <definedName name="DIRECTO5.82">[69]APU!$U$14035</definedName>
    <definedName name="DIRECTO5.83">[69]APU!$U$14096</definedName>
    <definedName name="DIRECTO5.84">[69]APU!$U$13364</definedName>
    <definedName name="DIRECTO5.85">[69]APU!$U$13425</definedName>
    <definedName name="DIRECTO5.86">[69]APU!$U$13486</definedName>
    <definedName name="DIRECTO5.87">[69]APU!$U$13547</definedName>
    <definedName name="DIRECTO5.88">[69]APU!$U$13608</definedName>
    <definedName name="DIRECTO5.89">[69]APU!$U$13669</definedName>
    <definedName name="DIRECTO5.90">[69]APU!$U$13730</definedName>
    <definedName name="DIRECTO5.91">[69]APU!$U$13791</definedName>
    <definedName name="DIRECTO5.92">[69]APU!$U$13852</definedName>
    <definedName name="DIRECTO5.93">[69]APU!$U$13913</definedName>
    <definedName name="DIRECTO5.94">[69]APU!$U$13974</definedName>
    <definedName name="DIRECTO5.95">[69]APU!$U$13059</definedName>
    <definedName name="DIRECTO5.96">[69]APU!$U$13120</definedName>
    <definedName name="DIRECTO5.97">[69]APU!$U$13181</definedName>
    <definedName name="DIRECTO5.98">[69]APU!$U$13242</definedName>
    <definedName name="DIRECTO5.99">[69]APU!$U$13303</definedName>
    <definedName name="DIRECTO50">[69]APU!$U$3121</definedName>
    <definedName name="DIRECTO51">[69]APU!$U$3182</definedName>
    <definedName name="DIRECTO52">[69]APU!$U$3243</definedName>
    <definedName name="DIRECTO53">[69]APU!$U$3304</definedName>
    <definedName name="DIRECTO54">[69]APU!$U$3365</definedName>
    <definedName name="DIRECTO55">[69]APU!$U$3426</definedName>
    <definedName name="DIRECTO56">[69]APU!$U$3487</definedName>
    <definedName name="DIRECTO57">[69]APU!$U$3548</definedName>
    <definedName name="DIRECTO58">[69]APU!$U$3609</definedName>
    <definedName name="DIRECTO59">[69]APU!$U$3670</definedName>
    <definedName name="DIRECTO6">[69]APU!$U$437</definedName>
    <definedName name="DIRECTO60">[69]APU!$U$3731</definedName>
    <definedName name="DIRECTO61">[69]APU!$U$3792</definedName>
    <definedName name="DIRECTO62">[69]APU!$U$3853</definedName>
    <definedName name="DIRECTO63">[69]APU!$U$3914</definedName>
    <definedName name="DIRECTO64">[69]APU!$U$3975</definedName>
    <definedName name="DIRECTO65">[69]APU!$U$4036</definedName>
    <definedName name="DIRECTO66">[69]APU!$U$4097</definedName>
    <definedName name="DIRECTO67">[69]APU!$U$4158</definedName>
    <definedName name="DIRECTO68">[69]APU!$U$4219</definedName>
    <definedName name="DIRECTO69">[69]APU!$U$4280</definedName>
    <definedName name="DIRECTO7">[69]APU!$U$498</definedName>
    <definedName name="DIRECTO7.12">[69]APU!$U$8305</definedName>
    <definedName name="DIRECTO7.13">[69]APU!$U$8366</definedName>
    <definedName name="DIRECTO7.14">[69]APU!$U$8427</definedName>
    <definedName name="DIRECTO7.15">[69]APU!$U$8488</definedName>
    <definedName name="DIRECTO7.16">[69]APU!$U$8606</definedName>
    <definedName name="DIRECTO7.17">[69]APU!$U$11290</definedName>
    <definedName name="DIRECTO7.18">[69]APU!$U$11351</definedName>
    <definedName name="DIRECTO7.19">[69]APU!$U$11412</definedName>
    <definedName name="DIRECTO7.20">[69]APU!$U$11473</definedName>
    <definedName name="DIRECTO7.21">[69]APU!$U$11534</definedName>
    <definedName name="DIRECTO7.22">[69]APU!$U$11717</definedName>
    <definedName name="DIRECTO7.23">[69]APU!$U$11778</definedName>
    <definedName name="DIRECTO7.24">[69]APU!$U$14645</definedName>
    <definedName name="DIRECTO7.25">[69]APU!$U$15255</definedName>
    <definedName name="DIRECTO7.26">[69]APU!$U$15316</definedName>
    <definedName name="DIRECTO7.27">[69]APU!$U$15377</definedName>
    <definedName name="DIRECTO7.28">[69]APU!$U$15438</definedName>
    <definedName name="DIRECTO7.29">[69]APU!$U$15499</definedName>
    <definedName name="DIRECTO7.30">[69]APU!$U$15560</definedName>
    <definedName name="DIRECTO7.31">[69]APU!$U$15621</definedName>
    <definedName name="DIRECTO7.32">[69]APU!$U$15682</definedName>
    <definedName name="DIRECTO7.33">[69]APU!$U$15743</definedName>
    <definedName name="DIRECTO7.34">[69]APU!$U$15804</definedName>
    <definedName name="DIRECTO7.35">[69]APU!$U$15865</definedName>
    <definedName name="DIRECTO7.36">[69]APU!$U$17085</definedName>
    <definedName name="DIRECTO7.37">[69]APU!$U$17268</definedName>
    <definedName name="DIRECTO7.38">[69]APU!$U$17207</definedName>
    <definedName name="DIRECTO7.39">[69]APU!$U$17390</definedName>
    <definedName name="DIRECTO7.40">[69]APU!$U$17451</definedName>
    <definedName name="DIRECTO7.41">[69]APU!$U$17512</definedName>
    <definedName name="DIRECTO7.42">[69]APU!$U$17146</definedName>
    <definedName name="DIRECTO7.43">[69]APU!$U$17573</definedName>
    <definedName name="DIRECTO7.44">[69]APU!$U$17329</definedName>
    <definedName name="DIRECTO70">[69]APU!$U$4341</definedName>
    <definedName name="DIRECTO71">[69]APU!$U$4402</definedName>
    <definedName name="DIRECTO72">[69]APU!$U$4463</definedName>
    <definedName name="DIRECTO73">[69]APU!$U$4524</definedName>
    <definedName name="DIRECTO74">[69]APU!$U$4585</definedName>
    <definedName name="DIRECTO75">[69]APU!$U$4646</definedName>
    <definedName name="DIRECTO76">[69]APU!$U$4707</definedName>
    <definedName name="DIRECTO77">[69]APU!$U$4768</definedName>
    <definedName name="DIRECTO78">[69]APU!$U$4829</definedName>
    <definedName name="DIRECTO79">[69]APU!$U$4890</definedName>
    <definedName name="DIRECTO8">[69]APU!$U$559</definedName>
    <definedName name="DIRECTO80">[69]APU!$U$4951</definedName>
    <definedName name="DIRECTO81">[69]APU!$U$5012</definedName>
    <definedName name="DIRECTO82">[69]APU!$U$5073</definedName>
    <definedName name="DIRECTO83">[69]APU!$U$5134</definedName>
    <definedName name="DIRECTO84">[69]APU!$U$5195</definedName>
    <definedName name="DIRECTO85">[69]APU!$U$5256</definedName>
    <definedName name="DIRECTO86">[69]APU!$U$5317</definedName>
    <definedName name="DIRECTO87">[69]APU!$U$5378</definedName>
    <definedName name="DIRECTO88">[69]APU!$U$5439</definedName>
    <definedName name="DIRECTO89">[69]APU!$U$5500</definedName>
    <definedName name="DIRECTO9">[69]APU!$U$620</definedName>
    <definedName name="DIRECTO9.1">[69]APU!$U$16597</definedName>
    <definedName name="DIRECTO9.2">[69]APU!$U$16658</definedName>
    <definedName name="DIRECTO9.3">[69]APU!$U$16719</definedName>
    <definedName name="DIRECTO9.4">[69]APU!$U$16780</definedName>
    <definedName name="DIRECTO9.5">[69]APU!$U$16841</definedName>
    <definedName name="DIRECTO90">[69]APU!$U$5561</definedName>
    <definedName name="DIRECTO91">[69]APU!$U$5622</definedName>
    <definedName name="DIRECTO92">[69]APU!$U$5683</definedName>
    <definedName name="DIRECTO93">[69]APU!$U$5744</definedName>
    <definedName name="DIRECTO94">[69]APU!$U$5805</definedName>
    <definedName name="DIRECTO95">[69]APU!$U$5866</definedName>
    <definedName name="DIRECTO96">[69]APU!$U$5927</definedName>
    <definedName name="DIRECTO97">[69]APU!$U$5988</definedName>
    <definedName name="DIRECTO98">[69]APU!$U$6049</definedName>
    <definedName name="DIRECTO99">[69]APU!$U$6110</definedName>
    <definedName name="Discount_Lumpsum">#REF!</definedName>
    <definedName name="discount_percent">#REF!</definedName>
    <definedName name="discount2" localSheetId="2">#REF!</definedName>
    <definedName name="discount2">#REF!</definedName>
    <definedName name="discount3" localSheetId="2">#REF!</definedName>
    <definedName name="discount3">#REF!</definedName>
    <definedName name="discount4" localSheetId="2">#REF!</definedName>
    <definedName name="discount4">#REF!</definedName>
    <definedName name="DiscRateHigh">#REF!</definedName>
    <definedName name="DiscRateMed">#REF!</definedName>
    <definedName name="DISPONIBILIDAD" localSheetId="2">#REF!</definedName>
    <definedName name="DISPONIBILIDAD">#REF!</definedName>
    <definedName name="DISTANCIA">[14]MEM!$E$39</definedName>
    <definedName name="diurna">'[24]CALCULO DE FACTOR PRESTACIONAL'!$B$25</definedName>
    <definedName name="div_pay" localSheetId="2">#REF!</definedName>
    <definedName name="div_pay">#REF!</definedName>
    <definedName name="dj">#REF!</definedName>
    <definedName name="djdytj" localSheetId="2">#REF!</definedName>
    <definedName name="djdytj">#REF!</definedName>
    <definedName name="dl" localSheetId="2">#REF!</definedName>
    <definedName name="dl">#REF!</definedName>
    <definedName name="dm">#REF!</definedName>
    <definedName name="DMD">#REF!</definedName>
    <definedName name="DNS" localSheetId="2">#REF!</definedName>
    <definedName name="DNS">#REF!</definedName>
    <definedName name="do">#REF!</definedName>
    <definedName name="dobletroque">'[24]TARIFAS EQUIPOS'!$P$33</definedName>
    <definedName name="Documentstatus">#REF!</definedName>
    <definedName name="Documentstatus1">'[33]REF - Listas'!$B$4:$B$11</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 localSheetId="2">#REF!</definedName>
    <definedName name="DOM160X32_S1">#REF!</definedName>
    <definedName name="DOM160X32_S2">#REF!</definedName>
    <definedName name="DOM160X32_S3">#REF!</definedName>
    <definedName name="DOM160X32_S4">#REF!</definedName>
    <definedName name="DOM160X32_S5" localSheetId="2">#REF!</definedName>
    <definedName name="DOM160X32_S5">#REF!</definedName>
    <definedName name="DOM160X32_S6">#REF!</definedName>
    <definedName name="DOM200X20_S1">#REF!</definedName>
    <definedName name="DOM200X20_S2" localSheetId="2">#REF!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 localSheetId="2">#REF!</definedName>
    <definedName name="DOM200X32_S3">#REF!</definedName>
    <definedName name="DOM200X32_S4" localSheetId="2">#REF!</definedName>
    <definedName name="DOM200X32_S4">#REF!</definedName>
    <definedName name="DOM200X32_S5" localSheetId="2">#REF!</definedName>
    <definedName name="DOM200X32_S5">#REF!</definedName>
    <definedName name="DOM200X32_S6">#REF!</definedName>
    <definedName name="DOM90X20_S1">#REF!</definedName>
    <definedName name="DOM90X20_S2">#REF!</definedName>
    <definedName name="DOM90X20_S3" localSheetId="2">#REF!</definedName>
    <definedName name="DOM90X20_S3">#REF!</definedName>
    <definedName name="DOM90X20_S4">#REF!</definedName>
    <definedName name="DOM90X20_S5">#REF!</definedName>
    <definedName name="DOM90X20_S6">#REF!</definedName>
    <definedName name="DOM90X32_S1" localSheetId="2">#REF!</definedName>
    <definedName name="DOM90X32_S1">#REF!</definedName>
    <definedName name="DOM90X32_S2" localSheetId="2">#REF!</definedName>
    <definedName name="DOM90X32_S2">#REF!</definedName>
    <definedName name="DOM90X32_S3">#REF!</definedName>
    <definedName name="DOM90X32_S4" localSheetId="2">#REF!</definedName>
    <definedName name="DOM90X32_S4">#REF!</definedName>
    <definedName name="DOM90X32_S5" localSheetId="2">#REF!</definedName>
    <definedName name="DOM90X32_S5">#REF!</definedName>
    <definedName name="DOM90X32_S6">#REF!</definedName>
    <definedName name="DOMAC">[14]MEM!$N$45</definedName>
    <definedName name="DOMALC">[14]MEM!$N$46</definedName>
    <definedName name="DOMESP90X63_S1">#REF!</definedName>
    <definedName name="DOMESP90X63_S2">#REF!</definedName>
    <definedName name="DOMESP90X63_S3">#REF!</definedName>
    <definedName name="DOMESP90X63_S4">#REF!</definedName>
    <definedName name="DOMESP90X63_S5">#REF!</definedName>
    <definedName name="DOMESP90X63_S6" localSheetId="2">#REF!</definedName>
    <definedName name="DOMESP90X63_S6">#REF!</definedName>
    <definedName name="DONDEESTA">[66]!tabla_precios[[#All],[DESCRIPCION ]]</definedName>
    <definedName name="DOR">#REF!</definedName>
    <definedName name="dos" localSheetId="2">#REF!</definedName>
    <definedName name="dos">#REF!</definedName>
    <definedName name="DOT">#REF!</definedName>
    <definedName name="dota">#REF!</definedName>
    <definedName name="DRAWING_LEAD_TIME">#REF!</definedName>
    <definedName name="drf">#REF!</definedName>
    <definedName name="DRTOS1">'[70]Cost Codes'!$B$4:$G$331</definedName>
    <definedName name="dry" localSheetId="2">#REF!</definedName>
    <definedName name="dry">#REF!</definedName>
    <definedName name="DSA">#REF!</definedName>
    <definedName name="DSAD" localSheetId="2">#REF!</definedName>
    <definedName name="DSAD">#REF!</definedName>
    <definedName name="dsadfp" localSheetId="2">#REF!</definedName>
    <definedName name="dsadfp">#REF!</definedName>
    <definedName name="Dsbcm">#REF!</definedName>
    <definedName name="DSD" localSheetId="2">#REF!</definedName>
    <definedName name="DSD">#REF!</definedName>
    <definedName name="dsdads4" localSheetId="2">#REF!</definedName>
    <definedName name="dsdads4">#REF!</definedName>
    <definedName name="dse">#REF!</definedName>
    <definedName name="DSF" localSheetId="2">#REF!</definedName>
    <definedName name="DSF">#REF!</definedName>
    <definedName name="DSFCVTY" localSheetId="2">#REF!</definedName>
    <definedName name="DSFCVTY">#REF!</definedName>
    <definedName name="dsfg" localSheetId="2">#REF!</definedName>
    <definedName name="dsfg">#REF!</definedName>
    <definedName name="dsfhgfdh" localSheetId="2">#REF!</definedName>
    <definedName name="dsfhgfdh">#REF!</definedName>
    <definedName name="dsfsdf" localSheetId="2">#REF!</definedName>
    <definedName name="dsfsdf">#REF!</definedName>
    <definedName name="DSFSDFCXV" localSheetId="2">#REF!</definedName>
    <definedName name="DSFSDFCXV">#REF!</definedName>
    <definedName name="dsfsvm" localSheetId="2">#REF!</definedName>
    <definedName name="dsfsvm">#REF!</definedName>
    <definedName name="dsftbv" localSheetId="2">#REF!</definedName>
    <definedName name="dsftbv">#REF!</definedName>
    <definedName name="dt">#REF!</definedName>
    <definedName name="DTF" localSheetId="8">#REF!</definedName>
    <definedName name="dtf">#REF!</definedName>
    <definedName name="DTFSMedida" localSheetId="2">#REF!</definedName>
    <definedName name="DTFSMedida">#REF!</definedName>
    <definedName name="DTFV" localSheetId="8">#REF!</definedName>
    <definedName name="DTFV">#REF!</definedName>
    <definedName name="DtmFechaCotizacion">#REF!</definedName>
    <definedName name="DtmFechVigenCotiza" localSheetId="2">#REF!</definedName>
    <definedName name="DtmFechVigenCotiza">#REF!</definedName>
    <definedName name="dtrhj" localSheetId="2">#REF!</definedName>
    <definedName name="dtrhj">#REF!</definedName>
    <definedName name="DTS" localSheetId="2">#REF!</definedName>
    <definedName name="DTS">#REF!</definedName>
    <definedName name="dutr">#REF!</definedName>
    <definedName name="dxd">[9]CALCULO!$E$75</definedName>
    <definedName name="dxfgg" localSheetId="2">#REF!</definedName>
    <definedName name="dxfgg">#REF!</definedName>
    <definedName name="DZ.Main">#REF!</definedName>
    <definedName name="E">#REF!</definedName>
    <definedName name="E_03">#REF!</definedName>
    <definedName name="e3e33" localSheetId="2">#REF!</definedName>
    <definedName name="e3e33">#REF!</definedName>
    <definedName name="ED">#REF!</definedName>
    <definedName name="EDEDWSWQA" localSheetId="2">#REF!</definedName>
    <definedName name="EDEDWSWQA">#REF!</definedName>
    <definedName name="edgfhmn" localSheetId="2">#REF!</definedName>
    <definedName name="edgfhmn">#REF!</definedName>
    <definedName name="EDWIN" localSheetId="2">#REF!</definedName>
    <definedName name="EDWIN">#REF!</definedName>
    <definedName name="ee">#REF!</definedName>
    <definedName name="EEE">#REF!</definedName>
    <definedName name="eeedfr" localSheetId="2">#REF!</definedName>
    <definedName name="eeedfr">#REF!</definedName>
    <definedName name="eeeeeeeeee" localSheetId="2">#REF!</definedName>
    <definedName name="eeeeeeeeee">#REF!</definedName>
    <definedName name="eeeeeeeeeee">#REF!</definedName>
    <definedName name="EEEEEEEEEEEEEEEEEEE" localSheetId="2">#REF!</definedName>
    <definedName name="EEEEEEEEEEEEEEEEEEE">#REF!</definedName>
    <definedName name="EEEEEEEEEEEEEEEEEEEEEE">#REF!</definedName>
    <definedName name="eeeeer" localSheetId="2">#REF!</definedName>
    <definedName name="eeeeer">#REF!</definedName>
    <definedName name="EEEGR">#REF!</definedName>
    <definedName name="eeerfd" localSheetId="2">#REF!</definedName>
    <definedName name="eeerfd">#REF!</definedName>
    <definedName name="ef">#REF!</definedName>
    <definedName name="efef" localSheetId="2">#REF!</definedName>
    <definedName name="efef">#REF!</definedName>
    <definedName name="efer" localSheetId="2">#REF!</definedName>
    <definedName name="efer">#REF!</definedName>
    <definedName name="egeg" localSheetId="2">#REF!</definedName>
    <definedName name="egeg">#REF!</definedName>
    <definedName name="egtrgthrt" localSheetId="2">#REF!</definedName>
    <definedName name="egtrgthrt">#REF!</definedName>
    <definedName name="EINAR" localSheetId="2">#REF!</definedName>
    <definedName name="EINAR">#REF!</definedName>
    <definedName name="el">#REF!</definedName>
    <definedName name="ElectConsPrice">[34]Parameters!$R$15</definedName>
    <definedName name="ElectDemandPrice">#REF!</definedName>
    <definedName name="ELECTROMAG">#REF!</definedName>
    <definedName name="ELTOTAL" localSheetId="2">#REF!</definedName>
    <definedName name="ELTOTAL">#REF!</definedName>
    <definedName name="emanto" localSheetId="8">#REF!</definedName>
    <definedName name="emanto">#REF!</definedName>
    <definedName name="eme" localSheetId="2">#REF!</definedName>
    <definedName name="eme">#REF!</definedName>
    <definedName name="EMPAQUE">#REF!</definedName>
    <definedName name="EMTUB">[14]MEM!$M$66</definedName>
    <definedName name="ene00">[19]Dólar!#REF!</definedName>
    <definedName name="ENERGIATABLA1.2.4">'[3]CALCULO COSTOS DE OPERACIÓN'!$B$127:$AF$163</definedName>
    <definedName name="Engine" localSheetId="2">#REF!</definedName>
    <definedName name="Engine">#REF!</definedName>
    <definedName name="ENTIDAD" localSheetId="8">#REF!</definedName>
    <definedName name="ENTIDAD">#REF!</definedName>
    <definedName name="ENTRADASP">#REF!</definedName>
    <definedName name="EQUI">[71]Equipo!$A:$IV</definedName>
    <definedName name="EQUI3">[72]Equipo!$A:$IV</definedName>
    <definedName name="EquipData">'[34]Equip Data'!$B$14:$AQ$75</definedName>
    <definedName name="EquipInput">#REF!</definedName>
    <definedName name="EquipLifeRank">#REF!</definedName>
    <definedName name="EQUIPO" localSheetId="8">'[73] Insumos Manizales'!$C$5:$C$65</definedName>
    <definedName name="EQUIPO" localSheetId="2">#REF!</definedName>
    <definedName name="EQUIPO">#REF!</definedName>
    <definedName name="equipo_mayor" localSheetId="2">#REF!</definedName>
    <definedName name="equipo_mayor">#REF!</definedName>
    <definedName name="equipomayor2" localSheetId="2">#REF!</definedName>
    <definedName name="equipomayor2">#REF!</definedName>
    <definedName name="EquipOpCostOutput">#REF!</definedName>
    <definedName name="EquipOpFleet">#REF!</definedName>
    <definedName name="equipos">#REF!</definedName>
    <definedName name="equiprecord">[58]Sheet1!$A$18:$A$1072</definedName>
    <definedName name="EquipReplOutput" localSheetId="2">#REF!</definedName>
    <definedName name="EquipReplOutput">#REF!</definedName>
    <definedName name="EquipRow">#REF!</definedName>
    <definedName name="eqw" localSheetId="2">#REF!</definedName>
    <definedName name="eqw">#REF!</definedName>
    <definedName name="ER">#REF!</definedName>
    <definedName name="erg" localSheetId="2">#REF!</definedName>
    <definedName name="erg">#REF!</definedName>
    <definedName name="erger" localSheetId="2">#REF!</definedName>
    <definedName name="erger">#REF!</definedName>
    <definedName name="ergerg" localSheetId="2">#REF!</definedName>
    <definedName name="ergerg">#REF!</definedName>
    <definedName name="ergfegr" localSheetId="2">#REF!</definedName>
    <definedName name="ergfegr">#REF!</definedName>
    <definedName name="ergge" localSheetId="2">#REF!</definedName>
    <definedName name="ergge">#REF!</definedName>
    <definedName name="erggewg" localSheetId="2">#REF!</definedName>
    <definedName name="erggewg">#REF!</definedName>
    <definedName name="ergreg" localSheetId="2">#REF!</definedName>
    <definedName name="ergreg">#REF!</definedName>
    <definedName name="ergregerg" localSheetId="2">#REF!</definedName>
    <definedName name="ergregerg">#REF!</definedName>
    <definedName name="ergrg" localSheetId="2">#REF!</definedName>
    <definedName name="ergrg">#REF!</definedName>
    <definedName name="ergweg" localSheetId="2">#REF!</definedName>
    <definedName name="ergweg">#REF!</definedName>
    <definedName name="ergwreg" localSheetId="2">#REF!</definedName>
    <definedName name="ergwreg">#REF!</definedName>
    <definedName name="erheyh" localSheetId="2">#REF!</definedName>
    <definedName name="erheyh">#REF!</definedName>
    <definedName name="ERR" localSheetId="2">#REF!</definedName>
    <definedName name="ERR">#REF!</definedName>
    <definedName name="erra">#REF!</definedName>
    <definedName name="ERROR">#REF!</definedName>
    <definedName name="ERROR1" localSheetId="2">#REF!</definedName>
    <definedName name="ERROR1">#REF!</definedName>
    <definedName name="ERROR2">#REF!</definedName>
    <definedName name="ERROR3" localSheetId="2">#REF!</definedName>
    <definedName name="ERROR3">#REF!</definedName>
    <definedName name="ERROR5" localSheetId="2">#REF!</definedName>
    <definedName name="ERROR5">#REF!</definedName>
    <definedName name="ert" localSheetId="2">#REF!</definedName>
    <definedName name="ert">#REF!</definedName>
    <definedName name="erte" localSheetId="2">#REF!</definedName>
    <definedName name="erte">#REF!</definedName>
    <definedName name="erter" localSheetId="2">#REF!</definedName>
    <definedName name="erter">#REF!</definedName>
    <definedName name="ertert" localSheetId="2">#REF!</definedName>
    <definedName name="ertert">#REF!</definedName>
    <definedName name="ertgyhik" localSheetId="2">#REF!</definedName>
    <definedName name="ertgyhik">#REF!</definedName>
    <definedName name="ertreb" localSheetId="2">#REF!</definedName>
    <definedName name="ertreb">#REF!</definedName>
    <definedName name="ertret" localSheetId="2">#REF!</definedName>
    <definedName name="ertret">#REF!</definedName>
    <definedName name="ERTRT">#REF!</definedName>
    <definedName name="erttret" localSheetId="2">#REF!</definedName>
    <definedName name="erttret">#REF!</definedName>
    <definedName name="ertuiy" localSheetId="2">#REF!</definedName>
    <definedName name="ertuiy">#REF!</definedName>
    <definedName name="ertwert" localSheetId="2">#REF!</definedName>
    <definedName name="ertwert">#REF!</definedName>
    <definedName name="eru" localSheetId="2">#REF!</definedName>
    <definedName name="eru">#REF!</definedName>
    <definedName name="ERV" localSheetId="2">#REF!</definedName>
    <definedName name="ERV">#REF!</definedName>
    <definedName name="erware" localSheetId="2">#REF!</definedName>
    <definedName name="erware">#REF!</definedName>
    <definedName name="ERWER" localSheetId="2">#REF!</definedName>
    <definedName name="ERWER">#REF!</definedName>
    <definedName name="erwertd" localSheetId="2">#REF!</definedName>
    <definedName name="erwertd">#REF!</definedName>
    <definedName name="erwr" localSheetId="2">#REF!</definedName>
    <definedName name="erwr">#REF!</definedName>
    <definedName name="ERWRL" localSheetId="2">#REF!</definedName>
    <definedName name="ERWRL">#REF!</definedName>
    <definedName name="ery" localSheetId="2">#REF!</definedName>
    <definedName name="ery">#REF!</definedName>
    <definedName name="eryhd" localSheetId="2">#REF!</definedName>
    <definedName name="eryhd">#REF!</definedName>
    <definedName name="eryhdf" localSheetId="2">#REF!</definedName>
    <definedName name="eryhdf">#REF!</definedName>
    <definedName name="eryhk" localSheetId="2">#REF!</definedName>
    <definedName name="eryhk">#REF!</definedName>
    <definedName name="eryhrf" localSheetId="2">#REF!</definedName>
    <definedName name="eryhrf">#REF!</definedName>
    <definedName name="eryre" localSheetId="2">#REF!</definedName>
    <definedName name="eryre">#REF!</definedName>
    <definedName name="erytd" localSheetId="2">#REF!</definedName>
    <definedName name="erytd">#REF!</definedName>
    <definedName name="eryty" localSheetId="2">#REF!</definedName>
    <definedName name="eryty">#REF!</definedName>
    <definedName name="eryy" localSheetId="2">#REF!</definedName>
    <definedName name="eryy">#REF!</definedName>
    <definedName name="ES" localSheetId="2">#REF!</definedName>
    <definedName name="ES">#REF!</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 localSheetId="2">#REF!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 localSheetId="2">#REF!</definedName>
    <definedName name="ES1_25">#REF!</definedName>
    <definedName name="ES1_26">#REF!</definedName>
    <definedName name="ES1_27" localSheetId="2">#REF!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 localSheetId="2">#REF!</definedName>
    <definedName name="ES1_38">#REF!</definedName>
    <definedName name="ES1_39">#REF!</definedName>
    <definedName name="ES1_4">#REF!</definedName>
    <definedName name="ES1_40">#REF!</definedName>
    <definedName name="ES1_41">#REF!</definedName>
    <definedName name="ES1_42">#REF!</definedName>
    <definedName name="ES1_43" localSheetId="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 localSheetId="2">#REF!</definedName>
    <definedName name="ES2_15">#REF!</definedName>
    <definedName name="ES2_16">#REF!</definedName>
    <definedName name="ES2_17">#REF!</definedName>
    <definedName name="ES2_18">#REF!</definedName>
    <definedName name="ES2_19">#REF!</definedName>
    <definedName name="ES2_2">#REF!</definedName>
    <definedName name="ES2_20" localSheetId="2">#REF!</definedName>
    <definedName name="ES2_20">#REF!</definedName>
    <definedName name="ES2_21" localSheetId="2">#REF!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 localSheetId="2">#REF!</definedName>
    <definedName name="ES2_28">#REF!</definedName>
    <definedName name="ES2_29">#REF!</definedName>
    <definedName name="ES2_3">#REF!</definedName>
    <definedName name="ES2_30" localSheetId="2">#REF!</definedName>
    <definedName name="ES2_30">#REF!</definedName>
    <definedName name="ES2_31">#REF!</definedName>
    <definedName name="ES2_32">#REF!</definedName>
    <definedName name="ES2_33">#REF!</definedName>
    <definedName name="ES2_34">#REF!</definedName>
    <definedName name="ES2_35" localSheetId="2">#REF!</definedName>
    <definedName name="ES2_35">#REF!</definedName>
    <definedName name="ES2_36">#REF!</definedName>
    <definedName name="ES2_37">#REF!</definedName>
    <definedName name="ES2_38">#REF!</definedName>
    <definedName name="ES2_39">#REF!</definedName>
    <definedName name="ES2_4">#REF!</definedName>
    <definedName name="ES2_40" localSheetId="2">#REF!</definedName>
    <definedName name="ES2_40">#REF!</definedName>
    <definedName name="ES2_41">#REF!</definedName>
    <definedName name="ES2_42">#REF!</definedName>
    <definedName name="ES2_43">#REF!</definedName>
    <definedName name="ES2_5" localSheetId="2">#REF!</definedName>
    <definedName name="ES2_5">#REF!</definedName>
    <definedName name="ES2_6" localSheetId="2">#REF!</definedName>
    <definedName name="ES2_6">#REF!</definedName>
    <definedName name="ES2_7">#REF!</definedName>
    <definedName name="ES2_8" localSheetId="2">#REF!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 localSheetId="2">#REF!</definedName>
    <definedName name="ES3_14">#REF!</definedName>
    <definedName name="ES3_15" localSheetId="2">#REF!</definedName>
    <definedName name="ES3_15">#REF!</definedName>
    <definedName name="ES3_16">#REF!</definedName>
    <definedName name="ES3_17" localSheetId="2">#REF!</definedName>
    <definedName name="ES3_17">#REF!</definedName>
    <definedName name="ES3_18" localSheetId="2">#REF!</definedName>
    <definedName name="ES3_18">#REF!</definedName>
    <definedName name="ES3_19">#REF!</definedName>
    <definedName name="ES3_2">#REF!</definedName>
    <definedName name="ES3_20">#REF!</definedName>
    <definedName name="ES3_21" localSheetId="2">#REF!</definedName>
    <definedName name="ES3_21">#REF!</definedName>
    <definedName name="ES3_22" localSheetId="2">#REF!</definedName>
    <definedName name="ES3_22">#REF!</definedName>
    <definedName name="ES3_23">#REF!</definedName>
    <definedName name="ES3_24" localSheetId="2">#REF!</definedName>
    <definedName name="ES3_24">#REF!</definedName>
    <definedName name="ES3_25">#REF!</definedName>
    <definedName name="ES3_26">#REF!</definedName>
    <definedName name="ES3_27">#REF!</definedName>
    <definedName name="ES3_28">#REF!</definedName>
    <definedName name="ES3_29" localSheetId="2">#REF!</definedName>
    <definedName name="ES3_29">#REF!</definedName>
    <definedName name="ES3_3">#REF!</definedName>
    <definedName name="ES3_30">#REF!</definedName>
    <definedName name="ES3_31">#REF!</definedName>
    <definedName name="ES3_32">#REF!</definedName>
    <definedName name="ES3_33" localSheetId="2">#REF!</definedName>
    <definedName name="ES3_33">#REF!</definedName>
    <definedName name="ES3_34">#REF!</definedName>
    <definedName name="ES3_35" localSheetId="2">#REF!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 localSheetId="2">#REF!</definedName>
    <definedName name="ES3_8">#REF!</definedName>
    <definedName name="ES3_9">#REF!</definedName>
    <definedName name="ES4_1">#REF!</definedName>
    <definedName name="ES4_10" localSheetId="2">#REF!</definedName>
    <definedName name="ES4_10">#REF!</definedName>
    <definedName name="ES4_11" localSheetId="2">#REF!</definedName>
    <definedName name="ES4_11">#REF!</definedName>
    <definedName name="ES4_12">#REF!</definedName>
    <definedName name="ES4_13">#REF!</definedName>
    <definedName name="ES4_14" localSheetId="2">#REF!</definedName>
    <definedName name="ES4_14">#REF!</definedName>
    <definedName name="ES4_15" localSheetId="2">#REF!</definedName>
    <definedName name="ES4_15">#REF!</definedName>
    <definedName name="ES4_16" localSheetId="2">#REF!</definedName>
    <definedName name="ES4_16">#REF!</definedName>
    <definedName name="ES4_17">#REF!</definedName>
    <definedName name="ES4_18">#REF!</definedName>
    <definedName name="ES4_19">#REF!</definedName>
    <definedName name="ES4_2" localSheetId="2">#REF!</definedName>
    <definedName name="ES4_2">#REF!</definedName>
    <definedName name="ES4_20">#REF!</definedName>
    <definedName name="ES4_21">#REF!</definedName>
    <definedName name="ES4_22">#REF!</definedName>
    <definedName name="ES4_23">#REF!</definedName>
    <definedName name="ES4_24">#REF!</definedName>
    <definedName name="ES4_25" localSheetId="2">#REF!</definedName>
    <definedName name="ES4_25">#REF!</definedName>
    <definedName name="ES4_26">#REF!</definedName>
    <definedName name="ES4_27">#REF!</definedName>
    <definedName name="ES4_28" localSheetId="2">#REF!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 localSheetId="2">#REF!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 localSheetId="2">#REF!</definedName>
    <definedName name="ES4_9">#REF!</definedName>
    <definedName name="ES5_1" localSheetId="2">#REF!</definedName>
    <definedName name="ES5_1">#REF!</definedName>
    <definedName name="ES5_10">#REF!</definedName>
    <definedName name="ES5_11" localSheetId="2">#REF!</definedName>
    <definedName name="ES5_11">#REF!</definedName>
    <definedName name="ES5_12" localSheetId="2">#REF!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 localSheetId="2">#REF!</definedName>
    <definedName name="ES5_2">#REF!</definedName>
    <definedName name="ES5_20">#REF!</definedName>
    <definedName name="ES5_21" localSheetId="2">#REF!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 localSheetId="2">#REF!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 localSheetId="2">#REF!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 localSheetId="2">#REF!</definedName>
    <definedName name="ES6_16">#REF!</definedName>
    <definedName name="ES6_17" localSheetId="2">#REF!</definedName>
    <definedName name="ES6_17">#REF!</definedName>
    <definedName name="ES6_18">#REF!</definedName>
    <definedName name="ES6_19" localSheetId="2">#REF!</definedName>
    <definedName name="ES6_19">#REF!</definedName>
    <definedName name="ES6_2" localSheetId="2">#REF!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 localSheetId="2">#REF!</definedName>
    <definedName name="ES6_32">#REF!</definedName>
    <definedName name="ES6_33">#REF!</definedName>
    <definedName name="ES6_34" localSheetId="2">#REF!</definedName>
    <definedName name="ES6_34">#REF!</definedName>
    <definedName name="ES6_35">#REF!</definedName>
    <definedName name="ES6_36">#REF!</definedName>
    <definedName name="ES6_37">#REF!</definedName>
    <definedName name="ES6_38">#REF!</definedName>
    <definedName name="ES6_39">#REF!</definedName>
    <definedName name="ES6_4" localSheetId="2">#REF!</definedName>
    <definedName name="ES6_4">#REF!</definedName>
    <definedName name="ES6_40">#REF!</definedName>
    <definedName name="ES6_41">#REF!</definedName>
    <definedName name="ES6_42" localSheetId="2">#REF!</definedName>
    <definedName name="ES6_42">#REF!</definedName>
    <definedName name="ES6_43" localSheetId="2">#REF!</definedName>
    <definedName name="ES6_43">#REF!</definedName>
    <definedName name="ES6_5">#REF!</definedName>
    <definedName name="ES6_6">#REF!</definedName>
    <definedName name="ES6_7">#REF!</definedName>
    <definedName name="ES6_8">#REF!</definedName>
    <definedName name="ES6_9">#REF!</definedName>
    <definedName name="ESE" localSheetId="2">#REF!</definedName>
    <definedName name="ESE">#REF!</definedName>
    <definedName name="ESMALTE">#REF!</definedName>
    <definedName name="ESP210.2.2">#REF!</definedName>
    <definedName name="ESP220.1">#REF!</definedName>
    <definedName name="ESP225P">#REF!</definedName>
    <definedName name="ESP330.1">#REF!</definedName>
    <definedName name="ESP640.1.2" localSheetId="2">#REF!</definedName>
    <definedName name="ESP640.1.2">#REF!</definedName>
    <definedName name="ESP673.1" localSheetId="2">#REF!</definedName>
    <definedName name="ESP673.1">#REF!</definedName>
    <definedName name="ESP673.2">#REF!</definedName>
    <definedName name="ESPECIFICACION" localSheetId="2">#REF!</definedName>
    <definedName name="ESPECIFICACION">#REF!</definedName>
    <definedName name="Especificación">#REF!</definedName>
    <definedName name="EST10A">#REF!</definedName>
    <definedName name="EST10V1">#REF!</definedName>
    <definedName name="EST11A" localSheetId="2">#REF!</definedName>
    <definedName name="EST11A">#REF!</definedName>
    <definedName name="ESTAC">[10]BASE!$D$242</definedName>
    <definedName name="ESTACION">[74]TABLAS!$B$63:$B$78</definedName>
    <definedName name="ESTADO_ACUEDUCTO">#REF!</definedName>
    <definedName name="ESTADO_ALCANTARILLADO">#REF!</definedName>
    <definedName name="ESTERIL" localSheetId="2">#REF!</definedName>
    <definedName name="ESTERIL">#REF!</definedName>
    <definedName name="ESTRUCT06" localSheetId="2">#REF!</definedName>
    <definedName name="ESTRUCT06">#REF!</definedName>
    <definedName name="ESTRUCT07" localSheetId="2">#REF!</definedName>
    <definedName name="ESTRUCT07">#REF!</definedName>
    <definedName name="ESTRUCT08" localSheetId="2">#REF!</definedName>
    <definedName name="ESTRUCT08">#REF!</definedName>
    <definedName name="ESTRUCT09" localSheetId="2">#REF!</definedName>
    <definedName name="ESTRUCT09">#REF!</definedName>
    <definedName name="ESTRUCT10" localSheetId="2">#REF!</definedName>
    <definedName name="ESTRUCT10">#REF!</definedName>
    <definedName name="ESTRUCT11" localSheetId="2">#REF!</definedName>
    <definedName name="ESTRUCT11">#REF!</definedName>
    <definedName name="ESTRUCT12" localSheetId="2">#REF!</definedName>
    <definedName name="ESTRUCT12">#REF!</definedName>
    <definedName name="ESTRUCT13" localSheetId="2">#REF!</definedName>
    <definedName name="ESTRUCT13">#REF!</definedName>
    <definedName name="ESTRUCT14" localSheetId="2">#REF!</definedName>
    <definedName name="ESTRUCT14">#REF!</definedName>
    <definedName name="ESTRUCT15" localSheetId="2">#REF!</definedName>
    <definedName name="ESTRUCT15">#REF!</definedName>
    <definedName name="ESTRUCT16" localSheetId="2">#REF!</definedName>
    <definedName name="ESTRUCT16">#REF!</definedName>
    <definedName name="ESTRUCT17" localSheetId="2">#REF!</definedName>
    <definedName name="ESTRUCT17">#REF!</definedName>
    <definedName name="ESTRUCT18" localSheetId="2">#REF!</definedName>
    <definedName name="ESTRUCT18">#REF!</definedName>
    <definedName name="ESTRUCT19" localSheetId="2">#REF!</definedName>
    <definedName name="ESTRUCT19">#REF!</definedName>
    <definedName name="ESTRUCT20" localSheetId="2">#REF!</definedName>
    <definedName name="ESTRUCT20">#REF!</definedName>
    <definedName name="ESTRUCT21" localSheetId="2">#REF!</definedName>
    <definedName name="ESTRUCT21">#REF!</definedName>
    <definedName name="ESTRUCT22" localSheetId="2">#REF!</definedName>
    <definedName name="ESTRUCT22">#REF!</definedName>
    <definedName name="ESTRUCT24" localSheetId="2">#REF!</definedName>
    <definedName name="ESTRUCT24">#REF!</definedName>
    <definedName name="ESTRUCT25" localSheetId="2">#REF!</definedName>
    <definedName name="ESTRUCT25">#REF!</definedName>
    <definedName name="ESTRUCT28" localSheetId="2">#REF!</definedName>
    <definedName name="ESTRUCT28">#REF!</definedName>
    <definedName name="ESTRUCT29" localSheetId="2">#REF!</definedName>
    <definedName name="ESTRUCT29">#REF!</definedName>
    <definedName name="ESTRUCT31" localSheetId="2">#REF!</definedName>
    <definedName name="ESTRUCT31">#REF!</definedName>
    <definedName name="ESTRUCT33" localSheetId="2">#REF!</definedName>
    <definedName name="ESTRUCT33">#REF!</definedName>
    <definedName name="ESTRUCT34" localSheetId="2">#REF!</definedName>
    <definedName name="ESTRUCT34">#REF!</definedName>
    <definedName name="ESTRUCT43" localSheetId="2">#REF!</definedName>
    <definedName name="ESTRUCT43">#REF!</definedName>
    <definedName name="ETERNIT6" localSheetId="2">#REF!</definedName>
    <definedName name="ETERNIT6">#REF!</definedName>
    <definedName name="etertgg" localSheetId="2">#REF!</definedName>
    <definedName name="etertgg">#REF!</definedName>
    <definedName name="etewt" localSheetId="2">#REF!</definedName>
    <definedName name="etewt">#REF!</definedName>
    <definedName name="etu" localSheetId="2">#REF!</definedName>
    <definedName name="etu">#REF!</definedName>
    <definedName name="etueh" localSheetId="2">#REF!</definedName>
    <definedName name="etueh">#REF!</definedName>
    <definedName name="etyty" localSheetId="2">#REF!</definedName>
    <definedName name="etyty">#REF!</definedName>
    <definedName name="etyu" localSheetId="2">#REF!</definedName>
    <definedName name="etyu">#REF!</definedName>
    <definedName name="eu" localSheetId="2">#REF!</definedName>
    <definedName name="eu">#REF!</definedName>
    <definedName name="eut" localSheetId="2">#REF!</definedName>
    <definedName name="eut">#REF!</definedName>
    <definedName name="euyt" localSheetId="2">#REF!</definedName>
    <definedName name="euyt">#REF!</definedName>
    <definedName name="ev.Calculation" hidden="1">-4135</definedName>
    <definedName name="ev.Initialized" hidden="1">FALSE</definedName>
    <definedName name="Eval_Currency">#REF!</definedName>
    <definedName name="ewegt" localSheetId="2">#REF!</definedName>
    <definedName name="ewegt">#REF!</definedName>
    <definedName name="ewfewfg" localSheetId="2">#REF!</definedName>
    <definedName name="ewfewfg">#REF!</definedName>
    <definedName name="ewre" localSheetId="2">#REF!</definedName>
    <definedName name="ewre">#REF!</definedName>
    <definedName name="ewrewf" localSheetId="2">#REF!</definedName>
    <definedName name="ewrewf">#REF!</definedName>
    <definedName name="ewrr" localSheetId="2">#REF!</definedName>
    <definedName name="ewrr">#REF!</definedName>
    <definedName name="ewrt" localSheetId="2">#REF!</definedName>
    <definedName name="ewrt">#REF!</definedName>
    <definedName name="ewrwer" localSheetId="2">#REF!</definedName>
    <definedName name="ewrwer">#REF!</definedName>
    <definedName name="ex" localSheetId="2">#REF!</definedName>
    <definedName name="ex">#REF!</definedName>
    <definedName name="EXC" localSheetId="8">#REF!</definedName>
    <definedName name="EXC">#REF!</definedName>
    <definedName name="EXCAVACIONCONGLOMERADO" localSheetId="2">#REF!</definedName>
    <definedName name="EXCAVACIONCONGLOMERADO">#REF!</definedName>
    <definedName name="EXCAVACIONSIMPLE">#REF!</definedName>
    <definedName name="exCEL" localSheetId="8">#REF!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 localSheetId="2">#REF!</definedName>
    <definedName name="Excel_BuiltIn_Print_Area_1_1_1_1_1_1">#REF!</definedName>
    <definedName name="Excel_BuiltIn_Print_Area_3" localSheetId="8">#REF!</definedName>
    <definedName name="Excel_BuiltIn_Print_Area_3">#REF!</definedName>
    <definedName name="Excel_BuiltIn_Print_Area_3_X" localSheetId="8">#REF!</definedName>
    <definedName name="Excel_BuiltIn_Print_Area_3_X">#REF!</definedName>
    <definedName name="Excel_BuiltIn_Print_Area_7" localSheetId="2">#REF!</definedName>
    <definedName name="Excel_BuiltIn_Print_Area_7">#REF!</definedName>
    <definedName name="Excel_BuiltIn_Print_Titles_1">#REF!</definedName>
    <definedName name="Excel_BuiltIn_Print_Titles_1_1">#REF!</definedName>
    <definedName name="Excel_BuiltIn_Print_Titles_1_1_1" localSheetId="2">#REF!</definedName>
    <definedName name="Excel_BuiltIn_Print_Titles_1_1_1">#REF!</definedName>
    <definedName name="Excel_BuiltIn_Print_Titles_1_1_1_1">#REF!</definedName>
    <definedName name="Excel_BuiltIn_Print_Titles_10" localSheetId="8">[57]SKJ452!#REF!</definedName>
    <definedName name="Excel_BuiltIn_Print_Titles_10" localSheetId="2">#REF!</definedName>
    <definedName name="Excel_BuiltIn_Print_Titles_10">#REF!</definedName>
    <definedName name="Excel_BuiltIn_Print_Titles_11" localSheetId="8">[57]ITA878!#REF!</definedName>
    <definedName name="Excel_BuiltIn_Print_Titles_11" localSheetId="2">#REF!</definedName>
    <definedName name="Excel_BuiltIn_Print_Titles_11">#REF!</definedName>
    <definedName name="Excel_BuiltIn_Print_Titles_12" localSheetId="8">'[57]AEA-944'!#REF!</definedName>
    <definedName name="Excel_BuiltIn_Print_Titles_12" localSheetId="2">#REF!</definedName>
    <definedName name="Excel_BuiltIn_Print_Titles_12">#REF!</definedName>
    <definedName name="Excel_BuiltIn_Print_Titles_13" localSheetId="8">'[57]DUB-823'!#REF!</definedName>
    <definedName name="Excel_BuiltIn_Print_Titles_13" localSheetId="2">#REF!</definedName>
    <definedName name="Excel_BuiltIn_Print_Titles_13">#REF!</definedName>
    <definedName name="Excel_BuiltIn_Print_Titles_14" localSheetId="8">'[57]GPI 526'!#REF!</definedName>
    <definedName name="Excel_BuiltIn_Print_Titles_14" localSheetId="2">#REF!</definedName>
    <definedName name="Excel_BuiltIn_Print_Titles_14">#REF!</definedName>
    <definedName name="Excel_BuiltIn_Print_Titles_15" localSheetId="8">#REF!</definedName>
    <definedName name="Excel_BuiltIn_Print_Titles_15">#REF!</definedName>
    <definedName name="Excel_BuiltIn_Print_Titles_16" localSheetId="8">#REF!</definedName>
    <definedName name="Excel_BuiltIn_Print_Titles_16" localSheetId="2">#REF!</definedName>
    <definedName name="Excel_BuiltIn_Print_Titles_16">#REF!</definedName>
    <definedName name="Excel_BuiltIn_Print_Titles_17" localSheetId="8">#REF!</definedName>
    <definedName name="Excel_BuiltIn_Print_Titles_17">#REF!</definedName>
    <definedName name="Excel_BuiltIn_Print_Titles_18" localSheetId="8">#REF!</definedName>
    <definedName name="Excel_BuiltIn_Print_Titles_18" localSheetId="2">#REF!</definedName>
    <definedName name="Excel_BuiltIn_Print_Titles_18">#REF!</definedName>
    <definedName name="Excel_BuiltIn_Print_Titles_19" localSheetId="8">[57]XXJ617!#REF!</definedName>
    <definedName name="Excel_BuiltIn_Print_Titles_19" localSheetId="2">#REF!</definedName>
    <definedName name="Excel_BuiltIn_Print_Titles_19">#REF!</definedName>
    <definedName name="Excel_BuiltIn_Print_Titles_2_1">#REF!</definedName>
    <definedName name="Excel_BuiltIn_Print_Titles_20" localSheetId="8">#REF!</definedName>
    <definedName name="Excel_BuiltIn_Print_Titles_20">#REF!</definedName>
    <definedName name="Excel_BuiltIn_Print_Titles_21" localSheetId="8">[57]SNG_855!#REF!</definedName>
    <definedName name="Excel_BuiltIn_Print_Titles_21" localSheetId="2">#REF!</definedName>
    <definedName name="Excel_BuiltIn_Print_Titles_21">#REF!</definedName>
    <definedName name="Excel_BuiltIn_Print_Titles_23" localSheetId="8">#REF!</definedName>
    <definedName name="Excel_BuiltIn_Print_Titles_23">#REF!</definedName>
    <definedName name="Excel_BuiltIn_Print_Titles_3" localSheetId="8">#REF!</definedName>
    <definedName name="Excel_BuiltIn_Print_Titles_3">#REF!</definedName>
    <definedName name="Excel_BuiltIn_Print_Titles_4">#REF!</definedName>
    <definedName name="Excel_BuiltIn_Print_Titles_5" localSheetId="8">'[57]VEA 374'!#REF!</definedName>
    <definedName name="Excel_BuiltIn_Print_Titles_5">#REF!</definedName>
    <definedName name="Excel_BuiltIn_Print_Titles_5_XX" localSheetId="8">'[57]VEA 374'!#REF!</definedName>
    <definedName name="Excel_BuiltIn_Print_Titles_5_XX" localSheetId="2">#REF!</definedName>
    <definedName name="Excel_BuiltIn_Print_Titles_5_XX">#REF!</definedName>
    <definedName name="Excel_BuiltIn_Print_Titles_6" localSheetId="8">#REF!</definedName>
    <definedName name="Excel_BuiltIn_Print_Titles_6">#REF!</definedName>
    <definedName name="Excel_BuiltIn_Print_Titles_7" localSheetId="8">[57]HFB024!#REF!</definedName>
    <definedName name="Excel_BuiltIn_Print_Titles_7" localSheetId="2">#REF!</definedName>
    <definedName name="Excel_BuiltIn_Print_Titles_7">#REF!</definedName>
    <definedName name="Excel_BuiltIn_Print_Titles_8" localSheetId="8">#REF!</definedName>
    <definedName name="Excel_BuiltIn_Print_Titles_8">#REF!</definedName>
    <definedName name="Excel_BuiltIn_Print_Titles_9" localSheetId="8">[57]PAJ825!#REF!</definedName>
    <definedName name="Excel_BuiltIn_Print_Titles_9" localSheetId="2">#REF!</definedName>
    <definedName name="Excel_BuiltIn_Print_Titles_9">#REF!</definedName>
    <definedName name="Exchange_Rate">#REF!</definedName>
    <definedName name="exchangerate" localSheetId="2">#REF!</definedName>
    <definedName name="exchangerate">#REF!</definedName>
    <definedName name="EXCROC">'[75]Análisis de precios'!$H$52</definedName>
    <definedName name="Executivepb">#REF!</definedName>
    <definedName name="ExistAge">#REF!</definedName>
    <definedName name="ExistFleet">#REF!</definedName>
    <definedName name="expl1" localSheetId="2">#REF!</definedName>
    <definedName name="expl1">#REF!</definedName>
    <definedName name="ExRateAus">[76]ProjectParameters!$G$18</definedName>
    <definedName name="ExRateCountry">[76]ProjectParameters!$B$18:$B$22</definedName>
    <definedName name="ExRates">[76]ProjectParameters!$G$18:$G$22</definedName>
    <definedName name="Extracción_IM">#REF!</definedName>
    <definedName name="F.D.CV1_Moisture">#REF!</definedName>
    <definedName name="F.D.CV2_Al" localSheetId="2">#REF!</definedName>
    <definedName name="F.D.CV2_Al">#REF!</definedName>
    <definedName name="F.D.CV2_Co" localSheetId="2">#REF!</definedName>
    <definedName name="F.D.CV2_Co">#REF!</definedName>
    <definedName name="F.D.CV2_DryTonnes">#REF!</definedName>
    <definedName name="F.D.CV2_dtph">#REF!</definedName>
    <definedName name="F.D.CV2_Fe" localSheetId="2">#REF!</definedName>
    <definedName name="F.D.CV2_Fe">#REF!</definedName>
    <definedName name="F.D.CV2_Mg" localSheetId="2">#REF!</definedName>
    <definedName name="F.D.CV2_Mg">#REF!</definedName>
    <definedName name="F.D.CV2_Ni">#REF!</definedName>
    <definedName name="F.D.CV2_Si" localSheetId="2">#REF!</definedName>
    <definedName name="F.D.CV2_Si">#REF!</definedName>
    <definedName name="F.D.Mill_Availability">#REF!</definedName>
    <definedName name="F.D.Mill_Downtime">#REF!</definedName>
    <definedName name="F.D.Mill_DryTonnes">#REF!</definedName>
    <definedName name="F.D.Mill_DryTph">#REF!</definedName>
    <definedName name="F.D.Mill_PowerDraw" localSheetId="2">#REF!</definedName>
    <definedName name="F.D.Mill_PowerDraw">#REF!</definedName>
    <definedName name="F.D.Mill_PowerDrawPerTonne" localSheetId="2">#REF!</definedName>
    <definedName name="F.D.Mill_PowerDrawPerTonne">#REF!</definedName>
    <definedName name="F.D.Mill_Uptime">#REF!</definedName>
    <definedName name="F.D.Mill_Utilization">#REF!</definedName>
    <definedName name="F.D.Mill_WetTonnes">#REF!</definedName>
    <definedName name="F.D.Mill_WetTph">#REF!</definedName>
    <definedName name="F.D.MillFeed_Al">#REF!</definedName>
    <definedName name="F.D.MillFeed_Co">#REF!</definedName>
    <definedName name="F.D.MillFeed_Fe">#REF!</definedName>
    <definedName name="F.D.MillFeed_Mg" localSheetId="2">#REF!</definedName>
    <definedName name="F.D.MillFeed_Mg">#REF!</definedName>
    <definedName name="F.D.MillFeed_Ni">#REF!</definedName>
    <definedName name="F.D.MillFeed_Si" localSheetId="2">#REF!</definedName>
    <definedName name="F.D.MillFeed_Si">#REF!</definedName>
    <definedName name="F.D.MillH2O_Head">#REF!</definedName>
    <definedName name="F.D.MillH2O_Screen">#REF!</definedName>
    <definedName name="F.D.MillH2O_Total">#REF!</definedName>
    <definedName name="F.D.OreToStorage_Al">#REF!</definedName>
    <definedName name="F.D.OreToStorage_Co" localSheetId="2">#REF!</definedName>
    <definedName name="F.D.OreToStorage_Co">#REF!</definedName>
    <definedName name="F.D.OreToStorage_DryTonnes">#REF!</definedName>
    <definedName name="F.D.OreToStorage_DryTph">#REF!</definedName>
    <definedName name="F.D.OreToStorage_Fe" localSheetId="2">#REF!</definedName>
    <definedName name="F.D.OreToStorage_Fe">#REF!</definedName>
    <definedName name="F.D.OreToStorage_Mg" localSheetId="2">#REF!</definedName>
    <definedName name="F.D.OreToStorage_Mg">#REF!</definedName>
    <definedName name="F.D.OreToStorage_Ni">#REF!</definedName>
    <definedName name="F.D.OreToStorage_PulpDensity">#REF!</definedName>
    <definedName name="F.D.OreToStorage_PulpYieldStress">#REF!</definedName>
    <definedName name="F.D.OreToStorage_Si">#REF!</definedName>
    <definedName name="F.D.OreToStorage_Tank1Level">#REF!</definedName>
    <definedName name="F.D.OreToStorage_Tank2Level">#REF!</definedName>
    <definedName name="F.D.OreToStorage_Tank3Level" localSheetId="2">#REF!</definedName>
    <definedName name="F.D.OreToStorage_Tank3Level">#REF!</definedName>
    <definedName name="F.D.OreToStorage_Tank4Level">#REF!</definedName>
    <definedName name="F.D.OreToStorage_Volume">#REF!</definedName>
    <definedName name="F.D.OreToStorage_VolumePerHr">#REF!</definedName>
    <definedName name="F.M.CV1_Moisture" localSheetId="2">#REF!</definedName>
    <definedName name="F.M.CV1_Moisture">#REF!</definedName>
    <definedName name="F.M.CV2_Al">#REF!</definedName>
    <definedName name="F.M.CV2_Co" localSheetId="2">#REF!</definedName>
    <definedName name="F.M.CV2_Co">#REF!</definedName>
    <definedName name="F.M.CV2_DryTonnes">#REF!</definedName>
    <definedName name="F.M.CV2_dtph" localSheetId="2">#REF!</definedName>
    <definedName name="F.M.CV2_dtph">#REF!</definedName>
    <definedName name="F.M.CV2_Fe">#REF!</definedName>
    <definedName name="F.M.CV2_Mg">#REF!</definedName>
    <definedName name="F.M.CV2_Ni">#REF!</definedName>
    <definedName name="F.M.CV2_Si">#REF!</definedName>
    <definedName name="F.M.Mill_Availability" localSheetId="2">#REF!</definedName>
    <definedName name="F.M.Mill_Availability">#REF!</definedName>
    <definedName name="F.M.Mill_Downtime" localSheetId="2">#REF!</definedName>
    <definedName name="F.M.Mill_Downtime">#REF!</definedName>
    <definedName name="F.M.Mill_DryTonnes">#REF!</definedName>
    <definedName name="F.M.Mill_DryTph">#REF!</definedName>
    <definedName name="F.M.Mill_PowerDraw">#REF!</definedName>
    <definedName name="F.M.Mill_PowerDrawPerTonne">#REF!</definedName>
    <definedName name="F.M.Mill_Uptime">#REF!</definedName>
    <definedName name="F.M.Mill_Utilization">#REF!</definedName>
    <definedName name="F.M.Mill_WetTonnes" localSheetId="2">#REF!</definedName>
    <definedName name="F.M.Mill_WetTonnes">#REF!</definedName>
    <definedName name="F.M.Mill_WetTph" localSheetId="2">#REF!</definedName>
    <definedName name="F.M.Mill_WetTph">#REF!</definedName>
    <definedName name="F.M.MillFeed_Al">#REF!</definedName>
    <definedName name="F.M.MillFeed_Co">#REF!</definedName>
    <definedName name="F.M.MillFeed_Fe">#REF!</definedName>
    <definedName name="F.M.MillFeed_Mg">#REF!</definedName>
    <definedName name="F.M.MillFeed_Ni">#REF!</definedName>
    <definedName name="F.M.MillFeed_Si">#REF!</definedName>
    <definedName name="F.M.MillH2O_Head" localSheetId="2">#REF!</definedName>
    <definedName name="F.M.MillH2O_Head">#REF!</definedName>
    <definedName name="F.M.MillH2O_Screen">#REF!</definedName>
    <definedName name="F.M.MillH2O_Total">#REF!</definedName>
    <definedName name="F.M.OreToStorage_Al">#REF!</definedName>
    <definedName name="F.M.OreToStorage_Co">#REF!</definedName>
    <definedName name="F.M.OreToStorage_DryTonnes">#REF!</definedName>
    <definedName name="F.M.OreToStorage_DryTph" localSheetId="2">#REF!</definedName>
    <definedName name="F.M.OreToStorage_DryTph">#REF!</definedName>
    <definedName name="F.M.OreToStorage_Fe">#REF!</definedName>
    <definedName name="F.M.OreToStorage_Mg">#REF!</definedName>
    <definedName name="F.M.OreToStorage_Ni" localSheetId="2">#REF!</definedName>
    <definedName name="F.M.OreToStorage_Ni">#REF!</definedName>
    <definedName name="F.M.OreToStorage_PulpDensity">#REF!</definedName>
    <definedName name="F.M.OreToStorage_PulpYieldStress">#REF!</definedName>
    <definedName name="F.M.OreToStorage_Si">#REF!</definedName>
    <definedName name="F.M.OreToStorage_Volume">#REF!</definedName>
    <definedName name="F.M.OreToStorage_VolumePerHr">#REF!</definedName>
    <definedName name="F.Y.CV1_Moisture">#REF!</definedName>
    <definedName name="F.Y.CV2_Al">#REF!</definedName>
    <definedName name="F.Y.CV2_Co" localSheetId="2">#REF!</definedName>
    <definedName name="F.Y.CV2_Co">#REF!</definedName>
    <definedName name="F.Y.CV2_DryTonnes" localSheetId="2">#REF!</definedName>
    <definedName name="F.Y.CV2_DryTonnes">#REF!</definedName>
    <definedName name="F.Y.CV2_dtph" localSheetId="2">#REF!</definedName>
    <definedName name="F.Y.CV2_dtph">#REF!</definedName>
    <definedName name="F.Y.CV2_Fe">#REF!</definedName>
    <definedName name="F.Y.CV2_Mg" localSheetId="2">#REF!</definedName>
    <definedName name="F.Y.CV2_Mg">#REF!</definedName>
    <definedName name="F.Y.CV2_Ni" localSheetId="2">#REF!</definedName>
    <definedName name="F.Y.CV2_Ni">#REF!</definedName>
    <definedName name="F.Y.CV2_Si">#REF!</definedName>
    <definedName name="F.Y.Mill_Availability">#REF!</definedName>
    <definedName name="F.Y.Mill_Downtime">#REF!</definedName>
    <definedName name="F.Y.Mill_DryTonnes">#REF!</definedName>
    <definedName name="F.Y.Mill_DryTph">#REF!</definedName>
    <definedName name="F.Y.Mill_PowerDraw" localSheetId="2">#REF!</definedName>
    <definedName name="F.Y.Mill_PowerDraw">#REF!</definedName>
    <definedName name="F.Y.Mill_PowerDrawPerTonne">#REF!</definedName>
    <definedName name="F.Y.Mill_Uptime">#REF!</definedName>
    <definedName name="F.Y.Mill_Utilization">#REF!</definedName>
    <definedName name="F.Y.Mill_WetTonnes">#REF!</definedName>
    <definedName name="F.Y.Mill_WetTph">#REF!</definedName>
    <definedName name="F.Y.MillFeed_Al">#REF!</definedName>
    <definedName name="F.Y.MillFeed_Co">#REF!</definedName>
    <definedName name="F.Y.MillFeed_Fe">#REF!</definedName>
    <definedName name="F.Y.MillFeed_Mg" localSheetId="2">#REF!</definedName>
    <definedName name="F.Y.MillFeed_Mg">#REF!</definedName>
    <definedName name="F.Y.MillFeed_Ni">#REF!</definedName>
    <definedName name="F.Y.MillFeed_Si" localSheetId="2">#REF!</definedName>
    <definedName name="F.Y.MillFeed_Si">#REF!</definedName>
    <definedName name="F.Y.MillH2O_Head">#REF!</definedName>
    <definedName name="F.Y.MillH2O_Screen">#REF!</definedName>
    <definedName name="F.Y.MillH2O_Total" localSheetId="2">#REF!</definedName>
    <definedName name="F.Y.MillH2O_Total">#REF!</definedName>
    <definedName name="F.Y.OreToStorage_Al">#REF!</definedName>
    <definedName name="F.Y.OreToStorage_Co" localSheetId="2">#REF!</definedName>
    <definedName name="F.Y.OreToStorage_Co">#REF!</definedName>
    <definedName name="F.Y.OreToStorage_DryTonnes">#REF!</definedName>
    <definedName name="F.Y.OreToStorage_DryTph" localSheetId="2">#REF!</definedName>
    <definedName name="F.Y.OreToStorage_DryTph">#REF!</definedName>
    <definedName name="F.Y.OreToStorage_Fe">#REF!</definedName>
    <definedName name="F.Y.OreToStorage_Mg">#REF!</definedName>
    <definedName name="F.Y.OreToStorage_Ni" localSheetId="2">#REF!</definedName>
    <definedName name="F.Y.OreToStorage_Ni">#REF!</definedName>
    <definedName name="F.Y.OreToStorage_PulpDensity" localSheetId="2">#REF!</definedName>
    <definedName name="F.Y.OreToStorage_PulpDensity">#REF!</definedName>
    <definedName name="F.Y.OreToStorage_PulpYieldStress">#REF!</definedName>
    <definedName name="F.Y.OreToStorage_Si">#REF!</definedName>
    <definedName name="F.Y.OreToStorage_Volume">#REF!</definedName>
    <definedName name="F.Y.OreToStorage_VolumePerHr">#REF!</definedName>
    <definedName name="F201.1">#REF!</definedName>
    <definedName name="F201.2" localSheetId="2">#REF!</definedName>
    <definedName name="F201.2">#REF!</definedName>
    <definedName name="F201.3">#REF!</definedName>
    <definedName name="F210.2">#REF!</definedName>
    <definedName name="F210.3">#REF!</definedName>
    <definedName name="F211.1">#REF!</definedName>
    <definedName name="F220.1">#REF!</definedName>
    <definedName name="fa">#REF!</definedName>
    <definedName name="factor" localSheetId="8">#REF!</definedName>
    <definedName name="factor">#REF!</definedName>
    <definedName name="FACTOR_REAL" localSheetId="8">#REF!</definedName>
    <definedName name="FACTOR_REAL">#REF!</definedName>
    <definedName name="FACTORPRES">[15]prestaciones!$F$46</definedName>
    <definedName name="Factpb">#REF!</definedName>
    <definedName name="Factpb2">#REF!</definedName>
    <definedName name="fb">#REF!</definedName>
    <definedName name="fbc" localSheetId="2">#REF!</definedName>
    <definedName name="fbc">#REF!</definedName>
    <definedName name="fcc" localSheetId="2">#REF!</definedName>
    <definedName name="fcc">#REF!</definedName>
    <definedName name="fcv">#REF!</definedName>
    <definedName name="fd" localSheetId="2">#REF!</definedName>
    <definedName name="fd">#REF!</definedName>
    <definedName name="fda">#REF!</definedName>
    <definedName name="fdbjp" localSheetId="2">#REF!</definedName>
    <definedName name="fdbjp">#REF!</definedName>
    <definedName name="fdf" localSheetId="2">#REF!</definedName>
    <definedName name="fdf">#REF!</definedName>
    <definedName name="fdg" localSheetId="2">#REF!</definedName>
    <definedName name="fdg">#REF!</definedName>
    <definedName name="FDGD" localSheetId="2">#REF!</definedName>
    <definedName name="FDGD">#REF!</definedName>
    <definedName name="FDGFDBBP" localSheetId="2">#REF!</definedName>
    <definedName name="FDGFDBBP">#REF!</definedName>
    <definedName name="fdh" localSheetId="2">#REF!</definedName>
    <definedName name="fdh">#REF!</definedName>
    <definedName name="fdsa">#REF!</definedName>
    <definedName name="fdsf" localSheetId="2">#REF!</definedName>
    <definedName name="fdsf">#REF!</definedName>
    <definedName name="fdsfds" localSheetId="2">#REF!</definedName>
    <definedName name="fdsfds">#REF!</definedName>
    <definedName name="fdsfdsf" localSheetId="2">#REF!</definedName>
    <definedName name="fdsfdsf">#REF!</definedName>
    <definedName name="fdsgfds" localSheetId="2">#REF!</definedName>
    <definedName name="fdsgfds">#REF!</definedName>
    <definedName name="fdsgsdfu" localSheetId="2">#REF!</definedName>
    <definedName name="fdsgsdfu">#REF!</definedName>
    <definedName name="FDSIO" localSheetId="2">#REF!</definedName>
    <definedName name="FDSIO">#REF!</definedName>
    <definedName name="fdwssf">#REF!</definedName>
    <definedName name="feb00">[19]Dólar!#REF!</definedName>
    <definedName name="fec">#REF!</definedName>
    <definedName name="FECHA">#REF!</definedName>
    <definedName name="FECHAO" localSheetId="8">#REF!</definedName>
    <definedName name="FECHAO">#REF!</definedName>
    <definedName name="Fechas">#REF!</definedName>
    <definedName name="ferfer" localSheetId="2">#REF!</definedName>
    <definedName name="ferfer">#REF!</definedName>
    <definedName name="fermel" localSheetId="2">#REF!</definedName>
    <definedName name="fermel">#REF!</definedName>
    <definedName name="Fexx">[4]Cálculo!$B$39</definedName>
    <definedName name="FF">'[77]cost codes'!$B$2:$F$54</definedName>
    <definedName name="fff" localSheetId="2">#REF!</definedName>
    <definedName name="fff">#REF!</definedName>
    <definedName name="ffff">#REF!</definedName>
    <definedName name="ffffd" localSheetId="2">#REF!</definedName>
    <definedName name="ffffd">#REF!</definedName>
    <definedName name="fffffdfdfddf">#REF!</definedName>
    <definedName name="ffffffffffffffff">#REF!</definedName>
    <definedName name="fffffft" localSheetId="2">#REF!</definedName>
    <definedName name="fffffft">#REF!</definedName>
    <definedName name="fffffik" localSheetId="2">#REF!</definedName>
    <definedName name="fffffik">#REF!</definedName>
    <definedName name="fffffj" localSheetId="2">#REF!</definedName>
    <definedName name="fffffj">#REF!</definedName>
    <definedName name="ffffrd" localSheetId="2">#REF!</definedName>
    <definedName name="ffffrd">#REF!</definedName>
    <definedName name="ffffy" localSheetId="2">#REF!</definedName>
    <definedName name="ffffy">#REF!</definedName>
    <definedName name="fffrfr" localSheetId="2">#REF!</definedName>
    <definedName name="fffrfr">#REF!</definedName>
    <definedName name="fffs" localSheetId="2">#REF!</definedName>
    <definedName name="fffs">#REF!</definedName>
    <definedName name="fg">#REF!</definedName>
    <definedName name="fgdfg" localSheetId="2">#REF!</definedName>
    <definedName name="fgdfg">#REF!</definedName>
    <definedName name="fgdfsgr" localSheetId="2">#REF!</definedName>
    <definedName name="fgdfsgr">#REF!</definedName>
    <definedName name="fgdsfg" localSheetId="2">#REF!</definedName>
    <definedName name="fgdsfg">#REF!</definedName>
    <definedName name="FGFDH" localSheetId="2">#REF!</definedName>
    <definedName name="FGFDH">#REF!</definedName>
    <definedName name="fgghhj" localSheetId="2">#REF!</definedName>
    <definedName name="fgghhj">#REF!</definedName>
    <definedName name="FGHFBC" localSheetId="2">#REF!</definedName>
    <definedName name="FGHFBC">#REF!</definedName>
    <definedName name="fghfg" localSheetId="2">#REF!</definedName>
    <definedName name="fghfg">#REF!</definedName>
    <definedName name="fghfgh" localSheetId="2">#REF!</definedName>
    <definedName name="fghfgh">#REF!</definedName>
    <definedName name="FGHFW" localSheetId="2">#REF!</definedName>
    <definedName name="FGHFW">#REF!</definedName>
    <definedName name="fghhh" localSheetId="2">#REF!</definedName>
    <definedName name="fghhh">#REF!</definedName>
    <definedName name="fghsfgh" localSheetId="2">#REF!</definedName>
    <definedName name="fghsfgh">#REF!</definedName>
    <definedName name="fght" localSheetId="2">#REF!</definedName>
    <definedName name="fght">#REF!</definedName>
    <definedName name="fgjgryi" localSheetId="2">#REF!</definedName>
    <definedName name="fgjgryi">#REF!</definedName>
    <definedName name="FGV">#REF!</definedName>
    <definedName name="fhfg" localSheetId="2">#REF!</definedName>
    <definedName name="fhfg">#REF!</definedName>
    <definedName name="fhfgh" localSheetId="2">#REF!</definedName>
    <definedName name="fhfgh">#REF!</definedName>
    <definedName name="fhgh" localSheetId="2">#REF!</definedName>
    <definedName name="fhgh">#REF!</definedName>
    <definedName name="fhpltyunh" localSheetId="2">#REF!</definedName>
    <definedName name="fhpltyunh">#REF!</definedName>
    <definedName name="fi">#REF!</definedName>
    <definedName name="FIELT">[10]BASE!$D$256</definedName>
    <definedName name="FINANCIACION" localSheetId="2">#REF!</definedName>
    <definedName name="FINANCIACION">#REF!</definedName>
    <definedName name="Financialpb">#REF!</definedName>
    <definedName name="Financialpb2">#REF!</definedName>
    <definedName name="finisher">'[24]TARIFAS EQUIPOS'!$M$33</definedName>
    <definedName name="FixEquip_hrs">'[78]Fixed Plant'!$F$109:$AA$168</definedName>
    <definedName name="fk">#REF!</definedName>
    <definedName name="Fleet">#REF!</definedName>
    <definedName name="FleetC" localSheetId="2">#REF!</definedName>
    <definedName name="FleetC">#REF!</definedName>
    <definedName name="fleetRecNo">[79]Fleet!$B$12:$B$80</definedName>
    <definedName name="FleetS">#REF!</definedName>
    <definedName name="FleetW">#REF!</definedName>
    <definedName name="flq" localSheetId="2">#REF!</definedName>
    <definedName name="flq">#REF!</definedName>
    <definedName name="FOB_POINT">#REF!</definedName>
    <definedName name="forapproval">'[80]LISTS-FOR INTERNAL USE ONLY'!$B$16:$B$25</definedName>
    <definedName name="form_calcmod">'[81]CALC-MOD'!$C$4:$C$11,'[81]CALC-MOD'!$G$4:$G$11,'[81]CALC-MOD'!$C$16:$C$23,'[81]CALC-MOD'!$G$16:$G$23,'[81]CALC-MOD'!$C$29:$C$36,'[81]CALC-MOD'!$B$43:$B$47</definedName>
    <definedName name="form_cons">[82]CONS!$F$14:$F$81,[82]CONS!$G$13:$G$81,[82]CONS!$G$87:$G$90,[82]CONS!$K$13:$K$22,[82]CONS!$M$13:$M$21</definedName>
    <definedName name="form_desglose" localSheetId="2">#REF!</definedName>
    <definedName name="form_desglose">#REF!</definedName>
    <definedName name="form_equi">[82]EQUI!$D$15:$E$45,[82]EQUI!$E$46,[82]EQUI!$D$52:$E$86,[82]EQUI!$E$87,[82]EQUI!$D$94:$E$109,[82]EQUI!$E$110,[82]EQUI!$D$116:$E$122,[82]EQUI!$E$123,[82]EQUI!$D$131:$E$136,[82]EQUI!$E$137,[82]EQUI!$E$140,[82]EQUI!$D$146:$E$159,[82]EQUI!$E$161,[82]EQUI!$I$2:$I$14,[82]EQUI!$K$2:$K$13</definedName>
    <definedName name="form_indir">[81]INDIR!$C$17:$M$22,[81]INDIR!$O$17:$P$22,[81]INDIR!$R$17:$R$23,[81]INDIR!$C$25:$M$26,[81]INDIR!$O$25:$P$26,[81]INDIR!$R$25:$R$27,[81]INDIR!$C$32:$M$33,[81]INDIR!$O$32:$P$33,[81]INDIR!$R$32:$R$34,[81]INDIR!$R$37,[81]INDIR!$P$43:$P$49,[81]INDIR!$R$43:$R$50,[81]INDIR!$P$54:$P$59,[81]INDIR!$R$54:$R$60,[81]INDIR!$P$65:$P$67,[81]INDIR!$R$65:$R$68,[81]INDIR!$R$71</definedName>
    <definedName name="form_otrosmod">'[82]OTROS MO'!$C$15:$D$19,'[82]OTROS MO'!$F$15:$G$19,'[82]OTROS MO'!$H$15:$H$20,'[82]OTROS MO'!$F$25:$F$26,'[82]OTROS MO'!$H$25:$H$27,'[82]OTROS MO'!$F$33:$F$34,'[82]OTROS MO'!$H$33:$H$35,'[82]OTROS MO'!$H$38</definedName>
    <definedName name="form_resumen" localSheetId="2">#REF!</definedName>
    <definedName name="form_resumen">#REF!</definedName>
    <definedName name="form_subcon" localSheetId="2">#REF!</definedName>
    <definedName name="form_subcon">#REF!</definedName>
    <definedName name="form_superv">[81]SUPERV!$C$17:$L$23,[81]SUPERV!$N$17:$O$23,[81]SUPERV!$Q$17:$Q$24</definedName>
    <definedName name="FORM3">[10]BASE!$D$322</definedName>
    <definedName name="formadepago">#REF!</definedName>
    <definedName name="FORMALETAM2">#REF!</definedName>
    <definedName name="FORMATO_5">#REF!</definedName>
    <definedName name="FORMH">[10]BASE!$D$321</definedName>
    <definedName name="formularioCantidades" localSheetId="2">#REF!</definedName>
    <definedName name="formularioCantidades">#REF!</definedName>
    <definedName name="fortexbx65" localSheetId="8">[24]MATERIALES!#REF!</definedName>
    <definedName name="fortexbx65">[24]MATERIALES!#REF!</definedName>
    <definedName name="fortexbx90" localSheetId="8">[24]MATERIALES!#REF!</definedName>
    <definedName name="fortexbx90">[24]MATERIALES!#REF!</definedName>
    <definedName name="FPAGINTE" localSheetId="8">#REF!</definedName>
    <definedName name="FPAGINTE">#REF!</definedName>
    <definedName name="FPROXVEN" localSheetId="8">#REF!</definedName>
    <definedName name="FPROXVEN">#REF!</definedName>
    <definedName name="frbgsd" localSheetId="2">#REF!</definedName>
    <definedName name="frbgsd">#REF!</definedName>
    <definedName name="Fre" localSheetId="2">#REF!</definedName>
    <definedName name="Fre">#REF!</definedName>
    <definedName name="FrecInctoMmtoAnno">#REF!</definedName>
    <definedName name="FrecInctoMmtoAno" localSheetId="2">#REF!</definedName>
    <definedName name="FrecInctoMmtoAno">#REF!</definedName>
    <definedName name="frefr" localSheetId="2">#REF!</definedName>
    <definedName name="frefr">#REF!</definedName>
    <definedName name="FRENTES" localSheetId="2">#REF!</definedName>
    <definedName name="FRENTES">#REF!</definedName>
    <definedName name="fres">#REF!</definedName>
    <definedName name="frfa" localSheetId="2">#REF!</definedName>
    <definedName name="frfa">#REF!</definedName>
    <definedName name="frfr" localSheetId="2">#REF!</definedName>
    <definedName name="frfr">#REF!</definedName>
    <definedName name="ft">#REF!</definedName>
    <definedName name="Fu">[4]Cálculo!$B$40</definedName>
    <definedName name="Fub">[4]Cálculo!$B$36</definedName>
    <definedName name="Fuel">'[44]Budget Assumptions'!$J$3</definedName>
    <definedName name="FuelControl">#REF!</definedName>
    <definedName name="FuelCostos">#REF!</definedName>
    <definedName name="FuelFactorA">#REF!</definedName>
    <definedName name="FuelFactorB">#REF!</definedName>
    <definedName name="FuelMedian">#REF!</definedName>
    <definedName name="FuelPrice">[34]Parameters!$R$18</definedName>
    <definedName name="Fup">[4]Cálculo!$B$38</definedName>
    <definedName name="fv">#REF!</definedName>
    <definedName name="FVMTOFIN" localSheetId="8">#REF!</definedName>
    <definedName name="FVMTOFIN">#REF!</definedName>
    <definedName name="fwff" localSheetId="2">#REF!</definedName>
    <definedName name="fwff">#REF!</definedName>
    <definedName name="fwwe" localSheetId="2">#REF!</definedName>
    <definedName name="fwwe">#REF!</definedName>
    <definedName name="FX">#REF!</definedName>
    <definedName name="fx_rate" localSheetId="2">#REF!</definedName>
    <definedName name="fx_rate">#REF!</definedName>
    <definedName name="fy">#REF!</definedName>
    <definedName name="Fyb">[4]Cálculo!$B$35</definedName>
    <definedName name="Fyp">[4]Cálculo!$B$37</definedName>
    <definedName name="fyy">#REF!</definedName>
    <definedName name="g">#REF!</definedName>
    <definedName name="Ga">#REF!</definedName>
    <definedName name="GAJ">#REF!</definedName>
    <definedName name="GANCHO">#REF!</definedName>
    <definedName name="GarantiaExtendida">#REF!</definedName>
    <definedName name="GarantiaExtendidaCostos">#REF!</definedName>
    <definedName name="Gb">#REF!</definedName>
    <definedName name="gbbfghghj" localSheetId="2">#REF!</definedName>
    <definedName name="gbbfghghj">#REF!</definedName>
    <definedName name="Gc" localSheetId="2">#REF!</definedName>
    <definedName name="Gc">#REF!</definedName>
    <definedName name="Gd">#REF!</definedName>
    <definedName name="gdj" localSheetId="2">#REF!</definedName>
    <definedName name="gdj">#REF!</definedName>
    <definedName name="gdt" localSheetId="2">#REF!</definedName>
    <definedName name="gdt">#REF!</definedName>
    <definedName name="Ge">#REF!</definedName>
    <definedName name="gecolsa06" localSheetId="2">#REF!</definedName>
    <definedName name="gecolsa06">#REF!</definedName>
    <definedName name="geg" localSheetId="2">#REF!</definedName>
    <definedName name="geg">#REF!</definedName>
    <definedName name="generador250">'[24]TARIFAS EQUIPOS'!$F$33</definedName>
    <definedName name="generador350">'[24]TARIFAS EQUIPOS'!$G$33</definedName>
    <definedName name="Geotex">#REF!</definedName>
    <definedName name="GERENCIA" localSheetId="8">#REF!</definedName>
    <definedName name="GERENCIA">#REF!</definedName>
    <definedName name="gerg" localSheetId="2">#REF!</definedName>
    <definedName name="gerg">#REF!</definedName>
    <definedName name="gerg54" localSheetId="2">#REF!</definedName>
    <definedName name="gerg54">#REF!</definedName>
    <definedName name="gergew" localSheetId="2">#REF!</definedName>
    <definedName name="gergew">#REF!</definedName>
    <definedName name="gergw" localSheetId="2">#REF!</definedName>
    <definedName name="gergw">#REF!</definedName>
    <definedName name="GETCostOutput">#REF!</definedName>
    <definedName name="Gf">#REF!</definedName>
    <definedName name="gfd" localSheetId="2">#REF!</definedName>
    <definedName name="gfd">#REF!</definedName>
    <definedName name="gfdg" localSheetId="2">#REF!</definedName>
    <definedName name="gfdg">#REF!</definedName>
    <definedName name="gfgfgr" localSheetId="2">#REF!</definedName>
    <definedName name="gfgfgr">#REF!</definedName>
    <definedName name="gfhf" localSheetId="2">#REF!</definedName>
    <definedName name="gfhf">#REF!</definedName>
    <definedName name="gfhfdh" localSheetId="2">#REF!</definedName>
    <definedName name="gfhfdh">#REF!</definedName>
    <definedName name="gfhgfh" localSheetId="2">#REF!</definedName>
    <definedName name="gfhgfh">#REF!</definedName>
    <definedName name="GFJHGJ" localSheetId="2">#REF!</definedName>
    <definedName name="GFJHGJ">#REF!</definedName>
    <definedName name="gfjjh" localSheetId="2">#REF!</definedName>
    <definedName name="gfjjh">#REF!</definedName>
    <definedName name="gft">#REF!</definedName>
    <definedName name="gfutyj6" localSheetId="2">#REF!</definedName>
    <definedName name="gfutyj6">#REF!</definedName>
    <definedName name="Gg">#REF!</definedName>
    <definedName name="ggdr" localSheetId="2">#REF!</definedName>
    <definedName name="ggdr">#REF!</definedName>
    <definedName name="ggerg" localSheetId="2">#REF!</definedName>
    <definedName name="ggerg">#REF!</definedName>
    <definedName name="GGG" localSheetId="2">#REF!</definedName>
    <definedName name="GGG">#REF!</definedName>
    <definedName name="gggb" localSheetId="2">#REF!</definedName>
    <definedName name="gggb">#REF!</definedName>
    <definedName name="gggg" localSheetId="2">#REF!</definedName>
    <definedName name="gggg">#REF!</definedName>
    <definedName name="ggggd" localSheetId="2">#REF!</definedName>
    <definedName name="ggggd">#REF!</definedName>
    <definedName name="ggggggg">#REF!</definedName>
    <definedName name="gggggt" localSheetId="2">#REF!</definedName>
    <definedName name="gggggt">#REF!</definedName>
    <definedName name="gggghn" localSheetId="2">#REF!</definedName>
    <definedName name="gggghn">#REF!</definedName>
    <definedName name="ggggt" localSheetId="2">#REF!</definedName>
    <definedName name="ggggt">#REF!</definedName>
    <definedName name="ggggy" localSheetId="2">#REF!</definedName>
    <definedName name="ggggy">#REF!</definedName>
    <definedName name="gggtgd" localSheetId="2">#REF!</definedName>
    <definedName name="gggtgd">#REF!</definedName>
    <definedName name="ggtgt" localSheetId="2">#REF!</definedName>
    <definedName name="ggtgt">#REF!</definedName>
    <definedName name="Gh" localSheetId="2">#REF!</definedName>
    <definedName name="Gh">#REF!</definedName>
    <definedName name="ghdghuy" localSheetId="2">#REF!</definedName>
    <definedName name="ghdghuy">#REF!</definedName>
    <definedName name="GHDP" localSheetId="2">#REF!</definedName>
    <definedName name="GHDP">#REF!</definedName>
    <definedName name="ghfg" localSheetId="2">#REF!</definedName>
    <definedName name="ghfg">#REF!</definedName>
    <definedName name="GHG">'[83]GENERALIDADES '!$E$9</definedName>
    <definedName name="ghjghj" localSheetId="2">#REF!</definedName>
    <definedName name="ghjghj">#REF!</definedName>
    <definedName name="GHKJHK" localSheetId="2">#REF!</definedName>
    <definedName name="GHKJHK">#REF!</definedName>
    <definedName name="ghu">#REF!</definedName>
    <definedName name="Gi">#REF!</definedName>
    <definedName name="gj" localSheetId="2">#REF!</definedName>
    <definedName name="gj">#REF!</definedName>
    <definedName name="GJHVCB" localSheetId="2">#REF!</definedName>
    <definedName name="GJHVCB">#REF!</definedName>
    <definedName name="Gk">#REF!</definedName>
    <definedName name="GKJDGDIJZ">"Imagen 3"</definedName>
    <definedName name="gl" localSheetId="2">#REF!</definedName>
    <definedName name="gl">#REF!</definedName>
    <definedName name="Gmax" localSheetId="2">#REF!</definedName>
    <definedName name="Gmax">#REF!</definedName>
    <definedName name="Gmin">#REF!</definedName>
    <definedName name="gmt" localSheetId="2">#REF!</definedName>
    <definedName name="gmt">#REF!</definedName>
    <definedName name="gn" localSheetId="2">#REF!</definedName>
    <definedName name="gn">#REF!</definedName>
    <definedName name="gnm">#REF!</definedName>
    <definedName name="gñ" localSheetId="2">#REF!</definedName>
    <definedName name="gñ">#REF!</definedName>
    <definedName name="gp">#REF!</definedName>
    <definedName name="GPS" localSheetId="2">#REF!</definedName>
    <definedName name="GPS">#REF!</definedName>
    <definedName name="GPSCostos">#REF!</definedName>
    <definedName name="_xlnm.Recorder">#REF!</definedName>
    <definedName name="GRAF1ANO" localSheetId="2">#REF!</definedName>
    <definedName name="GRAF1ANO">#REF!</definedName>
    <definedName name="GRAF1AÑO" localSheetId="2">#REF!</definedName>
    <definedName name="GRAF1AÑO">#REF!</definedName>
    <definedName name="GRAF2">#REF!</definedName>
    <definedName name="GRAF3" localSheetId="2">#REF!</definedName>
    <definedName name="GRAF3">#REF!</definedName>
    <definedName name="GRAMA">[10]BASE!$D$272</definedName>
    <definedName name="GRANITO" localSheetId="2">#REF!</definedName>
    <definedName name="GRANITO">#REF!</definedName>
    <definedName name="GRANO" localSheetId="2">#REF!</definedName>
    <definedName name="GRANO">#REF!</definedName>
    <definedName name="GRAP">[10]BASE!$D$243</definedName>
    <definedName name="GRAV3">[16]BASE!$D$58</definedName>
    <definedName name="gregds" localSheetId="2">#REF!</definedName>
    <definedName name="gregds">#REF!</definedName>
    <definedName name="grehrtyh" localSheetId="2">#REF!</definedName>
    <definedName name="grehrtyh">#REF!</definedName>
    <definedName name="grggwero" localSheetId="2">#REF!</definedName>
    <definedName name="grggwero">#REF!</definedName>
    <definedName name="grl" localSheetId="2">#REF!</definedName>
    <definedName name="grl">#REF!</definedName>
    <definedName name="grtyerh" localSheetId="2">#REF!</definedName>
    <definedName name="grtyerh">#REF!</definedName>
    <definedName name="grua">'[36]TARIFAS EQUIPOS'!$S$33</definedName>
    <definedName name="GRUPO1" localSheetId="2">#REF!</definedName>
    <definedName name="GRUPO1">#REF!</definedName>
    <definedName name="GRUPO123">#REF!</definedName>
    <definedName name="GRUPO13" localSheetId="2">#REF!</definedName>
    <definedName name="GRUPO13">#REF!</definedName>
    <definedName name="GRUPO2">#REF!</definedName>
    <definedName name="GSDG" localSheetId="2">#REF!</definedName>
    <definedName name="GSDG">#REF!</definedName>
    <definedName name="gsfsf" localSheetId="2">#REF!</definedName>
    <definedName name="gsfsf">#REF!</definedName>
    <definedName name="gte">#REF!</definedName>
    <definedName name="gtgt" localSheetId="2">#REF!</definedName>
    <definedName name="gtgt">#REF!</definedName>
    <definedName name="gtgtg" localSheetId="2">#REF!</definedName>
    <definedName name="gtgtg">#REF!</definedName>
    <definedName name="gtgtgff" localSheetId="2">#REF!</definedName>
    <definedName name="gtgtgff">#REF!</definedName>
    <definedName name="gtgtgyh" localSheetId="2">#REF!</definedName>
    <definedName name="gtgtgyh">#REF!</definedName>
    <definedName name="gtgth" localSheetId="2">#REF!</definedName>
    <definedName name="gtgth">#REF!</definedName>
    <definedName name="GTI">#REF!</definedName>
    <definedName name="GTRE" localSheetId="2">#REF!</definedName>
    <definedName name="GTRE">#REF!</definedName>
    <definedName name="gus" localSheetId="2">#REF!</definedName>
    <definedName name="gus">#REF!</definedName>
    <definedName name="gustavo">#REF!</definedName>
    <definedName name="GUSTRA">#REF!</definedName>
    <definedName name="GUSTRA2" localSheetId="2">#REF!</definedName>
    <definedName name="GUSTRA2">#REF!</definedName>
    <definedName name="Gv" localSheetId="2">#REF!</definedName>
    <definedName name="Gv">#REF!</definedName>
    <definedName name="Gw">#REF!</definedName>
    <definedName name="gy">#REF!</definedName>
    <definedName name="H">[74]TABLAS!$D$63:$D$78</definedName>
    <definedName name="H.L._INGENIEROS___API_LTDA" localSheetId="2">#REF!</definedName>
    <definedName name="H.L._INGENIEROS___API_LTDA">#REF!</definedName>
    <definedName name="h9h" localSheetId="2">#REF!</definedName>
    <definedName name="h9h">#REF!</definedName>
    <definedName name="Ha">#REF!</definedName>
    <definedName name="hayud">#REF!</definedName>
    <definedName name="Hb">#REF!</definedName>
    <definedName name="hbfdhrw" localSheetId="2">#REF!</definedName>
    <definedName name="hbfdhrw">#REF!</definedName>
    <definedName name="HC">#REF!</definedName>
    <definedName name="HC_Accesorios">#REF!</definedName>
    <definedName name="HC_CANON_ESP" localSheetId="2">#REF!</definedName>
    <definedName name="HC_CANON_ESP">#REF!</definedName>
    <definedName name="HC_CanonInterpolado">#REF!</definedName>
    <definedName name="HC_Capital">#REF!</definedName>
    <definedName name="HC_Capital_Congelado">#REF!</definedName>
    <definedName name="HC_CapitalInicio">#REF!</definedName>
    <definedName name="HC78MH">[10]BASE!$D$24</definedName>
    <definedName name="HCAccesoriosPrecPub">#REF!</definedName>
    <definedName name="hcamion">#REF!</definedName>
    <definedName name="hdfh" localSheetId="2">#REF!</definedName>
    <definedName name="hdfh">#REF!</definedName>
    <definedName name="hdfh4" localSheetId="2">#REF!</definedName>
    <definedName name="hdfh4">#REF!</definedName>
    <definedName name="hdfhwq" localSheetId="2">#REF!</definedName>
    <definedName name="hdfhwq">#REF!</definedName>
    <definedName name="hdgh" localSheetId="2">#REF!</definedName>
    <definedName name="hdgh">#REF!</definedName>
    <definedName name="hdhf" localSheetId="2">#REF!</definedName>
    <definedName name="hdhf">#REF!</definedName>
    <definedName name="herr">#REF!</definedName>
    <definedName name="hfgh" localSheetId="2">#REF!</definedName>
    <definedName name="hfgh">#REF!</definedName>
    <definedName name="hfh" localSheetId="2">#REF!</definedName>
    <definedName name="hfh">#REF!</definedName>
    <definedName name="hfhg" localSheetId="2">#REF!</definedName>
    <definedName name="hfhg">#REF!</definedName>
    <definedName name="hfthr" localSheetId="2">#REF!</definedName>
    <definedName name="hfthr">#REF!</definedName>
    <definedName name="HG">#REF!</definedName>
    <definedName name="HGFH" localSheetId="2">#REF!</definedName>
    <definedName name="HGFH">#REF!</definedName>
    <definedName name="hgfhty" localSheetId="2">#REF!</definedName>
    <definedName name="hgfhty">#REF!</definedName>
    <definedName name="HGHFH7" localSheetId="2">#REF!</definedName>
    <definedName name="HGHFH7">#REF!</definedName>
    <definedName name="hghhj" localSheetId="2">#REF!</definedName>
    <definedName name="hghhj">#REF!</definedName>
    <definedName name="hghydj" localSheetId="2">#REF!</definedName>
    <definedName name="hghydj">#REF!</definedName>
    <definedName name="hgjfjw" localSheetId="2">#REF!</definedName>
    <definedName name="hgjfjw">#REF!</definedName>
    <definedName name="HGJG" localSheetId="2">#REF!</definedName>
    <definedName name="HGJG">#REF!</definedName>
    <definedName name="hgrua">#REF!</definedName>
    <definedName name="hgt">#REF!</definedName>
    <definedName name="hgu">#REF!</definedName>
    <definedName name="HH">#REF!</definedName>
    <definedName name="hhh" localSheetId="2">#REF!</definedName>
    <definedName name="hhh">#REF!</definedName>
    <definedName name="hhhh" localSheetId="2">#REF!</definedName>
    <definedName name="hhhh">#REF!</definedName>
    <definedName name="hhhhhh" localSheetId="2">#REF!</definedName>
    <definedName name="hhhhhh">#REF!</definedName>
    <definedName name="hhhhhho" localSheetId="2">#REF!</definedName>
    <definedName name="hhhhhho">#REF!</definedName>
    <definedName name="hhhhhpy" localSheetId="2">#REF!</definedName>
    <definedName name="hhhhhpy">#REF!</definedName>
    <definedName name="hhhhth" localSheetId="2">#REF!</definedName>
    <definedName name="hhhhth">#REF!</definedName>
    <definedName name="hhhyhyh" localSheetId="2">#REF!</definedName>
    <definedName name="hhhyhyh">#REF!</definedName>
    <definedName name="hhjh">#REF!</definedName>
    <definedName name="hhtrhreh" localSheetId="2">#REF!</definedName>
    <definedName name="hhtrhreh">#REF!</definedName>
    <definedName name="HIDR160PE_S1">#REF!</definedName>
    <definedName name="HIDR160PE_S2">#REF!</definedName>
    <definedName name="HIDR160PE_S3">#REF!</definedName>
    <definedName name="HIDR160PE_S4" localSheetId="2">#REF!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erro">#REF!</definedName>
    <definedName name="hierro1">#REF!</definedName>
    <definedName name="hierro2" localSheetId="2">#REF!</definedName>
    <definedName name="hierro2">#REF!</definedName>
    <definedName name="hierro4" localSheetId="2">#REF!</definedName>
    <definedName name="hierro4">#REF!</definedName>
    <definedName name="hing">#REF!</definedName>
    <definedName name="HisYear_0" localSheetId="2">#REF!</definedName>
    <definedName name="HisYear_0">#REF!</definedName>
    <definedName name="HisYear_1">#REF!</definedName>
    <definedName name="HisYear_2">#REF!</definedName>
    <definedName name="HisYear_3">#REF!</definedName>
    <definedName name="HJ">#REF!</definedName>
    <definedName name="hjfg" localSheetId="2">#REF!</definedName>
    <definedName name="hjfg">#REF!</definedName>
    <definedName name="hjgh" localSheetId="2">#REF!</definedName>
    <definedName name="hjgh">#REF!</definedName>
    <definedName name="hjghj" localSheetId="2">#REF!</definedName>
    <definedName name="hjghj">#REF!</definedName>
    <definedName name="hjhjhg" localSheetId="2">#REF!</definedName>
    <definedName name="hjhjhg">#REF!</definedName>
    <definedName name="hjhjhhhhhhhhhhhhh" localSheetId="2">#REF!</definedName>
    <definedName name="hjhjhhhhhhhhhhhhh">#REF!</definedName>
    <definedName name="hjhjhj">#REF!</definedName>
    <definedName name="hjhjhjhj">#REF!</definedName>
    <definedName name="hjk" localSheetId="2">#REF!</definedName>
    <definedName name="hjk">#REF!</definedName>
    <definedName name="HJKH" localSheetId="2">#REF!</definedName>
    <definedName name="HJKH">#REF!</definedName>
    <definedName name="hjkjk" localSheetId="2">#REF!</definedName>
    <definedName name="hjkjk">#REF!</definedName>
    <definedName name="HK" localSheetId="2">#REF!</definedName>
    <definedName name="HK">#REF!</definedName>
    <definedName name="hl">#REF!</definedName>
    <definedName name="HMHF3" localSheetId="2">#REF!</definedName>
    <definedName name="HMHF3">#REF!</definedName>
    <definedName name="hmont">#REF!</definedName>
    <definedName name="hn" localSheetId="2">#REF!</definedName>
    <definedName name="hn">#REF!</definedName>
    <definedName name="hn.ConvertZero1" hidden="1">[84]LTM!$G$461:$J$461,[84]LTM!$G$463:$J$464,[84]LTM!$G$468:$J$469,[84]LTM!$G$473:$J$475,[84]LTM!$G$480:$J$480,[84]LTM!$G$484:$J$485,[84]LTM!$G$490:$J$490,[84]LTM!$G$514:$J$518,[84]LTM!$G$525:$J$526,[84]LTM!$G$532:$J$537</definedName>
    <definedName name="hn.ConvertZero2" hidden="1">[84]LTM!$G$560:$J$560,[84]LTM!$H$590:$J$591,[84]LTM!$H$614:$J$614,[84]LTM!$H$635:$J$636,[84]LTM!$G$676:$J$680,[84]LTM!$G$686:$J$686,[84]LTM!$G$688:$J$694,[84]LTM!$G$681:$J$682</definedName>
    <definedName name="hn.ConvertZero3" hidden="1">[84]LTM!$G$699:$J$706,[84]LTM!$G$710:$J$714,[84]LTM!$G$717:$J$734,[84]LTM!$G$738:$J$738,[84]LTM!$G$745:$J$751</definedName>
    <definedName name="hn.ConvertZero4" hidden="1">[84]LTM!$G$840:$J$840,[84]LTM!$H$1266:$J$1266,[84]LTM!$G$1267:$J$1267,[84]LTM!$G$1454:$J$1461,[84]LTM!$J$1462,[84]LTM!$J$1463,[84]LTM!$G$1468:$J$1469,[84]LTM!$L$1469:$N$1469</definedName>
    <definedName name="hn.ConvertZeroUnhide1" hidden="1">[84]LTM!$G$1469:$J$1469,[84]LTM!$L$1469:$N$1469,[84]LTM!$H$1266:$J$1266</definedName>
    <definedName name="hn.Delete015" hidden="1">'[84]CREDIT STATS'!$B$9:$K$11,'[84]CREDIT STATS'!$O$11:$X$14,'[84]CREDIT STATS'!$B$25:$K$30,'[84]CREDIT STATS'!$O$25:$X$26</definedName>
    <definedName name="hn.DZ_MultByFXRates" hidden="1">[84]DropZone!$B$2:$I$118,[84]DropZone!$B$120:$I$132,[84]DropZone!$B$134:$I$136,[84]DropZone!$B$138:$I$146</definedName>
    <definedName name="hn.ExtDb" hidden="1">FALSE</definedName>
    <definedName name="hn.LTM_MultByFXRates" hidden="1">[84]LTM!$G$461:$N$477,[84]LTM!$G$480:$N$539,[84]LTM!$G$548:$N$667,[84]LTM!$G$676:$N$1266,[84]LTM!$G$1454:$N$1461,[84]LTM!$G$1463:$N$1465,[84]LTM!$G$1468:$N$1469</definedName>
    <definedName name="hn.ModelType" hidden="1">"DEAL"</definedName>
    <definedName name="hn.ModelVersion" hidden="1">1</definedName>
    <definedName name="hn.MultbyFXRates" hidden="1">[84]LTM!$G$461:$N$477,[84]LTM!$G$480:$N$539,[84]LTM!$G$548:$N$667,[84]LTM!$G$676:$N$1266,[84]LTM!$G$1454:$N$1461,[84]LTM!$G$1463:$N$1465,[84]LTM!$G$1468:$N$1469</definedName>
    <definedName name="hn.MultByFXRates1" hidden="1">[84]LTM!$G$461:$G$477,[84]LTM!$G$480:$G$539,[84]LTM!$G$548:$G$562,[84]LTM!$G$676:$G$840,[84]LTM!$G$1454:$G$1469</definedName>
    <definedName name="hn.MultByFXRates2" hidden="1">[84]LTM!$H$461:$H$477,[84]LTM!$H$480:$H$539,[84]LTM!$H$548:$H$667,[84]LTM!$H$676:$H$1266,[84]LTM!$H$1454:$H$1469</definedName>
    <definedName name="hn.MultByFXRates3" hidden="1">[84]LTM!$I$461:$I$477,[84]LTM!$I$480:$I$539,[84]LTM!$I$548:$I$667,[84]LTM!$I$676:$I$1266,[84]LTM!$I$1454:$I$1469</definedName>
    <definedName name="hn.MultbyFxrates4" hidden="1">[84]LTM!$J$461:$J$477,[84]LTM!$J$480:$J$539,[84]LTM!$J$548:$J$668,[84]LTM!$J$676:$J$1266,[84]LTM!$J$1454:$J$1461,[84]LTM!$J$1463:$J$1465,[84]LTM!$J$1468</definedName>
    <definedName name="hn.multbyfxrates5" hidden="1">[84]LTM!$L$461:$L$477,[84]LTM!$L$480:$L$539,[84]LTM!$L$548:$L$562,[84]LTM!$L$676:$L$840,[84]LTM!$L$1454:$L$1469</definedName>
    <definedName name="hn.multbyfxrates6" hidden="1">[84]LTM!$M$461:$M$477,[84]LTM!$M$480:$M$539,[84]LTM!$M$548:$M$668,[84]LTM!$M$676:$M$1266,[84]LTM!$M$1454:$M$1469</definedName>
    <definedName name="hn.multbyfxrates7" hidden="1">[84]LTM!$N$461:$N$477,[84]LTM!$N$480:$N$539,[84]LTM!$N$548:$N$667,[84]LTM!$N$676:$N$1266,[84]LTM!$N$1454:$N$1469</definedName>
    <definedName name="hn.MultByFXRatesBot1" hidden="1">[84]LTM!$G$676:$G$682,[84]LTM!$G$686,[84]LTM!$G$688:$G$694,[84]LTM!$G$699:$G$706,[84]LTM!$G$710:$G$714,[84]LTM!$G$717:$G$734,[84]LTM!$G$738,[84]LTM!$G$738,[84]LTM!$G$745:$G$751,[84]LTM!$G$840,[84]LTM!$G$1454:$G$1461,[84]LTM!$G$1468:$G$1469</definedName>
    <definedName name="hn.MultByFXRatesBot2" hidden="1">[84]LTM!$H$676:$H$682,[84]LTM!$H$686,[84]LTM!$H$688:$H$694,[84]LTM!$H$699:$H$706,[84]LTM!$H$710:$H$714,[84]LTM!$H$717:$H$734,[84]LTM!$H$738,[84]LTM!$H$745:$H$751,[84]LTM!$H$840,[84]LTM!$H$1266,[84]LTM!$H$1454:$H$1461,[84]LTM!$H$1468:$H$1469</definedName>
    <definedName name="hn.MultByFXRatesBot3" hidden="1">[84]LTM!$I$676:$I$682,[84]LTM!$I$686,[84]LTM!$I$688:$I$694,[84]LTM!$I$699:$I$706,[84]LTM!$I$710:$I$714,[84]LTM!$I$717:$I$734,[84]LTM!$I$738,[84]LTM!$I$745:$I$751,[84]LTM!$I$840,[84]LTM!$I$1266,[84]LTM!$I$1454:$I$1461,[84]LTM!$I$1468:$I$1469</definedName>
    <definedName name="hn.MultByFXRatesBot4" hidden="1">[84]LTM!$J$676:$J$682,[84]LTM!$J$686,[84]LTM!$J$688:$J$694,[84]LTM!$J$699:$J$706,[84]LTM!$J$710:$J$714,[84]LTM!$J$717:$J$734,[84]LTM!$J$738,[84]LTM!$J$745:$J$751,[84]LTM!$J$840,[84]LTM!$J$1266,[84]LTM!$J$1454:$J$1461,[84]LTM!$J$1463:$J$1465,[84]LTM!$J$1468</definedName>
    <definedName name="hn.MultByFXRatesBot5" hidden="1">[84]LTM!$L$676:$L$682,[84]LTM!$L$686,[84]LTM!$L$688:$L$694,[84]LTM!$L$699:$L$706,[84]LTM!$L$710:$L$714,[84]LTM!$L$717:$L$734,[84]LTM!$L$738,[84]LTM!$L$745:$L$751,[84]LTM!$L$837:$L$838,[84]LTM!$L$1454:$L$1458,[84]LTM!$L$1468:$L$1469</definedName>
    <definedName name="hn.MultByFXRatesBot6" hidden="1">[84]LTM!$M$676:$M$682,[84]LTM!$M$686,[84]LTM!$M$688:$M$694,[84]LTM!$M$699:$M$706,[84]LTM!$M$710:$M$714,[84]LTM!$M$717:$M$734,[84]LTM!$M$738,[84]LTM!$M$745:$M$751,[84]LTM!$M$837:$M$838,[84]LTM!$M$1454:$M$1458,[84]LTM!$M$1468:$M$1469</definedName>
    <definedName name="hn.MultByFXRatesBot7" hidden="1">[84]LTM!$N$676:$N$682,[84]LTM!$N$686,[84]LTM!$N$688:$N$694,[84]LTM!$N$699:$N$706,[84]LTM!$N$710:$N$714,[84]LTM!$N$717:$N$734,[84]LTM!$N$738,[84]LTM!$N$745:$N$751,[84]LTM!$N$837:$N$838,[84]LTM!$N$1454:$N$1458,[84]LTM!$N$1468:$N$1469</definedName>
    <definedName name="hn.MultByFXRatesTop1" hidden="1">[84]LTM!$G$461,[84]LTM!$G$463:$G$464,[84]LTM!$G$468:$G$469,[84]LTM!$G$473:$G$475,[84]LTM!$G$480,[84]LTM!$G$484:$G$485,[84]LTM!$G$490:$G$509,[84]LTM!$G$512,[84]LTM!$G$514:$G$518,[84]LTM!$G$525:$G$526,[84]LTM!$G$532:$G$537,[84]LTM!$G$560</definedName>
    <definedName name="hn.MultByFXRatesTop2" hidden="1">[84]LTM!$H$461,[84]LTM!$H$463:$H$464,[84]LTM!$H$468:$H$469,[84]LTM!$H$473:$H$475,[84]LTM!$H$480,[84]LTM!$H$484:$H$485,[84]LTM!$H$490:$H$509,[84]LTM!$H$512,[84]LTM!$H$514:$H$518,[84]LTM!$H$525:$H$526,[84]LTM!$H$532:$H$537,[84]LTM!$H$560,[84]LTM!$H$590:$H$591,[84]LTM!$H$614:$H$631,[84]LTM!$H$635:$H$636</definedName>
    <definedName name="hn.MultByFXRatesTop3" hidden="1">[84]LTM!$I$461,[84]LTM!$I$463:$I$464,[84]LTM!$I$468:$I$469,[84]LTM!$I$473:$I$475,[84]LTM!$I$480,[84]LTM!$I$484:$I$485,[84]LTM!$I$490:$I$509,[84]LTM!$I$512,[84]LTM!$I$514:$I$518,[84]LTM!$I$525:$I$526,[84]LTM!$I$532:$I$537,[84]LTM!$I$560,[84]LTM!$I$590:$I$591,[84]LTM!$I$614:$I$631,[84]LTM!$I$635:$I$636</definedName>
    <definedName name="hn.MultByFXRatesTop4" hidden="1">[84]LTM!$J$461,[84]LTM!$J$463:$J$464,[84]LTM!$J$468:$J$469,[84]LTM!$J$473:$J$475,[84]LTM!$J$480,[84]LTM!$J$484:$J$485,[84]LTM!$J$490:$J$509,[84]LTM!$J$512,[84]LTM!$J$514:$J$518,[84]LTM!$J$525:$J$526,[84]LTM!$J$532:$J$537,[84]LTM!$J$560,[84]LTM!$J$590:$J$591,[84]LTM!$J$614:$J$631,[84]LTM!$J$635:$J$636</definedName>
    <definedName name="hn.MultByFXRatesTop5" hidden="1">[84]LTM!$L$461,[84]LTM!$L$463:$L$464,[84]LTM!$L$468:$L$469,[84]LTM!$L$473:$L$475,[84]LTM!$L$480,[84]LTM!$L$484:$L$485,[84]LTM!$L$490:$L$509,[84]LTM!$L$512,[84]LTM!$L$514:$L$518,[84]LTM!$L$525:$L$526,[84]LTM!$L$532:$L$537,[84]LTM!$L$560</definedName>
    <definedName name="hn.MultByFXRatesTop6" hidden="1">[84]LTM!$M$461,[84]LTM!$M$463:$M$464,[84]LTM!$M$468:$M$469,[84]LTM!$M$473:$M$475,[84]LTM!$M$480,[84]LTM!$M$484:$M$485,[84]LTM!$M$490:$M$509,[84]LTM!$M$512,[84]LTM!$M$514:$M$518,[84]LTM!$M$525:$M$526,[84]LTM!$M$532:$M$537,[84]LTM!$M$560,[84]LTM!$M$590:$M$591,[84]LTM!$M$614:$M$631,[84]LTM!$M$635:$M$636</definedName>
    <definedName name="hn.MultByFXRatesTop7" hidden="1">[84]LTM!$N$461,[84]LTM!$N$463:$N$464,[84]LTM!$N$468:$N$469,[84]LTM!$N$473:$N$475,[84]LTM!$N$480,[84]LTM!$N$484:$N$485,[84]LTM!$N$490:$N$509,[84]LTM!$N$512,[84]LTM!$N$514:$N$518,[84]LTM!$N$525:$N$526,[84]LTM!$N$532:$N$537,[84]LTM!$N$560,[84]LTM!$N$590:$N$591,[84]LTM!$N$614:$N$631,[84]LTM!$N$635:$N$636</definedName>
    <definedName name="hn.NoUpload" hidden="1">0</definedName>
    <definedName name="hn.YearLabel">#REF!</definedName>
    <definedName name="hnt">#REF!</definedName>
    <definedName name="HOJ_ENDEU" localSheetId="8">#REF!</definedName>
    <definedName name="HOJ_ENDEU">#REF!</definedName>
    <definedName name="HOJA1" localSheetId="2">#REF!</definedName>
    <definedName name="HOJA1">#REF!</definedName>
    <definedName name="HOJA2">#REF!</definedName>
    <definedName name="HORAS">#REF!</definedName>
    <definedName name="HORAS_DIAS" localSheetId="2">#REF!</definedName>
    <definedName name="HORAS_DIAS">#REF!</definedName>
    <definedName name="horas_lluvia" localSheetId="2">#REF!</definedName>
    <definedName name="horas_lluvia">#REF!</definedName>
    <definedName name="HORAS_LLUVIAS" localSheetId="2">#REF!</definedName>
    <definedName name="HORAS_LLUVIAS">#REF!</definedName>
    <definedName name="HORASLLUVIA" localSheetId="2">#REF!</definedName>
    <definedName name="HORASLLUVIA">#REF!</definedName>
    <definedName name="HoursTotCol">#REF!</definedName>
    <definedName name="hp" localSheetId="2">#REF!</definedName>
    <definedName name="hp">#REF!</definedName>
    <definedName name="hqi">#REF!</definedName>
    <definedName name="hreer" localSheetId="2">#REF!</definedName>
    <definedName name="hreer">#REF!</definedName>
    <definedName name="hrhth" localSheetId="2">#REF!</definedName>
    <definedName name="hrhth">#REF!</definedName>
    <definedName name="HrIncrement" localSheetId="2">#REF!</definedName>
    <definedName name="HrIncrement">#REF!</definedName>
    <definedName name="hrthtrh" localSheetId="2">#REF!</definedName>
    <definedName name="hrthtrh">#REF!</definedName>
    <definedName name="hsfg" localSheetId="2">#REF!</definedName>
    <definedName name="hsfg">#REF!</definedName>
    <definedName name="hsup">#REF!</definedName>
    <definedName name="ht">#REF!</definedName>
    <definedName name="HT75MH">[10]BASE!$D$23</definedName>
    <definedName name="htecn" localSheetId="2">#REF!</definedName>
    <definedName name="htecn">#REF!</definedName>
    <definedName name="hthdrf" localSheetId="2">#REF!</definedName>
    <definedName name="hthdrf">#REF!</definedName>
    <definedName name="htk">#REF!</definedName>
    <definedName name="HTML_CodePage" hidden="1">1252</definedName>
    <definedName name="HTML_Control" localSheetId="4" hidden="1">{"'Parámetros'!$A$3:$C$3"}</definedName>
    <definedName name="HTML_Control" localSheetId="5" hidden="1">{"'Parámetros'!$A$3:$C$3"}</definedName>
    <definedName name="HTML_Control" hidden="1">{"'Parámetros'!$A$3:$C$3"}</definedName>
    <definedName name="HTML_Control2" localSheetId="4" hidden="1">{"'Parámetros'!$A$3:$C$3"}</definedName>
    <definedName name="HTML_Control2" localSheetId="5"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tryrt7" localSheetId="2">#REF!</definedName>
    <definedName name="htryrt7">#REF!</definedName>
    <definedName name="huygho" localSheetId="2">#REF!</definedName>
    <definedName name="huygho">#REF!</definedName>
    <definedName name="hvehiculo">#REF!</definedName>
    <definedName name="HY" localSheetId="2">#REF!</definedName>
    <definedName name="HY">#REF!</definedName>
    <definedName name="hyhjop" localSheetId="2">#REF!</definedName>
    <definedName name="hyhjop">#REF!</definedName>
    <definedName name="hyhyh" localSheetId="2">#REF!</definedName>
    <definedName name="hyhyh">#REF!</definedName>
    <definedName name="HYT">#REF!</definedName>
    <definedName name="hytirs" localSheetId="2">#REF!</definedName>
    <definedName name="hytirs">#REF!</definedName>
    <definedName name="I">#REF!</definedName>
    <definedName name="i1277.">#REF!</definedName>
    <definedName name="i8i" localSheetId="2">#REF!</definedName>
    <definedName name="i8i">#REF!</definedName>
    <definedName name="IANC">[3]INPUTS!$D$20</definedName>
    <definedName name="id">#REF!</definedName>
    <definedName name="IF" localSheetId="2">#REF!</definedName>
    <definedName name="IF">#REF!</definedName>
    <definedName name="ig">#REF!</definedName>
    <definedName name="ii">#REF!</definedName>
    <definedName name="iii" localSheetId="2">#REF!</definedName>
    <definedName name="iii">#REF!</definedName>
    <definedName name="iiii" localSheetId="2">#REF!</definedName>
    <definedName name="iiii">#REF!</definedName>
    <definedName name="IIIII" localSheetId="2">#REF!</definedName>
    <definedName name="IIIII">#REF!</definedName>
    <definedName name="IIIIIIIIIIIIIIII">#REF!</definedName>
    <definedName name="iiiiiiik" localSheetId="2">#REF!</definedName>
    <definedName name="iiiiiiik">#REF!</definedName>
    <definedName name="iiiiuh" localSheetId="2">#REF!</definedName>
    <definedName name="iiiiuh">#REF!</definedName>
    <definedName name="ik">#REF!</definedName>
    <definedName name="ikj">#REF!</definedName>
    <definedName name="iktgvfmu" localSheetId="2">#REF!</definedName>
    <definedName name="iktgvfmu">#REF!</definedName>
    <definedName name="Im_Un">#REF!</definedName>
    <definedName name="IMP">[23]ANALISIS!$J$7</definedName>
    <definedName name="ImpdosporMilCostos">#REF!</definedName>
    <definedName name="Impdosxmil" localSheetId="2">#REF!</definedName>
    <definedName name="Impdosxmil">#REF!</definedName>
    <definedName name="impre" localSheetId="8">'[25]O.Civil A. Base Zona A2S4'!$E$51</definedName>
    <definedName name="IMPRE">2%</definedName>
    <definedName name="imprev">#REF!</definedName>
    <definedName name="imprevistos">'[85]BITACORA CANTIDADES'!$B$105</definedName>
    <definedName name="Imprevistos_mmto_año1">#REF!</definedName>
    <definedName name="ImpuestoCostos" localSheetId="2">#REF!</definedName>
    <definedName name="ImpuestoCostos">#REF!</definedName>
    <definedName name="Impuestos" localSheetId="2">#REF!</definedName>
    <definedName name="Impuestos">#REF!</definedName>
    <definedName name="IMPULSIONALCANTARILLADOTABLA1.10">'[3]INFORMACIÓN REFERENCIA'!$B$441:$F$452</definedName>
    <definedName name="Incomepb">#REF!</definedName>
    <definedName name="INCONTERMS" localSheetId="2">#REF!</definedName>
    <definedName name="INCONTERMS">#REF!</definedName>
    <definedName name="INCREMENTO1">'[86]CAT-D7H'!$R$3</definedName>
    <definedName name="INCREMENTO2">'[86]CAT-D7H'!$S$3</definedName>
    <definedName name="INCREMENTO3">'[86]CAT-D7H'!$T$3</definedName>
    <definedName name="IncrementoCanon">#REF!</definedName>
    <definedName name="INDICE">[56]INDICE!$A:$IV</definedName>
    <definedName name="INDICEPRECIOSCONSUMIDOR">[3]REFERENCIAS!$A$28:$E$112</definedName>
    <definedName name="INDIE">[87]INDICE!$A:$IV</definedName>
    <definedName name="INDIREC">#REF!</definedName>
    <definedName name="INDJA1">#REF!</definedName>
    <definedName name="induccion">#REF!</definedName>
    <definedName name="inf" localSheetId="8">#REF!</definedName>
    <definedName name="inf">#REF!</definedName>
    <definedName name="INFF">#REF!</definedName>
    <definedName name="INFG">#REF!</definedName>
    <definedName name="infi">#REF!</definedName>
    <definedName name="IniCeldaDtfRapida">#REF!</definedName>
    <definedName name="InitFleet" localSheetId="2">#REF!</definedName>
    <definedName name="InitFleet">#REF!</definedName>
    <definedName name="InitPurch">#REF!</definedName>
    <definedName name="ins">[88]insumos!$A$8:$A$40</definedName>
    <definedName name="INSPECCION" localSheetId="2">#REF!</definedName>
    <definedName name="INSPECCION">#REF!</definedName>
    <definedName name="INSPECCION2">#REF!</definedName>
    <definedName name="INST">#REF!</definedName>
    <definedName name="instala">#REF!</definedName>
    <definedName name="INSTALACION">#REF!</definedName>
    <definedName name="instalaciontuberia3">#REF!</definedName>
    <definedName name="INSU">[89]INSUMOS!$A$1:$E$65536</definedName>
    <definedName name="INSUMO">'[90]Base Datos Insumos'!$A$4:$B$483</definedName>
    <definedName name="INSUMOS">'[90]Base Datos Insumos'!$A$4:$B$483</definedName>
    <definedName name="Insumos_basicos">#REF!</definedName>
    <definedName name="Insumos_D18">#REF!</definedName>
    <definedName name="InsuranceRate">[34]Parameters!$K$16</definedName>
    <definedName name="intCosteoMmto">#REF!</definedName>
    <definedName name="intDiasPagoFactura" localSheetId="2">#REF!</definedName>
    <definedName name="intDiasPagoFactura">#REF!</definedName>
    <definedName name="Interest_Rate">#REF!</definedName>
    <definedName name="InterestRate">[34]Parameters!$K$15</definedName>
    <definedName name="Interventor">[47]Datos!$B$5</definedName>
    <definedName name="intFrecIncremInsumosAno">#REF!</definedName>
    <definedName name="intFrecInctoMmtoAno">#REF!</definedName>
    <definedName name="intMesBenTributario">#REF!</definedName>
    <definedName name="intMesCruzarIva" localSheetId="2">#REF!</definedName>
    <definedName name="intMesCruzarIva">#REF!</definedName>
    <definedName name="intMesInicioIncremInsumosAno">#REF!</definedName>
    <definedName name="intMesRevFinCont">#REF!</definedName>
    <definedName name="intPlazoVariable1" localSheetId="2">#REF!</definedName>
    <definedName name="intPlazoVariable1">#REF!</definedName>
    <definedName name="intPlazoVariable2">#REF!</definedName>
    <definedName name="intPlazoVariable3">#REF!</definedName>
    <definedName name="IntRendCombKmGl">#REF!</definedName>
    <definedName name="IntTipoMmto">#REF!</definedName>
    <definedName name="INV_11" localSheetId="2">#REF!</definedName>
    <definedName name="INV_11">#REF!</definedName>
    <definedName name="Io">#REF!</definedName>
    <definedName name="IOUHH" localSheetId="2">#REF!</definedName>
    <definedName name="IOUHH">#REF!</definedName>
    <definedName name="IPC">[3]REFERENCIAS!$A$27:$E$112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#REF!</definedName>
    <definedName name="IREM13.4">#REF!</definedName>
    <definedName name="IRMA" localSheetId="2">#REF!</definedName>
    <definedName name="IRMA">#REF!</definedName>
    <definedName name="IsColHidden" hidden="1">FALSE</definedName>
    <definedName name="IsLTMColHidden" hidden="1">FALSE</definedName>
    <definedName name="IsSecureRevolver">#REF!</definedName>
    <definedName name="IsSecureSenior1">#REF!</definedName>
    <definedName name="IsSecureSenior2">#REF!</definedName>
    <definedName name="IsSecureSenior3" localSheetId="2">#REF!</definedName>
    <definedName name="IsSecureSenior3">#REF!</definedName>
    <definedName name="IsSecureSenior4" localSheetId="2">#REF!</definedName>
    <definedName name="IsSecureSenior4">#REF!</definedName>
    <definedName name="IsSecureSenior5">#REF!</definedName>
    <definedName name="IsSecureSenior6">#REF!</definedName>
    <definedName name="IsSecureSenior7">#REF!</definedName>
    <definedName name="it.">#REF!</definedName>
    <definedName name="ITEM">#REF!</definedName>
    <definedName name="ITEM___1.0">#REF!</definedName>
    <definedName name="ITEM__EXCAVACION_EN_CONGLOMERADO_DE_2.00_A_4.00_M" localSheetId="2">#REF!</definedName>
    <definedName name="ITEM__EXCAVACION_EN_CONGLOMERADO_DE_2.00_A_4.00_M">#REF!</definedName>
    <definedName name="ITEM_1.1">#REF!</definedName>
    <definedName name="ITEM_1.1.1">#REF!</definedName>
    <definedName name="ITEM_1.1.2">#REF!</definedName>
    <definedName name="ITEM_1.2.1" localSheetId="2">#REF!</definedName>
    <definedName name="ITEM_1.2.1">#REF!</definedName>
    <definedName name="ITEM_1.3.1" localSheetId="2">#REF!</definedName>
    <definedName name="ITEM_1.3.1">#REF!</definedName>
    <definedName name="ITEM_1.3.2">#REF!</definedName>
    <definedName name="ITEM_1.3.3">#REF!</definedName>
    <definedName name="ITEM_1.3.4">#REF!</definedName>
    <definedName name="ITEM_1.4">#REF!</definedName>
    <definedName name="ITEM_1.4.1">#REF!</definedName>
    <definedName name="ITEM_1.4.2" localSheetId="2">#REF!</definedName>
    <definedName name="ITEM_1.4.2">#REF!</definedName>
    <definedName name="ITEM_1.4.3" localSheetId="2">#REF!</definedName>
    <definedName name="ITEM_1.4.3">#REF!</definedName>
    <definedName name="ITEM_1.4.4" localSheetId="2">#REF!</definedName>
    <definedName name="ITEM_1.4.4">#REF!</definedName>
    <definedName name="ITEM_1.5">#REF!</definedName>
    <definedName name="ITEM_1.6.1" localSheetId="2">#REF!</definedName>
    <definedName name="ITEM_1.6.1">#REF!</definedName>
    <definedName name="ITEM_1.6.2">#REF!</definedName>
    <definedName name="ITEM_1.7.1">#REF!</definedName>
    <definedName name="ITEM_1.7.2">#REF!</definedName>
    <definedName name="ITEM_1.8" localSheetId="2">#REF!</definedName>
    <definedName name="ITEM_1.8">#REF!</definedName>
    <definedName name="ITEM_1_FILTRO">#REF!</definedName>
    <definedName name="ITEM_2">#REF!</definedName>
    <definedName name="ITEM_2.11">#REF!</definedName>
    <definedName name="ITEM_2.7">#REF!</definedName>
    <definedName name="ITEM_3.1">#REF!</definedName>
    <definedName name="ITEM_3.11" localSheetId="2">#REF!</definedName>
    <definedName name="ITEM_3.11">#REF!</definedName>
    <definedName name="ITEM_3.12">#REF!</definedName>
    <definedName name="ITEM_3.13">#REF!</definedName>
    <definedName name="ITEM_3.14">#REF!</definedName>
    <definedName name="ITEM_3.15">#REF!</definedName>
    <definedName name="ITEM_3_FILTRO">#REF!</definedName>
    <definedName name="ITEM_4">#REF!</definedName>
    <definedName name="ITEM_4_FILTRO">#REF!</definedName>
    <definedName name="ITEM_5">#REF!</definedName>
    <definedName name="ITEM_5_FILTRO">#REF!</definedName>
    <definedName name="ITEM_6.2">#REF!</definedName>
    <definedName name="ITEM_6.3">#REF!</definedName>
    <definedName name="ITEM_6.4">#REF!</definedName>
    <definedName name="ITEM_6.5">#REF!</definedName>
    <definedName name="ITEM_6.6">#REF!</definedName>
    <definedName name="ITEM_6.7">#REF!</definedName>
    <definedName name="ITEM_6.8">#REF!</definedName>
    <definedName name="ITEM_6.9">#REF!</definedName>
    <definedName name="ITEM_6_FILTRO">#REF!</definedName>
    <definedName name="ITEM_7" localSheetId="2">#REF!</definedName>
    <definedName name="ITEM_7">#REF!</definedName>
    <definedName name="ITEM_8">#REF!</definedName>
    <definedName name="ITEM_9" localSheetId="2">#REF!</definedName>
    <definedName name="ITEM_9">#REF!</definedName>
    <definedName name="ITEM_COD45">#REF!</definedName>
    <definedName name="item_exccon">#REF!</definedName>
    <definedName name="ITEM_INST_2">#REF!</definedName>
    <definedName name="ITEM_INST_3">#REF!</definedName>
    <definedName name="ITEM_MEDID">#REF!</definedName>
    <definedName name="Item_number">#REF!</definedName>
    <definedName name="ITEM_REDU">#REF!</definedName>
    <definedName name="ITEM_SIFON" localSheetId="2">#REF!</definedName>
    <definedName name="ITEM_SIFON">#REF!</definedName>
    <definedName name="ITEM_TEE_3_2">#REF!</definedName>
    <definedName name="ITEM_TEE_4X4">#REF!</definedName>
    <definedName name="ITEM_TEFLON" localSheetId="2">#REF!</definedName>
    <definedName name="ITEM_TEFLON">#REF!</definedName>
    <definedName name="ITEM_VENTO" localSheetId="2">#REF!</definedName>
    <definedName name="ITEM_VENTO">#REF!</definedName>
    <definedName name="ITEM1" localSheetId="8">#REF!</definedName>
    <definedName name="ITEM1">#REF!</definedName>
    <definedName name="ITEM1.1">#REF!</definedName>
    <definedName name="ITEM1.10">#REF!</definedName>
    <definedName name="ITEM1.11">#REF!</definedName>
    <definedName name="ITEM1.2">#REF!</definedName>
    <definedName name="ITEM1.3" localSheetId="2">#REF!</definedName>
    <definedName name="ITEM1.3">#REF!</definedName>
    <definedName name="ITEM1.4">#REF!</definedName>
    <definedName name="ITEM1.5">#REF!</definedName>
    <definedName name="ITEM1.6">#REF!</definedName>
    <definedName name="ITEM1.7">#REF!</definedName>
    <definedName name="ITEM1.8" localSheetId="2">#REF!</definedName>
    <definedName name="ITEM1.8">#REF!</definedName>
    <definedName name="ITEM1.9">#REF!</definedName>
    <definedName name="ITEM101" localSheetId="2">#REF!</definedName>
    <definedName name="ITEM101">#REF!</definedName>
    <definedName name="ITEM1010">#REF!</definedName>
    <definedName name="ITEM1011">#REF!</definedName>
    <definedName name="ITEM1012">#REF!</definedName>
    <definedName name="ITEM1013" localSheetId="2">#REF!</definedName>
    <definedName name="ITEM1013">#REF!</definedName>
    <definedName name="ITEM1014">#REF!</definedName>
    <definedName name="ITEM102">#REF!</definedName>
    <definedName name="ITEM103">#REF!</definedName>
    <definedName name="ITEM104" localSheetId="2">#REF!</definedName>
    <definedName name="ITEM104">#REF!</definedName>
    <definedName name="ITEM105" localSheetId="2">#REF!</definedName>
    <definedName name="ITEM105">#REF!</definedName>
    <definedName name="ITEM106">#REF!</definedName>
    <definedName name="ITEM107">#REF!</definedName>
    <definedName name="ITEM108">#REF!</definedName>
    <definedName name="ITEM109">#REF!</definedName>
    <definedName name="ITEM11">#REF!</definedName>
    <definedName name="ITEM110" localSheetId="2">#REF!</definedName>
    <definedName name="ITEM110">#REF!</definedName>
    <definedName name="ITEM1101">#REF!</definedName>
    <definedName name="ITEM1102">#REF!</definedName>
    <definedName name="ITEM1103">#REF!</definedName>
    <definedName name="ITEM1104">#REF!</definedName>
    <definedName name="ITEM1105">#REF!</definedName>
    <definedName name="ITEM1106">#REF!</definedName>
    <definedName name="ITEM1107">#REF!</definedName>
    <definedName name="ITEM1108">#REF!</definedName>
    <definedName name="ITEM1109">#REF!</definedName>
    <definedName name="ITEM1110" localSheetId="2">#REF!</definedName>
    <definedName name="ITEM1110">#REF!</definedName>
    <definedName name="ITEM1111">#REF!</definedName>
    <definedName name="ITEM1112">#REF!</definedName>
    <definedName name="ITEM1113">#REF!</definedName>
    <definedName name="ITEM1114">#REF!</definedName>
    <definedName name="ITEM1115">#REF!</definedName>
    <definedName name="ITEM1116" localSheetId="2">#REF!</definedName>
    <definedName name="ITEM1116">#REF!</definedName>
    <definedName name="ITEM1117">#REF!</definedName>
    <definedName name="ITEM12">#REF!</definedName>
    <definedName name="ITEM12.2">#REF!</definedName>
    <definedName name="ITEM12.3">#REF!</definedName>
    <definedName name="ITEM12.4">#REF!</definedName>
    <definedName name="ITEM12.5">#REF!</definedName>
    <definedName name="ITEM12.6">#REF!</definedName>
    <definedName name="ITEM1201">#REF!</definedName>
    <definedName name="ITEM1202">#REF!</definedName>
    <definedName name="ITEM1203">#REF!</definedName>
    <definedName name="ITEM1204">#REF!</definedName>
    <definedName name="ITEM1205">#REF!</definedName>
    <definedName name="ITEM1206">#REF!</definedName>
    <definedName name="ITEM1207">#REF!</definedName>
    <definedName name="ITEM1208">#REF!</definedName>
    <definedName name="ITEM1209">#REF!</definedName>
    <definedName name="ITEM1210">#REF!</definedName>
    <definedName name="ITEM1211">#REF!</definedName>
    <definedName name="ITEM1212">#REF!</definedName>
    <definedName name="ITEM1213">#REF!</definedName>
    <definedName name="ITEM1214" localSheetId="2">#REF!</definedName>
    <definedName name="ITEM1214">#REF!</definedName>
    <definedName name="ITEM1215">#REF!</definedName>
    <definedName name="ITEM1216" localSheetId="2">#REF!</definedName>
    <definedName name="ITEM1216">#REF!</definedName>
    <definedName name="ITEM1217">#REF!</definedName>
    <definedName name="ITEM1218">#REF!</definedName>
    <definedName name="ITEM1219" localSheetId="2">#REF!</definedName>
    <definedName name="ITEM1219">#REF!</definedName>
    <definedName name="ITEM1220">#REF!</definedName>
    <definedName name="ITEM13">#REF!</definedName>
    <definedName name="ITEM13.10">#REF!</definedName>
    <definedName name="ITEM13.11">#REF!</definedName>
    <definedName name="ITEM13.12">#REF!</definedName>
    <definedName name="ITEM13.13">#REF!</definedName>
    <definedName name="ITEM13.14" localSheetId="2">#REF!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5">#REF!</definedName>
    <definedName name="ITEM13.6" localSheetId="2">#REF!</definedName>
    <definedName name="ITEM13.6">#REF!</definedName>
    <definedName name="ITEM13.7">#REF!</definedName>
    <definedName name="ITEM13.8" localSheetId="2">#REF!</definedName>
    <definedName name="ITEM13.8">#REF!</definedName>
    <definedName name="ITEM13.9">#REF!</definedName>
    <definedName name="ITEM1301" localSheetId="2">#REF!</definedName>
    <definedName name="ITEM1301">#REF!</definedName>
    <definedName name="ITEM1302" localSheetId="2">#REF!</definedName>
    <definedName name="ITEM1302">#REF!</definedName>
    <definedName name="ITEM1303">#REF!</definedName>
    <definedName name="ITEM1304">#REF!</definedName>
    <definedName name="ITEM1305">#REF!</definedName>
    <definedName name="ITEM1306">#REF!</definedName>
    <definedName name="ITEM1307">#REF!</definedName>
    <definedName name="ITEM1308">#REF!</definedName>
    <definedName name="ITEM1309">#REF!</definedName>
    <definedName name="ITEM1310" localSheetId="2">#REF!</definedName>
    <definedName name="ITEM1310">#REF!</definedName>
    <definedName name="ITEM1311" localSheetId="2">#REF!</definedName>
    <definedName name="ITEM1311">#REF!</definedName>
    <definedName name="ITEM1312">#REF!</definedName>
    <definedName name="ITEM1313" localSheetId="2">#REF!</definedName>
    <definedName name="ITEM1313">#REF!</definedName>
    <definedName name="ITEM1314">#REF!</definedName>
    <definedName name="ITEM1315" localSheetId="2">#REF!</definedName>
    <definedName name="ITEM1315">#REF!</definedName>
    <definedName name="ITEM1316">#REF!</definedName>
    <definedName name="ITEM1317" localSheetId="2">#REF!</definedName>
    <definedName name="ITEM1317">#REF!</definedName>
    <definedName name="ITEM1318">#REF!</definedName>
    <definedName name="ITEM1319">#REF!</definedName>
    <definedName name="ITEM1320" localSheetId="2">#REF!</definedName>
    <definedName name="ITEM1320">#REF!</definedName>
    <definedName name="ITEM1321">#REF!</definedName>
    <definedName name="ITEM1322">#REF!</definedName>
    <definedName name="ITEM1323" localSheetId="2">#REF!</definedName>
    <definedName name="ITEM1323">#REF!</definedName>
    <definedName name="ITEM1324">#REF!</definedName>
    <definedName name="ITEM1325">#REF!</definedName>
    <definedName name="ITEM1326">#REF!</definedName>
    <definedName name="ITEM1327" localSheetId="2">#REF!</definedName>
    <definedName name="ITEM1327">#REF!</definedName>
    <definedName name="ITEM1328">#REF!</definedName>
    <definedName name="ITEM1329" localSheetId="2">#REF!</definedName>
    <definedName name="ITEM1329">#REF!</definedName>
    <definedName name="ITEM1330">#REF!</definedName>
    <definedName name="ITEM1331">#REF!</definedName>
    <definedName name="ITEM1332" localSheetId="2">#REF!</definedName>
    <definedName name="ITEM1332">#REF!</definedName>
    <definedName name="ITEM1333">#REF!</definedName>
    <definedName name="ITEM1334">#REF!</definedName>
    <definedName name="ITEM1335">#REF!</definedName>
    <definedName name="ITEM14">#REF!</definedName>
    <definedName name="ITEM1401">#REF!</definedName>
    <definedName name="ITEM1402">#REF!</definedName>
    <definedName name="ITEM1403" localSheetId="2">#REF!</definedName>
    <definedName name="ITEM1403">#REF!</definedName>
    <definedName name="ITEM1404" localSheetId="2">#REF!</definedName>
    <definedName name="ITEM1404">#REF!</definedName>
    <definedName name="ITEM15" localSheetId="8">#REF!</definedName>
    <definedName name="ITEM15">#REF!</definedName>
    <definedName name="ITEM1501">#REF!</definedName>
    <definedName name="ITEM1502">#REF!</definedName>
    <definedName name="ITEM1503">#REF!</definedName>
    <definedName name="ITEM1504">#REF!</definedName>
    <definedName name="ITEM1505">#REF!</definedName>
    <definedName name="ITEM1506">#REF!</definedName>
    <definedName name="ITEM1507">#REF!</definedName>
    <definedName name="ITEM1508" localSheetId="2">#REF!</definedName>
    <definedName name="ITEM1508">#REF!</definedName>
    <definedName name="ITEM1509">#REF!</definedName>
    <definedName name="ITEM16">#REF!</definedName>
    <definedName name="ITEM1601" localSheetId="2">#REF!</definedName>
    <definedName name="ITEM1601">#REF!</definedName>
    <definedName name="ITEM1602">#REF!</definedName>
    <definedName name="ITEM1603">#REF!</definedName>
    <definedName name="ITEM17">#REF!</definedName>
    <definedName name="ITEM1701" localSheetId="2">#REF!</definedName>
    <definedName name="ITEM1701">#REF!</definedName>
    <definedName name="ITEM18">#REF!</definedName>
    <definedName name="ITEM1801">#REF!</definedName>
    <definedName name="ITEM19">#REF!</definedName>
    <definedName name="ITEM1901">#REF!</definedName>
    <definedName name="ITEM1902" localSheetId="2">#REF!</definedName>
    <definedName name="ITEM1902">#REF!</definedName>
    <definedName name="ITEM1903">#REF!</definedName>
    <definedName name="ITEM1904">#REF!</definedName>
    <definedName name="ITEM1905">#REF!</definedName>
    <definedName name="ITEM1906" localSheetId="2">#REF!</definedName>
    <definedName name="ITEM1906">#REF!</definedName>
    <definedName name="ITEM1907">#REF!</definedName>
    <definedName name="ITEM1908">#REF!</definedName>
    <definedName name="ITEM1909">#REF!</definedName>
    <definedName name="ITEM1910">#REF!</definedName>
    <definedName name="ITEM1911">#REF!</definedName>
    <definedName name="ITEM1912">#REF!</definedName>
    <definedName name="ITEM1913">#REF!</definedName>
    <definedName name="ITEM1914">#REF!</definedName>
    <definedName name="ITEM1915">#REF!</definedName>
    <definedName name="ITEM1916" localSheetId="2">#REF!</definedName>
    <definedName name="ITEM1916">#REF!</definedName>
    <definedName name="ITEM1917">#REF!</definedName>
    <definedName name="ITEM1918" localSheetId="2">#REF!</definedName>
    <definedName name="ITEM1918">#REF!</definedName>
    <definedName name="ITEM2" localSheetId="8">#REF!</definedName>
    <definedName name="ITEM2">#REF!</definedName>
    <definedName name="ITEM2.1" localSheetId="2">#REF!</definedName>
    <definedName name="ITEM2.1">#REF!</definedName>
    <definedName name="ITEM2.10">[69]APU!$E$14843</definedName>
    <definedName name="ITEM2.11">[69]APU!$E$14904</definedName>
    <definedName name="ITEM2.12">[69]APU!$E$14965</definedName>
    <definedName name="ITEM2.2">#REF!</definedName>
    <definedName name="ITEM2.3">#REF!</definedName>
    <definedName name="ITEM2.4" localSheetId="2">#REF!</definedName>
    <definedName name="ITEM2.4">#REF!</definedName>
    <definedName name="ITEM2.5">#REF!</definedName>
    <definedName name="ITEM2.6">#REF!</definedName>
    <definedName name="ITEM2.7">#REF!</definedName>
    <definedName name="ITEM2.8">#REF!</definedName>
    <definedName name="ITEM201.1">#REF!</definedName>
    <definedName name="ITEM201.2">#REF!</definedName>
    <definedName name="ITEM201.3">#REF!</definedName>
    <definedName name="ITEM21">#REF!</definedName>
    <definedName name="ITEM210.2">#REF!</definedName>
    <definedName name="item210.3" localSheetId="2">#REF!</definedName>
    <definedName name="item210.3">#REF!</definedName>
    <definedName name="ITEM211.1" localSheetId="2">#REF!</definedName>
    <definedName name="ITEM211.1">#REF!</definedName>
    <definedName name="ITEM22">#REF!</definedName>
    <definedName name="ITEM220.1" localSheetId="2">#REF!</definedName>
    <definedName name="ITEM220.1">#REF!</definedName>
    <definedName name="ITEM222" localSheetId="2">#REF!</definedName>
    <definedName name="ITEM222">#REF!</definedName>
    <definedName name="ITEM23">#REF!</definedName>
    <definedName name="ITEM230">#REF!</definedName>
    <definedName name="item230.1">#REF!</definedName>
    <definedName name="ITEM24">#REF!</definedName>
    <definedName name="ITEM25" localSheetId="2">#REF!</definedName>
    <definedName name="ITEM25">#REF!</definedName>
    <definedName name="ITEM26">#REF!</definedName>
    <definedName name="ITEM27" localSheetId="2">#REF!</definedName>
    <definedName name="ITEM27">#REF!</definedName>
    <definedName name="ITEM28">#REF!</definedName>
    <definedName name="ITEM3" localSheetId="8">#REF!</definedName>
    <definedName name="ITEM3">#REF!</definedName>
    <definedName name="ITEM3.1">#REF!</definedName>
    <definedName name="ITEM3.15">[69]APU!$E$8621</definedName>
    <definedName name="ITEM3.16">[69]APU!$E$8682</definedName>
    <definedName name="ITEM3.17">[69]APU!$E$8743</definedName>
    <definedName name="ITEM3.18">[69]APU!$E$8804</definedName>
    <definedName name="ITEM3.19">[69]APU!$E$8865</definedName>
    <definedName name="ITEM3.2">#REF!</definedName>
    <definedName name="ITEM3.20">[69]APU!$E$8926</definedName>
    <definedName name="ITEM3.21">[69]APU!$E$11915</definedName>
    <definedName name="ITEM3.22">[69]APU!$E$14477</definedName>
    <definedName name="ITEM3.23">[69]APU!$E$15087</definedName>
    <definedName name="ITEM3.3">#REF!</definedName>
    <definedName name="ITEM31" localSheetId="2">#REF!</definedName>
    <definedName name="ITEM31">#REF!</definedName>
    <definedName name="item310">#REF!</definedName>
    <definedName name="ITEM311">#REF!</definedName>
    <definedName name="ITEM312">#REF!</definedName>
    <definedName name="ITEM313" localSheetId="2">#REF!</definedName>
    <definedName name="ITEM313">#REF!</definedName>
    <definedName name="ITEM314" localSheetId="2">#REF!</definedName>
    <definedName name="ITEM314">#REF!</definedName>
    <definedName name="ITEM315">#REF!</definedName>
    <definedName name="ITEM32">#REF!</definedName>
    <definedName name="item320">#REF!</definedName>
    <definedName name="item320.2" localSheetId="2">#REF!</definedName>
    <definedName name="item320.2">#REF!</definedName>
    <definedName name="ITEM33">#REF!</definedName>
    <definedName name="ITEM330">#REF!</definedName>
    <definedName name="item330.1">#REF!</definedName>
    <definedName name="ITEM34">#REF!</definedName>
    <definedName name="ITEM35">#REF!</definedName>
    <definedName name="ITEM36">#REF!</definedName>
    <definedName name="ITEM37" localSheetId="2">#REF!</definedName>
    <definedName name="ITEM37">#REF!</definedName>
    <definedName name="ITEM38">#REF!</definedName>
    <definedName name="ITEM39">#REF!</definedName>
    <definedName name="ITEM4.1">#REF!</definedName>
    <definedName name="ITEM4.10">#REF!</definedName>
    <definedName name="ITEM4.11" localSheetId="2">#REF!</definedName>
    <definedName name="ITEM4.11">#REF!</definedName>
    <definedName name="ITEM4.12">#REF!</definedName>
    <definedName name="ITEM4.13">#REF!</definedName>
    <definedName name="ITEM4.2">#REF!</definedName>
    <definedName name="ITEM4.20">[69]APU!$E$9170</definedName>
    <definedName name="ITEM4.21">[69]APU!$E$9231</definedName>
    <definedName name="ITEM4.22">[69]APU!$E$9292</definedName>
    <definedName name="ITEM4.23">[69]APU!$E$9353</definedName>
    <definedName name="ITEM4.24">[69]APU!$E$9414</definedName>
    <definedName name="ITEM4.25">[69]APU!$E$9475</definedName>
    <definedName name="ITEM4.26">[69]APU!$E$9536</definedName>
    <definedName name="ITEM4.27">[69]APU!$E$9597</definedName>
    <definedName name="ITEM4.28">[69]APU!$E$9658</definedName>
    <definedName name="ITEM4.29">[69]APU!$E$9719</definedName>
    <definedName name="ITEM4.3">#REF!</definedName>
    <definedName name="ITEM4.30">[69]APU!$E$9780</definedName>
    <definedName name="ITEM4.31">[69]APU!$E$9841</definedName>
    <definedName name="ITEM4.32">[69]APU!$E$9902</definedName>
    <definedName name="ITEM4.33">[69]APU!$E$9963</definedName>
    <definedName name="ITEM4.34">[69]APU!$E$10024</definedName>
    <definedName name="ITEM4.35">[69]APU!$E$11549</definedName>
    <definedName name="ITEM4.36">[69]APU!$E$11610</definedName>
    <definedName name="ITEM4.37">[69]APU!$E$15941</definedName>
    <definedName name="ITEM4.38">[69]APU!$E$15148</definedName>
    <definedName name="ITEM4.39">[69]APU!$E$14233</definedName>
    <definedName name="ITEM4.4">#REF!</definedName>
    <definedName name="ITEM4.40">[69]APU!$E$14294</definedName>
    <definedName name="ITEM4.41">[69]APU!$E$14355</definedName>
    <definedName name="ITEM4.42">[69]APU!$E$14416</definedName>
    <definedName name="ITEM4.43">[69]APU!$E$14538</definedName>
    <definedName name="ITEM4.44">[69]APU!$E$16002</definedName>
    <definedName name="ITEM4.45">[69]APU!$E$16063</definedName>
    <definedName name="ITEM4.46">[69]APU!$E$14660</definedName>
    <definedName name="ITEM4.5">#REF!</definedName>
    <definedName name="ITEM4.6">#REF!</definedName>
    <definedName name="ITEM4.7">#REF!</definedName>
    <definedName name="ITEM4.8" localSheetId="2">#REF!</definedName>
    <definedName name="ITEM4.8">#REF!</definedName>
    <definedName name="ITEM4.9">#REF!</definedName>
    <definedName name="ITEM401" localSheetId="2">#REF!</definedName>
    <definedName name="ITEM401">#REF!</definedName>
    <definedName name="ITEM402">#REF!</definedName>
    <definedName name="ITEM403">#REF!</definedName>
    <definedName name="ITEM404">#REF!</definedName>
    <definedName name="ITEM405">#REF!</definedName>
    <definedName name="ITEM406">#REF!</definedName>
    <definedName name="ITEM407">#REF!</definedName>
    <definedName name="ITEM408">#REF!</definedName>
    <definedName name="ITEM409">#REF!</definedName>
    <definedName name="ITEM410" localSheetId="2">#REF!</definedName>
    <definedName name="ITEM410">#REF!</definedName>
    <definedName name="ITEM411">#REF!</definedName>
    <definedName name="ITEM412">#REF!</definedName>
    <definedName name="ITEM413" localSheetId="2">#REF!</definedName>
    <definedName name="ITEM413">#REF!</definedName>
    <definedName name="ITEM414">#REF!</definedName>
    <definedName name="ITEM415">#REF!</definedName>
    <definedName name="ITEM416">#REF!</definedName>
    <definedName name="ITEM417">#REF!</definedName>
    <definedName name="item420">#REF!</definedName>
    <definedName name="ITEM450">#REF!</definedName>
    <definedName name="item450.2P">#REF!</definedName>
    <definedName name="ITEM5.1">#REF!</definedName>
    <definedName name="ITEM5.100">[69]APU!$E$12403</definedName>
    <definedName name="ITEM5.101">[69]APU!$E$12464</definedName>
    <definedName name="ITEM5.104">[69]APU!$E$12525</definedName>
    <definedName name="ITEM5.105">[69]APU!$E$12586</definedName>
    <definedName name="ITEM5.106">[69]APU!$E$12647</definedName>
    <definedName name="ITEM5.107">[69]APU!$E$12708</definedName>
    <definedName name="ITEM5.108">[69]APU!$E$12769</definedName>
    <definedName name="ITEM5.109">[69]APU!$E$12830</definedName>
    <definedName name="ITEM5.111">[69]APU!$E$12891</definedName>
    <definedName name="ITEM5.112">[69]APU!$E$12952</definedName>
    <definedName name="ITEM5.113">[69]APU!$E$14721</definedName>
    <definedName name="ITEM5.114">[69]APU!$E$14782</definedName>
    <definedName name="ITEM5.115">[69]APU!$E$15026</definedName>
    <definedName name="ITEM5.2">#REF!</definedName>
    <definedName name="ITEM5.53">[69]APU!$E$10085</definedName>
    <definedName name="ITEM5.54">[69]APU!$E$10146</definedName>
    <definedName name="ITEM5.55">[69]APU!$E$10207</definedName>
    <definedName name="ITEM5.56">[69]APU!$E$10268</definedName>
    <definedName name="ITEM5.57">[69]APU!$E$10329</definedName>
    <definedName name="ITEM5.58">[69]APU!$E$10390</definedName>
    <definedName name="ITEM5.59">[69]APU!$E$10451</definedName>
    <definedName name="ITEM5.60">[69]APU!$E$10512</definedName>
    <definedName name="ITEM5.61">[69]APU!$E$10573</definedName>
    <definedName name="ITEM5.62">[69]APU!$E$10634</definedName>
    <definedName name="ITEM5.63">[69]APU!$E$10695</definedName>
    <definedName name="ITEM5.64">[69]APU!$E$10756</definedName>
    <definedName name="ITEM5.65">[69]APU!$E$10817</definedName>
    <definedName name="ITEM5.66">[69]APU!$E$10878</definedName>
    <definedName name="ITEM5.67">[69]APU!$E$10939</definedName>
    <definedName name="ITEM5.68">[69]APU!$E$11000</definedName>
    <definedName name="ITEM5.69">[69]APU!$E$11061</definedName>
    <definedName name="ITEM5.70">[69]APU!$E$11122</definedName>
    <definedName name="ITEM5.71">[69]APU!$E$11183</definedName>
    <definedName name="ITEM5.72">[69]APU!$E$11976</definedName>
    <definedName name="ITEM5.73">[69]APU!$E$12037</definedName>
    <definedName name="ITEM5.74">[69]APU!$E$12098</definedName>
    <definedName name="ITEM5.77">[69]APU!$E$12159</definedName>
    <definedName name="ITEM5.78">[69]APU!$E$12281</definedName>
    <definedName name="ITEM5.79">[69]APU!$E$12342</definedName>
    <definedName name="ITEM5.80">[69]APU!$E$12220</definedName>
    <definedName name="ITEM5.82">[69]APU!$E$13989</definedName>
    <definedName name="ITEM5.83">[69]APU!$E$14050</definedName>
    <definedName name="ITEM5.84">[69]APU!$E$13318</definedName>
    <definedName name="ITEM5.85">[69]APU!$E$13379</definedName>
    <definedName name="ITEM5.86">[69]APU!$E$13440</definedName>
    <definedName name="ITEM5.87">[69]APU!$E$13501</definedName>
    <definedName name="ITEM5.88">[69]APU!$E$13562</definedName>
    <definedName name="ITEM5.89">[69]APU!$E$13623</definedName>
    <definedName name="ITEM5.90">[69]APU!$E$13684</definedName>
    <definedName name="ITEM5.91">[69]APU!$E$13745</definedName>
    <definedName name="ITEM5.92">[69]APU!$E$13806</definedName>
    <definedName name="ITEM5.93">[69]APU!$E$13867</definedName>
    <definedName name="ITEM5.94">[69]APU!$E$13928</definedName>
    <definedName name="ITEM5.95">[69]APU!$E$13013</definedName>
    <definedName name="ITEM5.96">[69]APU!$E$13074</definedName>
    <definedName name="ITEM5.97">[69]APU!$E$13135</definedName>
    <definedName name="ITEM5.98">[69]APU!$E$13196</definedName>
    <definedName name="ITEM5.99">[69]APU!$E$13257</definedName>
    <definedName name="ITEM51">#REF!</definedName>
    <definedName name="ITEM510">#REF!</definedName>
    <definedName name="ITEM511" localSheetId="2">#REF!</definedName>
    <definedName name="ITEM511">#REF!</definedName>
    <definedName name="ITEM512">#REF!</definedName>
    <definedName name="ITEM513">#REF!</definedName>
    <definedName name="ITEM514" localSheetId="2">#REF!</definedName>
    <definedName name="ITEM514">#REF!</definedName>
    <definedName name="ITEM515">#REF!</definedName>
    <definedName name="ITEM516" localSheetId="2">#REF!</definedName>
    <definedName name="ITEM516">#REF!</definedName>
    <definedName name="ITEM517">#REF!</definedName>
    <definedName name="ITEM518">#REF!</definedName>
    <definedName name="ITEM519" localSheetId="2">#REF!</definedName>
    <definedName name="ITEM519">#REF!</definedName>
    <definedName name="ITEM52">#REF!</definedName>
    <definedName name="ITEM520" localSheetId="2">#REF!</definedName>
    <definedName name="ITEM520">#REF!</definedName>
    <definedName name="ITEM521">[65]ITEMS!$A$522</definedName>
    <definedName name="ITEM522">#REF!</definedName>
    <definedName name="ITEM523">#REF!</definedName>
    <definedName name="ITEM524">#REF!</definedName>
    <definedName name="ITEM525">#REF!</definedName>
    <definedName name="ITEM526" localSheetId="2">#REF!</definedName>
    <definedName name="ITEM526">#REF!</definedName>
    <definedName name="ITEM527">#REF!</definedName>
    <definedName name="ITEM528">#REF!</definedName>
    <definedName name="ITEM529">#REF!</definedName>
    <definedName name="ITEM53">#REF!</definedName>
    <definedName name="ITEM530">#REF!</definedName>
    <definedName name="ITEM531" localSheetId="2">#REF!</definedName>
    <definedName name="ITEM531">#REF!</definedName>
    <definedName name="ITEM532">#REF!</definedName>
    <definedName name="ITEM533">#REF!</definedName>
    <definedName name="ITEM54">#REF!</definedName>
    <definedName name="ITEM55">#REF!</definedName>
    <definedName name="ITEM56">#REF!</definedName>
    <definedName name="ITEM57" localSheetId="2">#REF!</definedName>
    <definedName name="ITEM57">#REF!</definedName>
    <definedName name="ITEM58">#REF!</definedName>
    <definedName name="ITEM59">#REF!</definedName>
    <definedName name="ITEM6.1">#REF!</definedName>
    <definedName name="ITEM6.3">#REF!</definedName>
    <definedName name="ITEM6.4">#REF!</definedName>
    <definedName name="ITEM6.5">#REF!</definedName>
    <definedName name="item600.1">#REF!</definedName>
    <definedName name="ITEM61">#REF!</definedName>
    <definedName name="ITEM610" localSheetId="2">#REF!</definedName>
    <definedName name="ITEM610">#REF!</definedName>
    <definedName name="item610.1">#REF!</definedName>
    <definedName name="item610.2" localSheetId="2">#REF!</definedName>
    <definedName name="item610.2">#REF!</definedName>
    <definedName name="ITEM611">#REF!</definedName>
    <definedName name="ITEM612">#REF!</definedName>
    <definedName name="ITEM613" localSheetId="2">#REF!</definedName>
    <definedName name="ITEM613">#REF!</definedName>
    <definedName name="ITEM614">#REF!</definedName>
    <definedName name="ITEM62">#REF!</definedName>
    <definedName name="ITEM63" localSheetId="2">#REF!</definedName>
    <definedName name="ITEM63">#REF!</definedName>
    <definedName name="item630.4" localSheetId="2">#REF!</definedName>
    <definedName name="item630.4">#REF!</definedName>
    <definedName name="ITEM630.5" localSheetId="2">#REF!</definedName>
    <definedName name="ITEM630.5">#REF!</definedName>
    <definedName name="item630.6">#REF!</definedName>
    <definedName name="item630.7">#REF!</definedName>
    <definedName name="ITEM630.8" localSheetId="2">#REF!</definedName>
    <definedName name="ITEM630.8">#REF!</definedName>
    <definedName name="ITEM632">#REF!</definedName>
    <definedName name="ITEM64">#REF!</definedName>
    <definedName name="ITEM640" localSheetId="2">#REF!</definedName>
    <definedName name="ITEM640">#REF!</definedName>
    <definedName name="item640.3">#REF!</definedName>
    <definedName name="ITEM65" localSheetId="2">#REF!</definedName>
    <definedName name="ITEM65">#REF!</definedName>
    <definedName name="ITEM66">#REF!</definedName>
    <definedName name="item661">#REF!</definedName>
    <definedName name="ITEM67">#REF!</definedName>
    <definedName name="item671">#REF!</definedName>
    <definedName name="item673.1" localSheetId="2">#REF!</definedName>
    <definedName name="item673.1">#REF!</definedName>
    <definedName name="item673.3">#REF!</definedName>
    <definedName name="ITEM68" localSheetId="2">#REF!</definedName>
    <definedName name="ITEM68">#REF!</definedName>
    <definedName name="item681">#REF!</definedName>
    <definedName name="ITEM69">#REF!</definedName>
    <definedName name="ITEM7.1">[69]APU!$E$7589</definedName>
    <definedName name="ITEM7.10">[69]APU!$E$8138</definedName>
    <definedName name="ITEM7.11">[69]APU!$E$8199</definedName>
    <definedName name="ITEM7.12">[69]APU!$E$8259</definedName>
    <definedName name="ITEM7.13">[69]APU!$E$8320</definedName>
    <definedName name="ITEM7.14">[69]APU!$E$8381</definedName>
    <definedName name="ITEM7.15">[69]APU!$E$8442</definedName>
    <definedName name="ITEM7.16">[69]APU!$E$8560</definedName>
    <definedName name="ITEM7.17">[69]APU!$E$11244</definedName>
    <definedName name="ITEM7.18">[69]APU!$E$11305</definedName>
    <definedName name="ITEM7.19">[69]APU!$E$11366</definedName>
    <definedName name="ITEM7.2">[69]APU!$E$7650</definedName>
    <definedName name="ITEM7.20">[69]APU!$E$11427</definedName>
    <definedName name="ITEM7.21">[69]APU!$E$11488</definedName>
    <definedName name="ITEM7.22">[69]APU!$E$11671</definedName>
    <definedName name="ITEM7.23">[69]APU!$E$11732</definedName>
    <definedName name="ITEM7.24">[69]APU!$E$14599</definedName>
    <definedName name="ITEM7.25">[69]APU!$E$15209</definedName>
    <definedName name="ITEM7.26">[69]APU!$E$15270</definedName>
    <definedName name="ITEM7.27">[69]APU!$E$15331</definedName>
    <definedName name="ITEM7.28">[69]APU!$E$15392</definedName>
    <definedName name="ITEM7.29">[69]APU!$E$15453</definedName>
    <definedName name="ITEM7.3">[69]APU!$E$7711</definedName>
    <definedName name="ITEM7.30">[69]APU!$E$15514</definedName>
    <definedName name="ITEM7.31">[69]APU!$E$15575</definedName>
    <definedName name="ITEM7.32">[69]APU!$E$15636</definedName>
    <definedName name="ITEM7.33">[69]APU!$E$15697</definedName>
    <definedName name="ITEM7.34">[69]APU!$E$15758</definedName>
    <definedName name="ITEM7.35">[69]APU!$E$15819</definedName>
    <definedName name="ITEM7.4">[69]APU!$E$7772</definedName>
    <definedName name="ITEM7.5">[69]APU!$E$7833</definedName>
    <definedName name="ITEM7.6">[69]APU!$E$7894</definedName>
    <definedName name="ITEM7.7">[69]APU!$E$7955</definedName>
    <definedName name="ITEM7.8">[69]APU!$E$8016</definedName>
    <definedName name="ITEM7.9">[69]APU!$E$8077</definedName>
    <definedName name="item700.1">#REF!</definedName>
    <definedName name="ITEM704">#REF!</definedName>
    <definedName name="ITEM71">#REF!</definedName>
    <definedName name="item710.1" localSheetId="2">#REF!</definedName>
    <definedName name="item710.1">#REF!</definedName>
    <definedName name="item710.2">#REF!</definedName>
    <definedName name="ITEM72">#REF!</definedName>
    <definedName name="ITEM720" localSheetId="2">#REF!</definedName>
    <definedName name="ITEM720">#REF!</definedName>
    <definedName name="ITEM73" localSheetId="2">#REF!</definedName>
    <definedName name="ITEM73">#REF!</definedName>
    <definedName name="item730.1">#REF!</definedName>
    <definedName name="item730.2">#REF!</definedName>
    <definedName name="item730.2.4">#REF!</definedName>
    <definedName name="ITEM74">#REF!</definedName>
    <definedName name="ITEM75" localSheetId="2">#REF!</definedName>
    <definedName name="ITEM75">#REF!</definedName>
    <definedName name="ITEM76" localSheetId="2">#REF!</definedName>
    <definedName name="ITEM76">#REF!</definedName>
    <definedName name="ITEM77">#REF!</definedName>
    <definedName name="ITEM78">#REF!</definedName>
    <definedName name="ITEM8.10">#REF!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81">#REF!</definedName>
    <definedName name="ITEM810">#REF!</definedName>
    <definedName name="ITEM811">#REF!</definedName>
    <definedName name="ITEM812">#REF!</definedName>
    <definedName name="ITEM813">#REF!</definedName>
    <definedName name="ITEM814">#REF!</definedName>
    <definedName name="ITEM82" localSheetId="2">#REF!</definedName>
    <definedName name="ITEM82">#REF!</definedName>
    <definedName name="ITEM83">#REF!</definedName>
    <definedName name="ITEM84">#REF!</definedName>
    <definedName name="ITEM85">#REF!</definedName>
    <definedName name="ITEM86">#REF!</definedName>
    <definedName name="ITEM87">#REF!</definedName>
    <definedName name="ITEM88" localSheetId="2">#REF!</definedName>
    <definedName name="ITEM88">#REF!</definedName>
    <definedName name="ITEM89">#REF!</definedName>
    <definedName name="ITEM9.1">#REF!</definedName>
    <definedName name="ITEM9.2">#REF!</definedName>
    <definedName name="ITEM9.3">#REF!</definedName>
    <definedName name="ITEM900">#REF!</definedName>
    <definedName name="item900.2">#REF!</definedName>
    <definedName name="ITEM901">#REF!</definedName>
    <definedName name="ITEM902">#REF!</definedName>
    <definedName name="ITEM903">#REF!</definedName>
    <definedName name="ITEM904">#REF!</definedName>
    <definedName name="ITEM905" localSheetId="2">#REF!</definedName>
    <definedName name="ITEM905">#REF!</definedName>
    <definedName name="ITEM906" localSheetId="2">#REF!</definedName>
    <definedName name="ITEM906">#REF!</definedName>
    <definedName name="ITEM907">#REF!</definedName>
    <definedName name="ITEM908" localSheetId="2">#REF!</definedName>
    <definedName name="ITEM908">#REF!</definedName>
    <definedName name="ITEM909">#REF!</definedName>
    <definedName name="ITEM910">#REF!</definedName>
    <definedName name="ITEM911">#REF!</definedName>
    <definedName name="ITEM912">#REF!</definedName>
    <definedName name="ITEM913">#REF!</definedName>
    <definedName name="ITEM914" localSheetId="2">#REF!</definedName>
    <definedName name="ITEM914">#REF!</definedName>
    <definedName name="ITEM915" localSheetId="2">#REF!</definedName>
    <definedName name="ITEM915">#REF!</definedName>
    <definedName name="ITEM916">#REF!</definedName>
    <definedName name="ITEMCOD90">#REF!</definedName>
    <definedName name="ItemCodos">#REF!</definedName>
    <definedName name="ITEN_2_FILTRO">#REF!</definedName>
    <definedName name="ITEN320" localSheetId="2">#REF!</definedName>
    <definedName name="ITEN320">#REF!</definedName>
    <definedName name="ITENM_DOMIC">#REF!</definedName>
    <definedName name="IU" localSheetId="2">#REF!</definedName>
    <definedName name="IU">#REF!</definedName>
    <definedName name="IUI" localSheetId="2">#REF!</definedName>
    <definedName name="IUI">#REF!</definedName>
    <definedName name="iuit7" localSheetId="2">#REF!</definedName>
    <definedName name="iuit7">#REF!</definedName>
    <definedName name="iul" localSheetId="2">#REF!</definedName>
    <definedName name="iul">#REF!</definedName>
    <definedName name="iuouio" localSheetId="2">#REF!</definedName>
    <definedName name="iuouio">#REF!</definedName>
    <definedName name="iuyi9" localSheetId="2">#REF!</definedName>
    <definedName name="iuyi9">#REF!</definedName>
    <definedName name="iva" localSheetId="8">'[25]O.Civil A. Base Zona A2S4'!$E$53</definedName>
    <definedName name="iva" localSheetId="2">#REF!</definedName>
    <definedName name="iva">#REF!</definedName>
    <definedName name="iyuiuyi" localSheetId="2">#REF!</definedName>
    <definedName name="iyuiuyi">#REF!</definedName>
    <definedName name="j">#REF!</definedName>
    <definedName name="Ja">#REF!</definedName>
    <definedName name="JACK_RYAN">#REF!</definedName>
    <definedName name="jan02a">#REF!</definedName>
    <definedName name="Jb">#REF!</definedName>
    <definedName name="Jc" localSheetId="2">#REF!</definedName>
    <definedName name="Jc">#REF!</definedName>
    <definedName name="Jd" localSheetId="2">#REF!</definedName>
    <definedName name="Jd">#REF!</definedName>
    <definedName name="jdfjkd">#REF!</definedName>
    <definedName name="jdh" localSheetId="2">#REF!</definedName>
    <definedName name="jdh">#REF!</definedName>
    <definedName name="Je">#REF!</definedName>
    <definedName name="jeytj" localSheetId="2">#REF!</definedName>
    <definedName name="jeytj">#REF!</definedName>
    <definedName name="Jf">#REF!</definedName>
    <definedName name="jfhjfrt" localSheetId="2">#REF!</definedName>
    <definedName name="jfhjfrt">#REF!</definedName>
    <definedName name="jgfj" localSheetId="2">#REF!</definedName>
    <definedName name="jgfj">#REF!</definedName>
    <definedName name="jghj" localSheetId="2">#REF!</definedName>
    <definedName name="jghj">#REF!</definedName>
    <definedName name="jgj" localSheetId="2">#REF!</definedName>
    <definedName name="jgj">#REF!</definedName>
    <definedName name="jh" localSheetId="2">#REF!</definedName>
    <definedName name="jh">#REF!</definedName>
    <definedName name="jhg" localSheetId="2">#REF!</definedName>
    <definedName name="jhg">#REF!</definedName>
    <definedName name="jhjyj" localSheetId="2">#REF!</definedName>
    <definedName name="jhjyj">#REF!</definedName>
    <definedName name="JHK" localSheetId="2">#REF!</definedName>
    <definedName name="JHK">#REF!</definedName>
    <definedName name="jhkgjkvf" localSheetId="2">#REF!</definedName>
    <definedName name="jhkgjkvf">#REF!</definedName>
    <definedName name="jj">#REF!</definedName>
    <definedName name="jjfq" localSheetId="2">#REF!</definedName>
    <definedName name="jjfq">#REF!</definedName>
    <definedName name="jjj">#REF!</definedName>
    <definedName name="jjjhjddfg" localSheetId="2">#REF!</definedName>
    <definedName name="jjjhjddfg">#REF!</definedName>
    <definedName name="JJJJJ">#REF!</definedName>
    <definedName name="jjjjjjjjjjjjjjj">#REF!</definedName>
    <definedName name="jjjjju" localSheetId="2">#REF!</definedName>
    <definedName name="jjjjju">#REF!</definedName>
    <definedName name="jjujujty" localSheetId="2">#REF!</definedName>
    <definedName name="jjujujty">#REF!</definedName>
    <definedName name="jjyjy" localSheetId="2">#REF!</definedName>
    <definedName name="jjyjy">#REF!</definedName>
    <definedName name="jk">#REF!</definedName>
    <definedName name="jkjh" localSheetId="2">#REF!</definedName>
    <definedName name="jkjh">#REF!</definedName>
    <definedName name="jkk" localSheetId="2">#REF!</definedName>
    <definedName name="jkk">#REF!</definedName>
    <definedName name="jkl" localSheetId="2">#REF!</definedName>
    <definedName name="jkl">#REF!</definedName>
    <definedName name="jklj">#REF!</definedName>
    <definedName name="jn">#REF!</definedName>
    <definedName name="jñ" localSheetId="2">#REF!</definedName>
    <definedName name="jñ">#REF!</definedName>
    <definedName name="jo">#REF!</definedName>
    <definedName name="Job_number">#REF!</definedName>
    <definedName name="JobNo">#REF!</definedName>
    <definedName name="JOHNNY" localSheetId="2">#REF!</definedName>
    <definedName name="JOHNNY">#REF!</definedName>
    <definedName name="Jornal">[28]Jornal!$A$12:$I$31</definedName>
    <definedName name="jose">#REF!</definedName>
    <definedName name="JRYJ" localSheetId="2">#REF!</definedName>
    <definedName name="JRYJ">#REF!</definedName>
    <definedName name="jt">#REF!</definedName>
    <definedName name="jtyj" localSheetId="2">#REF!</definedName>
    <definedName name="jtyj">#REF!</definedName>
    <definedName name="jtyry" localSheetId="2">#REF!</definedName>
    <definedName name="jtyry">#REF!</definedName>
    <definedName name="jui">#REF!</definedName>
    <definedName name="juj" localSheetId="2">#REF!</definedName>
    <definedName name="juj">#REF!</definedName>
    <definedName name="jujcx" localSheetId="2">#REF!</definedName>
    <definedName name="jujcx">#REF!</definedName>
    <definedName name="jujuj" localSheetId="2">#REF!</definedName>
    <definedName name="jujuj">#REF!</definedName>
    <definedName name="jujujuju" localSheetId="2">#REF!</definedName>
    <definedName name="jujujuju">#REF!</definedName>
    <definedName name="jul00">[19]Dólar!#REF!</definedName>
    <definedName name="jun">#REF!</definedName>
    <definedName name="jun00">[19]Dólar!#REF!</definedName>
    <definedName name="JUNE3">#REF!</definedName>
    <definedName name="junebs">#REF!</definedName>
    <definedName name="juneint">#REF!</definedName>
    <definedName name="juneint1">#REF!</definedName>
    <definedName name="juneint2">#REF!</definedName>
    <definedName name="JUNEINT3">#REF!</definedName>
    <definedName name="junta" localSheetId="8">[24]MATERIALES!#REF!</definedName>
    <definedName name="junta">[24]MATERIALES!#REF!</definedName>
    <definedName name="juuuhb" localSheetId="2">#REF!</definedName>
    <definedName name="juuuhb">#REF!</definedName>
    <definedName name="juy">#REF!</definedName>
    <definedName name="jvv">#REF!</definedName>
    <definedName name="jyjt7" localSheetId="2">#REF!</definedName>
    <definedName name="jyjt7">#REF!</definedName>
    <definedName name="jyt" localSheetId="2">#REF!</definedName>
    <definedName name="jyt">#REF!</definedName>
    <definedName name="jytj" localSheetId="2">#REF!</definedName>
    <definedName name="jytj">#REF!</definedName>
    <definedName name="jyuju" localSheetId="2">#REF!</definedName>
    <definedName name="jyuju">#REF!</definedName>
    <definedName name="jyujyuj" localSheetId="2">#REF!</definedName>
    <definedName name="jyujyuj">#REF!</definedName>
    <definedName name="K">#REF!</definedName>
    <definedName name="K0F1" localSheetId="2">#REF!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 localSheetId="2">#REF!</definedName>
    <definedName name="K4F1">#REF!</definedName>
    <definedName name="K4F2">#REF!</definedName>
    <definedName name="K5F1">#REF!</definedName>
    <definedName name="K5F2">#REF!</definedName>
    <definedName name="K6F1">#REF!</definedName>
    <definedName name="K6F2">#REF!</definedName>
    <definedName name="K7F1" localSheetId="2">#REF!</definedName>
    <definedName name="K7F1">#REF!</definedName>
    <definedName name="K7F2">#REF!</definedName>
    <definedName name="K8ALO">#REF!</definedName>
    <definedName name="K8F1">#REF!</definedName>
    <definedName name="K8F2">#REF!</definedName>
    <definedName name="K9ALO">#REF!</definedName>
    <definedName name="karen">'[63]2008 Capital Budget'!$E$2:$E$171,'[63]2008 Capital Budget'!$E$171:$E$172</definedName>
    <definedName name="KHGGH" localSheetId="2">#REF!</definedName>
    <definedName name="KHGGH">#REF!</definedName>
    <definedName name="khjk7" localSheetId="2">#REF!</definedName>
    <definedName name="khjk7">#REF!</definedName>
    <definedName name="kikik" localSheetId="2">#REF!</definedName>
    <definedName name="kikik">#REF!</definedName>
    <definedName name="kio">#REF!</definedName>
    <definedName name="kip" localSheetId="2">#REF!</definedName>
    <definedName name="kip">#REF!</definedName>
    <definedName name="KitCarretera" localSheetId="2">#REF!</definedName>
    <definedName name="KitCarretera">#REF!</definedName>
    <definedName name="KitCarreteraCostos" localSheetId="2">#REF!</definedName>
    <definedName name="KitCarreteraCostos">#REF!</definedName>
    <definedName name="Kiunga_Elec">[78]Inputs!$J$26</definedName>
    <definedName name="KJH">#REF!</definedName>
    <definedName name="kjhkd" localSheetId="2">#REF!</definedName>
    <definedName name="kjhkd">#REF!</definedName>
    <definedName name="kjk" localSheetId="2">#REF!</definedName>
    <definedName name="kjk">#REF!</definedName>
    <definedName name="kjkjk">#REF!</definedName>
    <definedName name="kjljkl">#REF!</definedName>
    <definedName name="kjtrkjr" localSheetId="2">#REF!</definedName>
    <definedName name="kjtrkjr">#REF!</definedName>
    <definedName name="kk" localSheetId="2">#REF!</definedName>
    <definedName name="kk">#REF!</definedName>
    <definedName name="KKJ" localSheetId="2">#REF!</definedName>
    <definedName name="KKJ">#REF!</definedName>
    <definedName name="kkkki" localSheetId="2">#REF!</definedName>
    <definedName name="kkkki">#REF!</definedName>
    <definedName name="kkkkkki" localSheetId="2">#REF!</definedName>
    <definedName name="kkkkkki">#REF!</definedName>
    <definedName name="kkkkkkk">#REF!</definedName>
    <definedName name="kkkkkkkk">#REF!</definedName>
    <definedName name="KKKKKKKKK">#REF!</definedName>
    <definedName name="kkkkkkkkkkk">#REF!</definedName>
    <definedName name="KKKKKKKKKKKK" localSheetId="2">#REF!</definedName>
    <definedName name="KKKKKKKKKKKK">#REF!</definedName>
    <definedName name="kl" localSheetId="2">#REF!</definedName>
    <definedName name="kl">#REF!</definedName>
    <definedName name="klklk">#REF!</definedName>
    <definedName name="kñy">#REF!</definedName>
    <definedName name="ko">#REF!</definedName>
    <definedName name="krtrk" localSheetId="2">#REF!</definedName>
    <definedName name="krtrk">#REF!</definedName>
    <definedName name="KTES_AL" localSheetId="2">#REF!</definedName>
    <definedName name="KTES_AL">#REF!</definedName>
    <definedName name="KU">[74]TABLAS!$D$252:$D$256</definedName>
    <definedName name="kuh">#REF!</definedName>
    <definedName name="kuy" localSheetId="2">#REF!</definedName>
    <definedName name="kuy">#REF!</definedName>
    <definedName name="kyr" localSheetId="2">#REF!</definedName>
    <definedName name="kyr">#REF!</definedName>
    <definedName name="L" localSheetId="2">#REF!</definedName>
    <definedName name="L">#REF!</definedName>
    <definedName name="La">#REF!</definedName>
    <definedName name="Labour">[59]Constants!$B$10</definedName>
    <definedName name="LARGO" localSheetId="8">#REF!</definedName>
    <definedName name="LARGO">#REF!</definedName>
    <definedName name="Lb">#REF!</definedName>
    <definedName name="Ld" localSheetId="2">#REF!</definedName>
    <definedName name="Ld">#REF!</definedName>
    <definedName name="Le">#REF!</definedName>
    <definedName name="LECHO">[14]MEM!$M$60</definedName>
    <definedName name="LECHOS">#REF!</definedName>
    <definedName name="lechosdos">#REF!</definedName>
    <definedName name="Left_Header">#REF!</definedName>
    <definedName name="lev0.1" localSheetId="2">#REF!</definedName>
    <definedName name="lev0.1">#REF!</definedName>
    <definedName name="Lf" localSheetId="2">#REF!</definedName>
    <definedName name="Lf">#REF!</definedName>
    <definedName name="Lh" localSheetId="2">#REF!</definedName>
    <definedName name="Lh">#REF!</definedName>
    <definedName name="Li" localSheetId="2">#REF!</definedName>
    <definedName name="Li">#REF!</definedName>
    <definedName name="lia">#REF!</definedName>
    <definedName name="LICITACION">#REF!</definedName>
    <definedName name="lides">#REF!</definedName>
    <definedName name="LIGBOQ">#REF!</definedName>
    <definedName name="LIGGARDE" localSheetId="2">#REF!</definedName>
    <definedName name="LIGGARDE">#REF!</definedName>
    <definedName name="LIGRECAP" localSheetId="2">#REF!</definedName>
    <definedName name="LIGRECAP">#REF!</definedName>
    <definedName name="LIGTITRE">#REF!</definedName>
    <definedName name="LIJOIJOI">#REF!</definedName>
    <definedName name="LIMATESA" localSheetId="2">#REF!</definedName>
    <definedName name="LIMATESA">#REF!</definedName>
    <definedName name="limcount" hidden="1">1</definedName>
    <definedName name="LIMPIADOR__ACONDICIONADOR___PARA_PVC_Y_CPVC__1_4_GAL.">'[42]INSUMOS-EQUIPOS'!$B$76</definedName>
    <definedName name="LINA">#REF!</definedName>
    <definedName name="Liner_Bolts">'[78]Fixed Plant Maintenance'!$C$12:$AA$32</definedName>
    <definedName name="Liquor.SG" localSheetId="2">#REF!</definedName>
    <definedName name="Liquor.SG">#REF!</definedName>
    <definedName name="LIST" localSheetId="2">#REF!</definedName>
    <definedName name="LIST">#REF!</definedName>
    <definedName name="lista" localSheetId="2">#REF!</definedName>
    <definedName name="lista">#REF!</definedName>
    <definedName name="Lista_Mater">#REF!</definedName>
    <definedName name="Lista_MO">#REF!</definedName>
    <definedName name="lista1">[91]Hoja2!$A$2:$A$6</definedName>
    <definedName name="LISTA2">'[92]LISTA DE PRECIOS'!$A$4:$A$26</definedName>
    <definedName name="lista3">[91]Hoja2!$C$2:$C$5</definedName>
    <definedName name="ListaCantidad">#REF!</definedName>
    <definedName name="LISTADO_ACTIVIDADES">#REF!</definedName>
    <definedName name="ListaItem">#REF!</definedName>
    <definedName name="ListaUni">[93]TOTALES!$D$7:$D$654</definedName>
    <definedName name="LISTON_DE_2X4X15">#REF!</definedName>
    <definedName name="liuoo" localSheetId="2">#REF!</definedName>
    <definedName name="liuoo">#REF!</definedName>
    <definedName name="Lj" localSheetId="2">#REF!</definedName>
    <definedName name="Lj">#REF!</definedName>
    <definedName name="Lk">#REF!</definedName>
    <definedName name="lkj" localSheetId="2">#REF!</definedName>
    <definedName name="lkj">#REF!</definedName>
    <definedName name="LKJLJK" localSheetId="2">#REF!</definedName>
    <definedName name="LKJLJK">#REF!</definedName>
    <definedName name="lkkl">#REF!</definedName>
    <definedName name="ll">#REF!</definedName>
    <definedName name="LLAVE_DE_CHORRO_1_2">#REF!</definedName>
    <definedName name="LLAVE_DE_PASO_1_2">#REF!</definedName>
    <definedName name="LLC_north_perc">50</definedName>
    <definedName name="LLC_south_perc">100</definedName>
    <definedName name="LLDODOD" localSheetId="2">#REF!</definedName>
    <definedName name="LLDODOD">#REF!</definedName>
    <definedName name="Lll" localSheetId="2">#REF!</definedName>
    <definedName name="Lll">#REF!</definedName>
    <definedName name="llll">#REF!</definedName>
    <definedName name="lllllh" localSheetId="2">#REF!</definedName>
    <definedName name="lllllh">#REF!</definedName>
    <definedName name="LLLLLLL">#REF!</definedName>
    <definedName name="lllllllllll">#REF!</definedName>
    <definedName name="lllllllo" localSheetId="2">#REF!</definedName>
    <definedName name="lllllllo">#REF!</definedName>
    <definedName name="LLUVIA">#REF!</definedName>
    <definedName name="Lm">#REF!</definedName>
    <definedName name="lmf" localSheetId="2">#REF!</definedName>
    <definedName name="lmf">#REF!</definedName>
    <definedName name="LMO">[94]MO!$A$2:$A$188</definedName>
    <definedName name="Ln" localSheetId="2">#REF!</definedName>
    <definedName name="Ln">#REF!</definedName>
    <definedName name="LngCantVehic">#REF!</definedName>
    <definedName name="LngKilometrajeAnno">#REF!</definedName>
    <definedName name="LngKilometrajeAno">#REF!</definedName>
    <definedName name="LngNumPeriodosGracia">#REF!</definedName>
    <definedName name="LngPickupKilometros">#REF!</definedName>
    <definedName name="LngPlazoRenting" localSheetId="2">#REF!</definedName>
    <definedName name="LngPlazoRenting">#REF!</definedName>
    <definedName name="LngTiempoDepreciarMeses">#REF!</definedName>
    <definedName name="Lñ">#REF!</definedName>
    <definedName name="LÑP">#REF!</definedName>
    <definedName name="Lo">#REF!</definedName>
    <definedName name="LOCA" localSheetId="6">[31]!absc</definedName>
    <definedName name="LOCA" localSheetId="5">[31]!absc</definedName>
    <definedName name="LOCA">[31]!absc</definedName>
    <definedName name="LOCA1" localSheetId="6">[31]!absc</definedName>
    <definedName name="LOCA1" localSheetId="5">[31]!absc</definedName>
    <definedName name="LOCA1">[31]!absc</definedName>
    <definedName name="LOCALIZACION">#REF!</definedName>
    <definedName name="LOCALIZACION_Y_REPLANTEO">#REF!</definedName>
    <definedName name="LOCALIZACIÓN_Y_REPLANTEO._ESTRUCTURAS" localSheetId="2">#REF!</definedName>
    <definedName name="LOCALIZACIÓN_Y_REPLANTEO._ESTRUCTURAS">#REF!</definedName>
    <definedName name="location">'[63]REF - Listas'!$B$41:$B$47</definedName>
    <definedName name="location1" localSheetId="2">#REF!</definedName>
    <definedName name="location1">#REF!</definedName>
    <definedName name="logLiquida">#REF!</definedName>
    <definedName name="LOGO" localSheetId="2">#REF!</definedName>
    <definedName name="LOGO">#REF!</definedName>
    <definedName name="LOI">#REF!</definedName>
    <definedName name="LOLA">#REF!</definedName>
    <definedName name="lolol" localSheetId="2">#REF!</definedName>
    <definedName name="lolol">#REF!</definedName>
    <definedName name="Longitud">#REF!</definedName>
    <definedName name="Longitud1">#REF!</definedName>
    <definedName name="Longitud2">#REF!</definedName>
    <definedName name="LOPE">#REF!</definedName>
    <definedName name="Lp">#REF!</definedName>
    <definedName name="lplpl" localSheetId="2">#REF!</definedName>
    <definedName name="lplpl">#REF!</definedName>
    <definedName name="Lq" localSheetId="2">#REF!</definedName>
    <definedName name="Lq">#REF!</definedName>
    <definedName name="Lr">#REF!</definedName>
    <definedName name="Ls">#REF!</definedName>
    <definedName name="Lt">#REF!</definedName>
    <definedName name="Lu">#REF!</definedName>
    <definedName name="LubeCostOutput">#REF!</definedName>
    <definedName name="LUBRI">[10]BASE!$D$213</definedName>
    <definedName name="LUPVC">[10]BASE!$D$70</definedName>
    <definedName name="Lw">[4]Cálculo!$B$130</definedName>
    <definedName name="Lz">#REF!</definedName>
    <definedName name="M">[74]TABLAS!$E$63:$E$78</definedName>
    <definedName name="M.O_D18C">#REF!</definedName>
    <definedName name="M240K">[10]BASE!$D$39</definedName>
    <definedName name="M280K">[10]BASE!$D$38</definedName>
    <definedName name="m3km">'[95]Cuadro de áreas y volmúmenes'!$C$31</definedName>
    <definedName name="Ma">#REF!</definedName>
    <definedName name="MACROMEDIDOR__3__B_x_B">#REF!</definedName>
    <definedName name="MACROMEDIDOR_4__B_x_B">#REF!</definedName>
    <definedName name="MACROMEDIDORES" localSheetId="2">#REF!</definedName>
    <definedName name="MACROMEDIDORES">#REF!</definedName>
    <definedName name="MADCJ">[10]BASE!$D$269</definedName>
    <definedName name="mafdsf" localSheetId="2">#REF!</definedName>
    <definedName name="mafdsf">#REF!</definedName>
    <definedName name="Maint_Labour_Factor">[96]Index!$U$62</definedName>
    <definedName name="MaintManHours">[34]Parameters!$R$19</definedName>
    <definedName name="MAL" localSheetId="2">#REF!</definedName>
    <definedName name="MAL">#REF!</definedName>
    <definedName name="MALLA">#REF!</definedName>
    <definedName name="MALO" localSheetId="2">#REF!</definedName>
    <definedName name="MALO">#REF!</definedName>
    <definedName name="MANGLE" localSheetId="2">#REF!</definedName>
    <definedName name="MANGLE">#REF!</definedName>
    <definedName name="MANOAA">'[97]factor prestacional '!$E$79</definedName>
    <definedName name="ManObrac16">#REF!</definedName>
    <definedName name="mantenimiento" localSheetId="2">#REF!</definedName>
    <definedName name="mantenimiento">#REF!</definedName>
    <definedName name="MANTO" localSheetId="2">#REF!</definedName>
    <definedName name="MANTO">#REF!</definedName>
    <definedName name="manufactures_lead_time" localSheetId="2">#REF!</definedName>
    <definedName name="manufactures_lead_time">#REF!</definedName>
    <definedName name="mao" localSheetId="2">#REF!</definedName>
    <definedName name="mao">#REF!</definedName>
    <definedName name="maow" localSheetId="2">#REF!</definedName>
    <definedName name="maow">#REF!</definedName>
    <definedName name="MAP" localSheetId="2">#REF!</definedName>
    <definedName name="MAP">#REF!</definedName>
    <definedName name="maq">[88]insumos!$G$8:$G$40</definedName>
    <definedName name="MAQUINAR">[98]Insum!$A$68:$H$98</definedName>
    <definedName name="mar00">[19]Dólar!#REF!</definedName>
    <definedName name="MARABA">[10]BASE!$D$248</definedName>
    <definedName name="marc06" localSheetId="2">#REF!</definedName>
    <definedName name="marc06">#REF!</definedName>
    <definedName name="MargenComercial" localSheetId="2">#REF!</definedName>
    <definedName name="MargenComercial">#REF!</definedName>
    <definedName name="MargenFinanciero" localSheetId="2">#REF!</definedName>
    <definedName name="MargenFinanciero">#REF!</definedName>
    <definedName name="MARHR">[14]MEM!$M$68</definedName>
    <definedName name="MARIA">#REF!</definedName>
    <definedName name="marol">#REF!</definedName>
    <definedName name="marol1">#REF!</definedName>
    <definedName name="masor" localSheetId="2">#REF!</definedName>
    <definedName name="masor">#REF!</definedName>
    <definedName name="MAT">#REF!</definedName>
    <definedName name="MATE">[71]Materiales!$A:$IV</definedName>
    <definedName name="MATERIAL_FILTRANTE" localSheetId="2">#REF!</definedName>
    <definedName name="MATERIAL_FILTRANTE">#REF!</definedName>
    <definedName name="MATERIALES" localSheetId="8">'[73] Insumos Manizales'!$C$68:$C$218</definedName>
    <definedName name="Materiales">#REF!</definedName>
    <definedName name="MaterialTub">#REF!</definedName>
    <definedName name="MATPR">[10]BASE!$D$49</definedName>
    <definedName name="MATRIZRICS">'[99]RICS NUEVA HOJA DIARIA'!$A$1:$AB$42</definedName>
    <definedName name="may00">[19]Dólar!#REF!</definedName>
    <definedName name="Mb">#REF!</definedName>
    <definedName name="mdd" localSheetId="2">#REF!</definedName>
    <definedName name="mdd">#REF!</definedName>
    <definedName name="MDEO" localSheetId="2">#REF!</definedName>
    <definedName name="MDEO">#REF!</definedName>
    <definedName name="MEDID">[100]BASE!$D$221</definedName>
    <definedName name="MEDIDA" localSheetId="2">#REF!</definedName>
    <definedName name="MEDIDA">#REF!</definedName>
    <definedName name="meg" localSheetId="2">#REF!</definedName>
    <definedName name="meg">#REF!</definedName>
    <definedName name="MEJORA">#REF!</definedName>
    <definedName name="mejoramientosubrasante" localSheetId="2">#REF!</definedName>
    <definedName name="mejoramientosubrasante">#REF!</definedName>
    <definedName name="MENUPPIO" localSheetId="8">#REF!</definedName>
    <definedName name="MENUPPIO">#REF!</definedName>
    <definedName name="merchandCostos" localSheetId="2">#REF!</definedName>
    <definedName name="merchandCostos">#REF!</definedName>
    <definedName name="Merchandisig">#REF!</definedName>
    <definedName name="MES">#REF!</definedName>
    <definedName name="MesControl">[101]Bases!$D$5</definedName>
    <definedName name="meses">#REF!</definedName>
    <definedName name="METROAGUA">#REF!</definedName>
    <definedName name="mezcla" localSheetId="8">[24]MATERIALES!#REF!</definedName>
    <definedName name="mezcla">[24]MATERIALES!#REF!</definedName>
    <definedName name="MEZCLADORA">#REF!</definedName>
    <definedName name="mf">#REF!</definedName>
    <definedName name="mfgjrdt" localSheetId="2">#REF!</definedName>
    <definedName name="mfgjrdt">#REF!</definedName>
    <definedName name="mghm" localSheetId="2">#REF!</definedName>
    <definedName name="mghm">#REF!</definedName>
    <definedName name="mhg">#REF!</definedName>
    <definedName name="mht" localSheetId="2">#REF!</definedName>
    <definedName name="mht">#REF!</definedName>
    <definedName name="mhy">#REF!</definedName>
    <definedName name="Mill_Head_H2O.Total_Volume">#REF!</definedName>
    <definedName name="Mill_Screen_H2O.Total_Volume">#REF!</definedName>
    <definedName name="Mill_Weight" localSheetId="2">#REF!</definedName>
    <definedName name="Mill_Weight">#REF!</definedName>
    <definedName name="Mine_Equip_Hrs">'[44]Mine Hours'!$A$11:$BX$30</definedName>
    <definedName name="Mine_Equip_Hrs_MARC">'[44]Mine Hours'!$A$94:$BX$112</definedName>
    <definedName name="Mine_Equip_Hrs_Remaining" localSheetId="2">#REF!</definedName>
    <definedName name="Mine_Equip_Hrs_Remaining">#REF!</definedName>
    <definedName name="MineUsed">[58]Sheet1!$M$18:$M$977</definedName>
    <definedName name="Mínimo">#REF!</definedName>
    <definedName name="mixer">'[24]TARIFAS EQUIPOS'!$D$33</definedName>
    <definedName name="mjk" localSheetId="2">#REF!</definedName>
    <definedName name="mjk">#REF!</definedName>
    <definedName name="mjmj" localSheetId="2">#REF!</definedName>
    <definedName name="mjmj">#REF!</definedName>
    <definedName name="mjmjmn" localSheetId="2">#REF!</definedName>
    <definedName name="mjmjmn">#REF!</definedName>
    <definedName name="mjnhgkio" localSheetId="2">#REF!</definedName>
    <definedName name="mjnhgkio">#REF!</definedName>
    <definedName name="mju">#REF!</definedName>
    <definedName name="mku" localSheetId="2">#REF!</definedName>
    <definedName name="mku">#REF!</definedName>
    <definedName name="mm" localSheetId="2">#REF!</definedName>
    <definedName name="mm">#REF!</definedName>
    <definedName name="MMH">'[102]MMH WORKINGS'!$A$1:$A$65536</definedName>
    <definedName name="MMHBS" localSheetId="2">#REF!</definedName>
    <definedName name="MMHBS">#REF!</definedName>
    <definedName name="mmhcosts">'[103]Cost Ledger 30-6-99'!$A$1:$C$84</definedName>
    <definedName name="MMHJUN02">#REF!</definedName>
    <definedName name="mmhmarch2000">#REF!</definedName>
    <definedName name="mmjmjh" localSheetId="2">#REF!</definedName>
    <definedName name="mmjmjh">#REF!</definedName>
    <definedName name="MMJV">#REF!</definedName>
    <definedName name="mmm">#REF!</definedName>
    <definedName name="mmmh" localSheetId="2">#REF!</definedName>
    <definedName name="mmmh">#REF!</definedName>
    <definedName name="MMMM">#REF!</definedName>
    <definedName name="mmmmmjyt" localSheetId="2">#REF!</definedName>
    <definedName name="mmmmmjyt">#REF!</definedName>
    <definedName name="mmmmmmg" localSheetId="2">#REF!</definedName>
    <definedName name="mmmmmmg">#REF!</definedName>
    <definedName name="Mmto">#REF!</definedName>
    <definedName name="MN" localSheetId="2">#REF!</definedName>
    <definedName name="MN">#REF!</definedName>
    <definedName name="MNO">#REF!</definedName>
    <definedName name="MO" localSheetId="8">'[73] Insumos Manizales'!$C$231:$C$242</definedName>
    <definedName name="mo">#REF!</definedName>
    <definedName name="MO120K">[54]PRELIM!$B$427</definedName>
    <definedName name="MO240K">[54]PRELIM!$B$412</definedName>
    <definedName name="MO280K">[54]PRELIM!$B$397</definedName>
    <definedName name="mobil06" localSheetId="2">#REF!</definedName>
    <definedName name="mobil06">#REF!</definedName>
    <definedName name="MOENC">[10]BASE!$D$17</definedName>
    <definedName name="MOIHF">[10]BASE!$D$15</definedName>
    <definedName name="MOMATECA">#REF!</definedName>
    <definedName name="MONETARY" localSheetId="2">#REF!</definedName>
    <definedName name="MONETARY">#REF!</definedName>
    <definedName name="MOPRE">[10]BASE!$D$13</definedName>
    <definedName name="MOR1_4">#REF!</definedName>
    <definedName name="MORTE12">#REF!</definedName>
    <definedName name="MORTE12IMP">#REF!</definedName>
    <definedName name="MORTE13">#REF!</definedName>
    <definedName name="MORTE13IMP">#REF!</definedName>
    <definedName name="MORTE14">#REF!</definedName>
    <definedName name="morte15">#REF!</definedName>
    <definedName name="MORTE16">#REF!</definedName>
    <definedName name="mortero" localSheetId="2">#REF!</definedName>
    <definedName name="mortero">#REF!</definedName>
    <definedName name="mortero14" localSheetId="2">#REF!</definedName>
    <definedName name="mortero14">#REF!</definedName>
    <definedName name="mortero15" localSheetId="2">#REF!</definedName>
    <definedName name="mortero15">#REF!</definedName>
    <definedName name="moto120">'[24]TARIFAS EQUIPOS'!$J$33</definedName>
    <definedName name="MOTOP">[10]BASE!$D$12</definedName>
    <definedName name="mr">#REF!</definedName>
    <definedName name="MR_DESCRIPTION">#REF!</definedName>
    <definedName name="MRNumber">#REF!</definedName>
    <definedName name="MTD.ROM1_PercentFed">#REF!</definedName>
    <definedName name="MTD.ROM2_PercentFed">#REF!</definedName>
    <definedName name="MTD.ROM3_PercentFed">#REF!</definedName>
    <definedName name="MTD.ROM4_PercentFed">#REF!</definedName>
    <definedName name="MTD.ROM5_PercentFed" localSheetId="2">#REF!</definedName>
    <definedName name="MTD.ROM5_PercentFed">#REF!</definedName>
    <definedName name="MTD_Days">#REF!</definedName>
    <definedName name="muro">#REF!</definedName>
    <definedName name="murocontencion">#REF!</definedName>
    <definedName name="MXSMAR">#REF!</definedName>
    <definedName name="MY" localSheetId="2">#REF!</definedName>
    <definedName name="MY">#REF!</definedName>
    <definedName name="N">#REF!</definedName>
    <definedName name="Na">#REF!</definedName>
    <definedName name="Nb">#REF!</definedName>
    <definedName name="nbnbv">#REF!</definedName>
    <definedName name="nbv">#REF!</definedName>
    <definedName name="nbvnv" localSheetId="2">#REF!</definedName>
    <definedName name="nbvnv">#REF!</definedName>
    <definedName name="Nc" localSheetId="2">#REF!</definedName>
    <definedName name="Nc">#REF!</definedName>
    <definedName name="Nd">#REF!</definedName>
    <definedName name="NDHS" localSheetId="2">#REF!</definedName>
    <definedName name="NDHS">#REF!</definedName>
    <definedName name="Ne">#REF!</definedName>
    <definedName name="Necesidad_entorchado_Zonas">#REF!</definedName>
    <definedName name="NEOLAI">#REF!</definedName>
    <definedName name="NES" localSheetId="2">#REF!</definedName>
    <definedName name="NES">#REF!</definedName>
    <definedName name="Nett_Rev_COL_Nom">[53]W_REV!$H$115:$AP$115</definedName>
    <definedName name="neumatico">'[24]TARIFAS EQUIPOS'!$O$33</definedName>
    <definedName name="nf" localSheetId="2">#REF!</definedName>
    <definedName name="nf">#REF!</definedName>
    <definedName name="nfg" localSheetId="2">#REF!</definedName>
    <definedName name="nfg">#REF!</definedName>
    <definedName name="nfgn" localSheetId="2">#REF!</definedName>
    <definedName name="nfgn">#REF!</definedName>
    <definedName name="ngdn" localSheetId="2">#REF!</definedName>
    <definedName name="ngdn">#REF!</definedName>
    <definedName name="ngfh" localSheetId="2">#REF!</definedName>
    <definedName name="ngfh">#REF!</definedName>
    <definedName name="NHG">#REF!</definedName>
    <definedName name="nhgf">#REF!</definedName>
    <definedName name="nhn" localSheetId="2">#REF!</definedName>
    <definedName name="nhn">#REF!</definedName>
    <definedName name="nhncfgn" localSheetId="2">#REF!</definedName>
    <definedName name="nhncfgn">#REF!</definedName>
    <definedName name="nhndr" localSheetId="2">#REF!</definedName>
    <definedName name="nhndr">#REF!</definedName>
    <definedName name="nic_nis">[104]Hoja1!$A$1:$IV$65536</definedName>
    <definedName name="NIPLE_DE_1_2__ROSCADO_DE_HG_x_L__3_PULGADAS">#REF!</definedName>
    <definedName name="NIPLE_DE_3__B_x_EL_L__0.25_MTS">#REF!</definedName>
    <definedName name="NIPLE_DE_4__B_x_EL_L__0.25_MTS">#REF!</definedName>
    <definedName name="NIPLE_L__0.25" localSheetId="2">#REF!</definedName>
    <definedName name="NIPLE_L__0.25">#REF!</definedName>
    <definedName name="NIVEL" localSheetId="2">#REF!</definedName>
    <definedName name="NIVEL">#REF!</definedName>
    <definedName name="NJH">#REF!</definedName>
    <definedName name="nm">#REF!</definedName>
    <definedName name="nmmmm" localSheetId="2">#REF!</definedName>
    <definedName name="nmmmm">#REF!</definedName>
    <definedName name="NN" localSheetId="2">#REF!</definedName>
    <definedName name="NN">#REF!</definedName>
    <definedName name="nndng" localSheetId="2">#REF!</definedName>
    <definedName name="nndng">#REF!</definedName>
    <definedName name="NNN" localSheetId="6">[13]!absc</definedName>
    <definedName name="NNN" localSheetId="5">[13]!absc</definedName>
    <definedName name="NNN">[13]!absc</definedName>
    <definedName name="nnnhd" localSheetId="2">#REF!</definedName>
    <definedName name="nnnhd">#REF!</definedName>
    <definedName name="nnnnn" localSheetId="2">#REF!</definedName>
    <definedName name="nnnnn">#REF!</definedName>
    <definedName name="nnnnnd" localSheetId="2">#REF!</definedName>
    <definedName name="nnnnnd">#REF!</definedName>
    <definedName name="nnnnnf" localSheetId="2">#REF!</definedName>
    <definedName name="nnnnnf">#REF!</definedName>
    <definedName name="nnnnnh" localSheetId="2">#REF!</definedName>
    <definedName name="nnnnnh">#REF!</definedName>
    <definedName name="NO" localSheetId="2">#REF!</definedName>
    <definedName name="NO">#REF!</definedName>
    <definedName name="NOA_4">#REF!</definedName>
    <definedName name="NOA_7">#REF!</definedName>
    <definedName name="NOMB5">#REF!</definedName>
    <definedName name="NOMBRE">#REF!</definedName>
    <definedName name="NOMBREMES" localSheetId="8">#REF!</definedName>
    <definedName name="NOMBREMES">#REF!</definedName>
    <definedName name="NOMBREOBRA">#REF!</definedName>
    <definedName name="NOMINA">#REF!</definedName>
    <definedName name="Nomina06" localSheetId="2">#REF!</definedName>
    <definedName name="Nomina06">#REF!</definedName>
    <definedName name="NoRepAtEnd">#REF!</definedName>
    <definedName name="Norte">#REF!</definedName>
    <definedName name="North_sales" localSheetId="2">#REF!</definedName>
    <definedName name="North_sales">#REF!</definedName>
    <definedName name="NOSE">[66]!tabla_precios[[#All],[DESCRIPCION ]]</definedName>
    <definedName name="NOTARIA">#REF!</definedName>
    <definedName name="NOTAS" localSheetId="8">#REF!:#REF!</definedName>
    <definedName name="NOTAS">#REF!</definedName>
    <definedName name="nov00">[19]Dólar!#REF!</definedName>
    <definedName name="NOXE" localSheetId="2">#REF!</definedName>
    <definedName name="NOXE">#REF!</definedName>
    <definedName name="nr">#REF!</definedName>
    <definedName name="nt">#REF!</definedName>
    <definedName name="NUEVO">#REF!</definedName>
    <definedName name="NUMERO" localSheetId="8">#REF!</definedName>
    <definedName name="NUMERO">#REF!</definedName>
    <definedName name="NUMEROMES" localSheetId="8">#REF!</definedName>
    <definedName name="NUMEROMES">#REF!</definedName>
    <definedName name="NUNI">#REF!</definedName>
    <definedName name="nxn" localSheetId="2">#REF!</definedName>
    <definedName name="nxn">#REF!</definedName>
    <definedName name="ñ">#REF!</definedName>
    <definedName name="ñl">#REF!</definedName>
    <definedName name="ññ">#REF!</definedName>
    <definedName name="ÑÑÑ">#REF!</definedName>
    <definedName name="ÑÑÑÑÑÑÑÑÑÑÑÑÑ" localSheetId="2">#REF!</definedName>
    <definedName name="ÑÑÑÑÑÑÑÑÑÑÑÑÑ">#REF!</definedName>
    <definedName name="ñok">#REF!</definedName>
    <definedName name="ñp">#REF!</definedName>
    <definedName name="ñpñpñ" localSheetId="2">#REF!</definedName>
    <definedName name="ñpñpñ">#REF!</definedName>
    <definedName name="ñpo">#REF!</definedName>
    <definedName name="O">#REF!</definedName>
    <definedName name="º1">#REF!</definedName>
    <definedName name="o9o9" localSheetId="2">#REF!</definedName>
    <definedName name="o9o9">#REF!</definedName>
    <definedName name="Obra">#REF!</definedName>
    <definedName name="OBS_Data_Col">#REF!</definedName>
    <definedName name="OCEquipData">#REF!</definedName>
    <definedName name="oct00">[19]Dólar!#REF!</definedName>
    <definedName name="OFFICE_ENTITY">#REF!</definedName>
    <definedName name="OFICI">[10]BASE!$D$9</definedName>
    <definedName name="OHaulCostOutput">#REF!</definedName>
    <definedName name="oiret" localSheetId="2">#REF!</definedName>
    <definedName name="oiret">#REF!</definedName>
    <definedName name="oirgrth" localSheetId="2">#REF!</definedName>
    <definedName name="oirgrth">#REF!</definedName>
    <definedName name="OIUOIU" localSheetId="2">#REF!</definedName>
    <definedName name="OIUOIU">#REF!</definedName>
    <definedName name="ojuojoijojoijdlf">#REF!</definedName>
    <definedName name="OK">#REF!</definedName>
    <definedName name="om">'[3]CALCULO POI'!$B$120:$C$154</definedName>
    <definedName name="OMAR" localSheetId="2">#REF!</definedName>
    <definedName name="OMAR">#REF!</definedName>
    <definedName name="OO">#REF!</definedName>
    <definedName name="ooo">#REF!</definedName>
    <definedName name="ooooiii" localSheetId="2">#REF!</definedName>
    <definedName name="ooooiii">#REF!</definedName>
    <definedName name="ooooo" localSheetId="2">#REF!</definedName>
    <definedName name="ooooo">#REF!</definedName>
    <definedName name="OOOOOOOOOOOOOOOOOO" localSheetId="2">#REF!</definedName>
    <definedName name="OOOOOOOOOOOOOOOOOO">#REF!</definedName>
    <definedName name="oooos" localSheetId="2">#REF!</definedName>
    <definedName name="oooos">#REF!</definedName>
    <definedName name="OP">#REF!</definedName>
    <definedName name="Openingpb">#REF!</definedName>
    <definedName name="OpEquip">#REF!</definedName>
    <definedName name="OpexFac">[34]Sensitivities!$I$12</definedName>
    <definedName name="Option">[40]Title!$L$28</definedName>
    <definedName name="Orden">[105]Hoja2!$C$2:$C$6</definedName>
    <definedName name="OreToStorage.Check_tonne_error" localSheetId="2">#REF!</definedName>
    <definedName name="OreToStorage.Check_tonne_error">#REF!</definedName>
    <definedName name="OreToStorage.Check_Tonnes">#REF!</definedName>
    <definedName name="OreToStorage.Check_Volume">#REF!</definedName>
    <definedName name="OreToStorage.Pulp_Density">#REF!</definedName>
    <definedName name="ORO">#REF!</definedName>
    <definedName name="os" localSheetId="2">#REF!</definedName>
    <definedName name="os">#REF!</definedName>
    <definedName name="OtherCosts">#REF!</definedName>
    <definedName name="OTR">[106]Otros!$A:$IV</definedName>
    <definedName name="OTRO">[71]Otros!$A:$IV</definedName>
    <definedName name="otro2">[72]Otros!$A:$IV</definedName>
    <definedName name="otros" localSheetId="2">#REF!</definedName>
    <definedName name="otros">#REF!</definedName>
    <definedName name="OtrosServicios">#REF!</definedName>
    <definedName name="OtrosServiciosCostos">#REF!</definedName>
    <definedName name="ØuRn1v" localSheetId="2">#REF!</definedName>
    <definedName name="ØuRn1v">#REF!</definedName>
    <definedName name="ØuRn2v" localSheetId="2">#REF!</definedName>
    <definedName name="ØuRn2v">#REF!</definedName>
    <definedName name="OVER">#REF!</definedName>
    <definedName name="OWNER" localSheetId="2">#REF!</definedName>
    <definedName name="OWNER">#REF!</definedName>
    <definedName name="P">[74]TABLAS!$C$252:$C$256</definedName>
    <definedName name="p.BS" localSheetId="2">#REF!</definedName>
    <definedName name="p.BS">#REF!</definedName>
    <definedName name="p.BSAssumptions" localSheetId="2">#REF!</definedName>
    <definedName name="p.BSAssumptions">#REF!</definedName>
    <definedName name="p.CapStructure">#REF!</definedName>
    <definedName name="p.CashFlow" localSheetId="2">#REF!</definedName>
    <definedName name="p.CashFlow">#REF!</definedName>
    <definedName name="p.Cover">#REF!</definedName>
    <definedName name="p.Depreciation">#REF!</definedName>
    <definedName name="p.Executive">#REF!</definedName>
    <definedName name="p.FactSheet" localSheetId="2">#REF!</definedName>
    <definedName name="p.FactSheet">#REF!</definedName>
    <definedName name="p.IS">#REF!</definedName>
    <definedName name="p.ISAssumptions">#REF!</definedName>
    <definedName name="p.OpeningBS">#REF!</definedName>
    <definedName name="p.TaxCalculation">#REF!</definedName>
    <definedName name="p0p0" localSheetId="2">#REF!</definedName>
    <definedName name="p0p0">#REF!</definedName>
    <definedName name="P80X200">[10]BASE!$D$246</definedName>
    <definedName name="P90X200">[10]BASE!$D$245</definedName>
    <definedName name="Pa" localSheetId="2">#REF!</definedName>
    <definedName name="Pa">#REF!</definedName>
    <definedName name="PA14X">[16]BASE!$D$225</definedName>
    <definedName name="PAG" localSheetId="2">#REF!</definedName>
    <definedName name="PAG">#REF!</definedName>
    <definedName name="Pago_a">[107]For.Pago!$D$825:$D$830</definedName>
    <definedName name="PagoFinanciero">#REF!</definedName>
    <definedName name="pagos">#REF!</definedName>
    <definedName name="PANEL" localSheetId="2">#REF!</definedName>
    <definedName name="PANEL">#REF!</definedName>
    <definedName name="pañet">#REF!</definedName>
    <definedName name="PAPA" localSheetId="2">#REF!</definedName>
    <definedName name="PAPA">#REF!</definedName>
    <definedName name="PARAMETROS" localSheetId="2">#REF!</definedName>
    <definedName name="PARAMETROS">#REF!</definedName>
    <definedName name="PASAMURO_B_x_EL_L_0.25_Z_0.125_M">#REF!</definedName>
    <definedName name="patch8" localSheetId="2">#REF!</definedName>
    <definedName name="patch8">#REF!</definedName>
    <definedName name="payment_terms">#REF!</definedName>
    <definedName name="Pb">#REF!</definedName>
    <definedName name="PBEA">'[108]PPTO REP'!$G$44</definedName>
    <definedName name="Pc">#REF!</definedName>
    <definedName name="Pd">#REF!</definedName>
    <definedName name="PDR">'[108]PPTO REP'!$G$13</definedName>
    <definedName name="Pe" localSheetId="2">#REF!</definedName>
    <definedName name="Pe">#REF!</definedName>
    <definedName name="PEC">'[108]PPTO REP'!$G$27</definedName>
    <definedName name="pedro" localSheetId="2">#REF!</definedName>
    <definedName name="pedro">#REF!</definedName>
    <definedName name="PEGANTE_P.V.C">#REF!</definedName>
    <definedName name="PEGCO">[10]BASE!$D$268</definedName>
    <definedName name="PEPE" localSheetId="2">#REF!</definedName>
    <definedName name="PEPE">#REF!</definedName>
    <definedName name="PERA">#REF!</definedName>
    <definedName name="PERALTA" localSheetId="2">#REF!</definedName>
    <definedName name="PERALTA">#REF!</definedName>
    <definedName name="perDate">[79]Parameters!$E$9:$E$38</definedName>
    <definedName name="PERFIL_DEL_TRAMO">#REF!</definedName>
    <definedName name="PeriodInc">[40]Index!$L$57</definedName>
    <definedName name="perLabel">[79]Parameters!$C$9:$C$38</definedName>
    <definedName name="PERNO">[10]BASE!$D$232</definedName>
    <definedName name="PERSONALTABLA1.1.1">'[3]CALCULO COSTOS DE OPERACIÓN'!$B$50:$AJ$85</definedName>
    <definedName name="PERSONALTABLA1.2">'[3]INFORMACIÓN REFERENCIA'!$B$477:$F$489</definedName>
    <definedName name="PERSONALTABLA1.3">'[3]INFORMACIÓN REFERENCIA'!$B$494:$F$506</definedName>
    <definedName name="PESO14.2">#REF!</definedName>
    <definedName name="PESO14.3">#REF!</definedName>
    <definedName name="PESO14.4">#REF!</definedName>
    <definedName name="pi">#REF!</definedName>
    <definedName name="PIEDR">[10]BASE!$D$50</definedName>
    <definedName name="Piedra">#REF!</definedName>
    <definedName name="PILOTE">#REF!</definedName>
    <definedName name="PINBAR">[10]BASE!$D$250</definedName>
    <definedName name="pinturavinilo">#REF!</definedName>
    <definedName name="PKHK" localSheetId="2">#REF!</definedName>
    <definedName name="PKHK">#REF!</definedName>
    <definedName name="pkj" localSheetId="2">#REF!</definedName>
    <definedName name="pkj">#REF!</definedName>
    <definedName name="PLAD" localSheetId="2">#REF!</definedName>
    <definedName name="PLAD">#REF!</definedName>
    <definedName name="plan" localSheetId="2">#REF!</definedName>
    <definedName name="plan">#REF!</definedName>
    <definedName name="Plan_Vallejo_Sens">'[41]Inputs-SUMMARY'!$H$279:$BR$279</definedName>
    <definedName name="PLANT7">#REF!</definedName>
    <definedName name="plantaconcreto">'[24]TARIFAS EQUIPOS'!$E$33</definedName>
    <definedName name="PLANTASALCANTARILLADO1.1">'[3]INFORMACIÓN REFERENCIA'!$B$313:$I$324</definedName>
    <definedName name="PLANTASALCANTARILLADOTABLA1.7">'[3]INFORMACIÓN REFERENCIA'!$B$393:$C$404</definedName>
    <definedName name="PLANTASTRATAMIENTOTABLA5.1">'[3]INFORMACIÓN REFERENCIA'!$B$216:$F$220</definedName>
    <definedName name="PLANTASTRATAMIENTOTABLA5.2" localSheetId="2">#REF!</definedName>
    <definedName name="PLANTASTRATAMIENTOTABLA5.2">#REF!</definedName>
    <definedName name="PlanVallejo">#REF!</definedName>
    <definedName name="PLAST">[10]BASE!$D$229</definedName>
    <definedName name="PLASTROCRETE_DM">#REF!</definedName>
    <definedName name="PLAZO_CL">[22]AIU!$G$4</definedName>
    <definedName name="plazo_con">[95]Generales!$F$4</definedName>
    <definedName name="PLAZO_TOTAL">[22]AIU!$F$6</definedName>
    <definedName name="PlazoAIU">#REF!</definedName>
    <definedName name="PLPLUNN" localSheetId="2">#REF!</definedName>
    <definedName name="PLPLUNN">#REF!</definedName>
    <definedName name="PLUG">#REF!</definedName>
    <definedName name="PMA">'[108]PPTO REP'!$G$30</definedName>
    <definedName name="PMT">#REF!</definedName>
    <definedName name="pñ">#REF!</definedName>
    <definedName name="PO" localSheetId="8">'[25]RESUMEN ACTIVIDADES'!$O$58</definedName>
    <definedName name="po">#REF!</definedName>
    <definedName name="POBRE">#REF!</definedName>
    <definedName name="POCETAS">#REF!</definedName>
    <definedName name="poi">#REF!</definedName>
    <definedName name="POIPOZOS">'[3]CALCULO POI'!$B$118:$I$154</definedName>
    <definedName name="POIUP" localSheetId="2">#REF!</definedName>
    <definedName name="POIUP">#REF!</definedName>
    <definedName name="POLINOMIAL1" localSheetId="2">#REF!</definedName>
    <definedName name="POLINOMIAL1">#REF!</definedName>
    <definedName name="Polynomial">#REF!</definedName>
    <definedName name="POO">#REF!</definedName>
    <definedName name="popop" localSheetId="2">#REF!</definedName>
    <definedName name="popop">#REF!</definedName>
    <definedName name="popp" localSheetId="2">#REF!</definedName>
    <definedName name="popp">#REF!</definedName>
    <definedName name="popu" localSheetId="8">#REF!</definedName>
    <definedName name="popu" localSheetId="2">#REF!</definedName>
    <definedName name="popu">#REF!</definedName>
    <definedName name="popvds" localSheetId="2">#REF!</definedName>
    <definedName name="popvds">#REF!</definedName>
    <definedName name="porc" localSheetId="8">'[5]PRESUPUESTO LICITACIÓN SRN 001'!$I$8</definedName>
    <definedName name="porc">#REF!</definedName>
    <definedName name="PorcAdicCostoLlantasCliente">#REF!</definedName>
    <definedName name="PorcAdicCostoMtto">#REF!</definedName>
    <definedName name="PorcCostosOcultos">#REF!</definedName>
    <definedName name="PorContribConduct">#REF!</definedName>
    <definedName name="PorContribImpRod">#REF!</definedName>
    <definedName name="PorContribLlantas">#REF!</definedName>
    <definedName name="PorContribMtto">#REF!</definedName>
    <definedName name="PorContribSeguro" localSheetId="2">#REF!</definedName>
    <definedName name="PorContribSeguro">#REF!</definedName>
    <definedName name="PorcPAAG">#REF!</definedName>
    <definedName name="PorcPuntosAdicCredito">#REF!</definedName>
    <definedName name="PorcPuntosAdicLeasing" localSheetId="2">#REF!</definedName>
    <definedName name="PorcPuntosAdicLeasing">#REF!</definedName>
    <definedName name="PorcTasaSeguroCanon">#REF!</definedName>
    <definedName name="PorcTasaSeguroCliente">#REF!</definedName>
    <definedName name="PorDecremImptosRodamto">#REF!</definedName>
    <definedName name="porDemerito1">#REF!</definedName>
    <definedName name="porDemerito10">#REF!</definedName>
    <definedName name="porDemerito11">#REF!</definedName>
    <definedName name="porDemerito2">#REF!</definedName>
    <definedName name="porDemerito3">#REF!</definedName>
    <definedName name="porDemerito4" localSheetId="2">#REF!</definedName>
    <definedName name="porDemerito4">#REF!</definedName>
    <definedName name="porDemerito5">#REF!</definedName>
    <definedName name="porDemerito6">#REF!</definedName>
    <definedName name="porDemerito7">#REF!</definedName>
    <definedName name="porDemerito8">#REF!</definedName>
    <definedName name="porDemerito9">#REF!</definedName>
    <definedName name="porDemeritoAcces">#REF!</definedName>
    <definedName name="PorDesctoTransfdoVehicClien" localSheetId="2">#REF!</definedName>
    <definedName name="PorDesctoTransfdoVehicClien">#REF!</definedName>
    <definedName name="PorDesctoVehicCliente">#REF!</definedName>
    <definedName name="PorDesctoVehicSurenting">#REF!</definedName>
    <definedName name="PorDesctoVehícSurenting" localSheetId="2">#REF!</definedName>
    <definedName name="PorDesctoVehícSurenting">#REF!</definedName>
    <definedName name="PorFactorIvaCanon">#REF!</definedName>
    <definedName name="PorFactPrestacConduct">#REF!</definedName>
    <definedName name="porImprevistos">#REF!</definedName>
    <definedName name="PorImpto2Xmil">#REF!</definedName>
    <definedName name="PorIncremAnualComb">#REF!</definedName>
    <definedName name="PorIncremAnualCostos" localSheetId="2">#REF!</definedName>
    <definedName name="PorIncremAnualCostos">#REF!</definedName>
    <definedName name="PorIncremAnualCostos10">#REF!</definedName>
    <definedName name="PorIncremAnualCostos11">#REF!</definedName>
    <definedName name="PorIncremAnualCostos2">#REF!</definedName>
    <definedName name="PorIncremAnualCostos3">#REF!</definedName>
    <definedName name="PorIncremAnualCostos4">#REF!</definedName>
    <definedName name="PorIncremAnualCostos5">#REF!</definedName>
    <definedName name="PorIncremAnualCostos6">#REF!</definedName>
    <definedName name="PorIncremAnualCostos7">#REF!</definedName>
    <definedName name="PorIncremAnualCostos8" localSheetId="2">#REF!</definedName>
    <definedName name="PorIncremAnualCostos8">#REF!</definedName>
    <definedName name="PorIncremAnualCostos9" localSheetId="2">#REF!</definedName>
    <definedName name="PorIncremAnualCostos9">#REF!</definedName>
    <definedName name="PorIncremAnualManoObra">#REF!</definedName>
    <definedName name="PorIncreSeguro10A">#REF!</definedName>
    <definedName name="PorIncreSeguro11A">#REF!</definedName>
    <definedName name="PorIncreSeguro2A" localSheetId="2">#REF!</definedName>
    <definedName name="PorIncreSeguro2A">#REF!</definedName>
    <definedName name="PorIncreSeguro3A">#REF!</definedName>
    <definedName name="PorIncreSeguro4A">#REF!</definedName>
    <definedName name="PorIncreSeguro5A">#REF!</definedName>
    <definedName name="PorIncreSeguro6A">#REF!</definedName>
    <definedName name="PorIncreSeguro7A">#REF!</definedName>
    <definedName name="PorIncreSeguro8A" localSheetId="2">#REF!</definedName>
    <definedName name="PorIncreSeguro8A">#REF!</definedName>
    <definedName name="PorIncreSeguro9A" localSheetId="2">#REF!</definedName>
    <definedName name="PorIncreSeguro9A">#REF!</definedName>
    <definedName name="porInsumos">#REF!</definedName>
    <definedName name="PorIvaVehic">#REF!</definedName>
    <definedName name="porManoObra" localSheetId="2">#REF!</definedName>
    <definedName name="porManoObra">#REF!</definedName>
    <definedName name="PorMargenFuel" localSheetId="2">#REF!</definedName>
    <definedName name="PorMargenFuel">#REF!</definedName>
    <definedName name="PorMargenGeneral">#REF!</definedName>
    <definedName name="PorMargenGPS">#REF!</definedName>
    <definedName name="porMargenReventa">#REF!</definedName>
    <definedName name="PorMargenStandby">#REF!</definedName>
    <definedName name="PorPuntosAdicionDTF">#REF!</definedName>
    <definedName name="PorPuntosAdicServicios">#REF!</definedName>
    <definedName name="PorPuntosPromTAFondeo">#REF!</definedName>
    <definedName name="PorRetomaCliente">#REF!</definedName>
    <definedName name="PorRetomaLeasing">#REF!</definedName>
    <definedName name="porReventaCliente">#REF!</definedName>
    <definedName name="PorReventaSurenting">#REF!</definedName>
    <definedName name="PorRiesgoReventa">#REF!</definedName>
    <definedName name="PorTasaImpoPagoImptoRenta">#REF!</definedName>
    <definedName name="PorTasaMensualDesctarVPN">#REF!</definedName>
    <definedName name="PorTasaSeguro">#REF!</definedName>
    <definedName name="PorTasaSgro">#REF!</definedName>
    <definedName name="PorUtilidadDesctoCompra">#REF!</definedName>
    <definedName name="PorUtilidadFinanciera">#REF!</definedName>
    <definedName name="pou">#REF!</definedName>
    <definedName name="pouig" localSheetId="2">#REF!</definedName>
    <definedName name="pouig">#REF!</definedName>
    <definedName name="POZOSACTUAL">'[3]INFORMACIÓN REFERENCIA'!$B$23:$M$34</definedName>
    <definedName name="pozosconduccion">'[3]INFORMACIÓN REFERENCIA'!$B$122:$F$133</definedName>
    <definedName name="pp">#REF!</definedName>
    <definedName name="PPPP" localSheetId="2">#REF!</definedName>
    <definedName name="PPPP">#REF!</definedName>
    <definedName name="ppppp9" localSheetId="2">#REF!</definedName>
    <definedName name="ppppp9">#REF!</definedName>
    <definedName name="pppppd" localSheetId="2">#REF!</definedName>
    <definedName name="pppppd">#REF!</definedName>
    <definedName name="pppppppppppp">#REF!</definedName>
    <definedName name="PPPPPPPPPPPPEE" localSheetId="2">#REF!</definedName>
    <definedName name="PPPPPPPPPPPPEE">#REF!</definedName>
    <definedName name="PPtoNorte">#REF!</definedName>
    <definedName name="pqroj" localSheetId="2">#REF!</definedName>
    <definedName name="pqroj">#REF!</definedName>
    <definedName name="PRE">#REF!</definedName>
    <definedName name="Precio">#REF!</definedName>
    <definedName name="precio2">#REF!</definedName>
    <definedName name="preciobomba">'[36]EQUIPOS pte'!$G$23</definedName>
    <definedName name="PrecioS" localSheetId="2">#REF!</definedName>
    <definedName name="PrecioS">#REF!</definedName>
    <definedName name="PRES">#REF!</definedName>
    <definedName name="PRESIPISTO" localSheetId="2">#REF!</definedName>
    <definedName name="PRESIPISTO">#REF!</definedName>
    <definedName name="PREST">#REF!</definedName>
    <definedName name="presta">[109]BASE!$D$8</definedName>
    <definedName name="prestaciones">'[24]CALCULO DE FACTOR PRESTACIONAL'!$E$21</definedName>
    <definedName name="Presu" localSheetId="2">#REF!</definedName>
    <definedName name="Presu">#REF!</definedName>
    <definedName name="PRESUP">#REF!</definedName>
    <definedName name="Presupuest" localSheetId="2">#REF!</definedName>
    <definedName name="Presupuest">#REF!</definedName>
    <definedName name="PRESUPUESTO" localSheetId="2">#REF!</definedName>
    <definedName name="PRESUPUESTO">#REF!</definedName>
    <definedName name="PresupuestoCentrocomuntario">#REF!</definedName>
    <definedName name="PResupuestos">'[110]CtaGeneral-A'!$F$12:$AH$131</definedName>
    <definedName name="PrevFleet">#REF!</definedName>
    <definedName name="PRICES_FIRM">#REF!</definedName>
    <definedName name="PRIME" localSheetId="8">#REF!</definedName>
    <definedName name="PRIME">#REF!</definedName>
    <definedName name="PRIMER" localSheetId="2">#REF!</definedName>
    <definedName name="PRIMER">#REF!</definedName>
    <definedName name="PRIMET" localSheetId="2">#REF!</definedName>
    <definedName name="PRIMET">#REF!</definedName>
    <definedName name="PRINT_AREA" localSheetId="2">#REF!</definedName>
    <definedName name="PRINT_AREA">#REF!</definedName>
    <definedName name="PRINT_AREA_MI">#REF!</definedName>
    <definedName name="PRINT_TITLES" localSheetId="2">#REF!</definedName>
    <definedName name="PRINT_TITLES">#REF!</definedName>
    <definedName name="PRINT_TITLES_MI" localSheetId="2">#REF!</definedName>
    <definedName name="PRINT_TITLES_MI">#REF!</definedName>
    <definedName name="PRINT2" localSheetId="2">#REF!</definedName>
    <definedName name="PRINT2">#REF!</definedName>
    <definedName name="PrintEnd">#REF!</definedName>
    <definedName name="PrintStart">#REF!</definedName>
    <definedName name="PrintTitle" localSheetId="2">#REF!</definedName>
    <definedName name="PrintTitle">#REF!</definedName>
    <definedName name="Prioridad">[111]Sheet1!$D$2:$D$4</definedName>
    <definedName name="prod" localSheetId="2">#REF!</definedName>
    <definedName name="prod">#REF!</definedName>
    <definedName name="prod1" localSheetId="2">#REF!</definedName>
    <definedName name="prod1">#REF!</definedName>
    <definedName name="prod98" localSheetId="2">#REF!</definedName>
    <definedName name="prod98">#REF!</definedName>
    <definedName name="prodcal" localSheetId="2">#REF!</definedName>
    <definedName name="prodcal">#REF!</definedName>
    <definedName name="prodeco" localSheetId="2">#REF!</definedName>
    <definedName name="prodeco">#REF!</definedName>
    <definedName name="prodhati" localSheetId="2">#REF!</definedName>
    <definedName name="prodhati">#REF!</definedName>
    <definedName name="PRODUCCIONACTUAL">'[3]INFORMACIÓN REFERENCIA'!$B$8:$C$19</definedName>
    <definedName name="PRODUCTCARB" localSheetId="2">#REF!</definedName>
    <definedName name="PRODUCTCARB">#REF!</definedName>
    <definedName name="PRODUCTEST">#REF!</definedName>
    <definedName name="PROF">#REF!</definedName>
    <definedName name="profit_margin">#REF!</definedName>
    <definedName name="Profundidad">#REF!</definedName>
    <definedName name="programainv" localSheetId="2">#REF!</definedName>
    <definedName name="programainv">#REF!</definedName>
    <definedName name="Project" localSheetId="2">#REF!</definedName>
    <definedName name="Project">#REF!</definedName>
    <definedName name="PROJECT_CURRENCY">#REF!</definedName>
    <definedName name="Project_Name">#REF!</definedName>
    <definedName name="Project_name_1">#REF!</definedName>
    <definedName name="Project_name_2" localSheetId="2">#REF!</definedName>
    <definedName name="Project_name_2">#REF!</definedName>
    <definedName name="Proponente">#REF!</definedName>
    <definedName name="Prov">#REF!</definedName>
    <definedName name="PROXABONO" localSheetId="8">#REF!</definedName>
    <definedName name="PROXABONO">#REF!</definedName>
    <definedName name="Proy_01">#REF!</definedName>
    <definedName name="Proy_02">#REF!</definedName>
    <definedName name="Proy_03">#REF!</definedName>
    <definedName name="Proy_04">#REF!</definedName>
    <definedName name="Proy_05">#REF!</definedName>
    <definedName name="Proy_06" localSheetId="2">#REF!</definedName>
    <definedName name="Proy_06">#REF!</definedName>
    <definedName name="Proy_07" localSheetId="2">#REF!</definedName>
    <definedName name="Proy_07">#REF!</definedName>
    <definedName name="Proy_08" localSheetId="2">#REF!</definedName>
    <definedName name="Proy_08">#REF!</definedName>
    <definedName name="Proy_09">#REF!</definedName>
    <definedName name="Proy_10">#REF!</definedName>
    <definedName name="Proy_11">#REF!</definedName>
    <definedName name="Proy_12" localSheetId="2">#REF!</definedName>
    <definedName name="Proy_12">#REF!</definedName>
    <definedName name="Proy_13" localSheetId="2">#REF!</definedName>
    <definedName name="Proy_13">#REF!</definedName>
    <definedName name="Proy_14">#REF!</definedName>
    <definedName name="Proy_15" localSheetId="2">#REF!</definedName>
    <definedName name="Proy_15">#REF!</definedName>
    <definedName name="Proy_16" localSheetId="2">#REF!</definedName>
    <definedName name="Proy_16">#REF!</definedName>
    <definedName name="Proy_17">#REF!</definedName>
    <definedName name="Proy_18">#REF!</definedName>
    <definedName name="Proy_19">#REF!</definedName>
    <definedName name="Proy_20">#REF!</definedName>
    <definedName name="Proy_21" localSheetId="2">#REF!</definedName>
    <definedName name="Proy_21">#REF!</definedName>
    <definedName name="Proy_22">#REF!</definedName>
    <definedName name="Proy_23">#REF!</definedName>
    <definedName name="Proy_24">#REF!</definedName>
    <definedName name="Proy_25">#REF!</definedName>
    <definedName name="Proy_26">#REF!</definedName>
    <definedName name="Proy_27">#REF!</definedName>
    <definedName name="Proy_28" localSheetId="2">#REF!</definedName>
    <definedName name="Proy_28">#REF!</definedName>
    <definedName name="Proy_29">#REF!</definedName>
    <definedName name="Proy_30">#REF!</definedName>
    <definedName name="Proy_31">#REF!</definedName>
    <definedName name="Proy_32">#REF!</definedName>
    <definedName name="Proy_33" localSheetId="2">#REF!</definedName>
    <definedName name="Proy_33">#REF!</definedName>
    <definedName name="Proy_34">#REF!</definedName>
    <definedName name="Proy_35">#REF!</definedName>
    <definedName name="Proy_36">#REF!</definedName>
    <definedName name="Proy_37">#REF!</definedName>
    <definedName name="Proy_38">#REF!</definedName>
    <definedName name="Proy_39" localSheetId="2">#REF!</definedName>
    <definedName name="Proy_39">#REF!</definedName>
    <definedName name="Proy_40">#REF!</definedName>
    <definedName name="Proy_41">#REF!</definedName>
    <definedName name="Proy_42">#REF!</definedName>
    <definedName name="Proy_43">#REF!</definedName>
    <definedName name="Proy_44">#REF!</definedName>
    <definedName name="Proy_45">#REF!</definedName>
    <definedName name="Proy_46">#REF!</definedName>
    <definedName name="Proy_47">#REF!</definedName>
    <definedName name="Proy_48" localSheetId="2">#REF!</definedName>
    <definedName name="Proy_48">#REF!</definedName>
    <definedName name="Proy_49">#REF!</definedName>
    <definedName name="Proy_50">#REF!</definedName>
    <definedName name="PROYECCION" localSheetId="2">#REF!</definedName>
    <definedName name="PROYECCION">#REF!</definedName>
    <definedName name="PROYECCIONDEMANDATABLA1">[3]DEMANDABASEAND!$B$7:$F$19</definedName>
    <definedName name="PROYECTO">#REF!</definedName>
    <definedName name="PROYECTOS">[3]REFERENCIAS!$A$3:$F$25</definedName>
    <definedName name="PRUEBA" localSheetId="2">#REF!</definedName>
    <definedName name="PRUEBA">#REF!</definedName>
    <definedName name="PRUEBA2" localSheetId="2">#REF!</definedName>
    <definedName name="PRUEBA2">#REF!</definedName>
    <definedName name="PTAJE">#REF!</definedName>
    <definedName name="PTOEXTRACABO" localSheetId="8">#REF!</definedName>
    <definedName name="PTOEXTRACABO">#REF!</definedName>
    <definedName name="PTOEXTRACINTE" localSheetId="8">#REF!</definedName>
    <definedName name="PTOEXTRACINTE">#REF!</definedName>
    <definedName name="ptope" localSheetId="2">#REF!</definedName>
    <definedName name="ptope">#REF!</definedName>
    <definedName name="ptopes" localSheetId="2">#REF!</definedName>
    <definedName name="ptopes">#REF!</definedName>
    <definedName name="PTU">'[108]PPTO REP'!$G$41</definedName>
    <definedName name="PUNTI">[10]BASE!$D$230</definedName>
    <definedName name="PUNTILLA">#REF!</definedName>
    <definedName name="PuntosRentabilidad">#REF!</definedName>
    <definedName name="Purchase">#REF!</definedName>
    <definedName name="PVH">'[108]PPTO REP'!$G$34</definedName>
    <definedName name="Q">#REF!</definedName>
    <definedName name="q1q1q" localSheetId="2">#REF!</definedName>
    <definedName name="q1q1q">#REF!</definedName>
    <definedName name="qaedtguj" localSheetId="2">#REF!</definedName>
    <definedName name="qaedtguj">#REF!</definedName>
    <definedName name="QAQSWS" localSheetId="2">#REF!</definedName>
    <definedName name="QAQSWS">#REF!</definedName>
    <definedName name="qaqwwxcr" localSheetId="2">#REF!</definedName>
    <definedName name="qaqwwxcr">#REF!</definedName>
    <definedName name="qaz">#REF!</definedName>
    <definedName name="QE" localSheetId="2">#REF!</definedName>
    <definedName name="QE">#REF!</definedName>
    <definedName name="QE_TE" localSheetId="2">#REF!</definedName>
    <definedName name="QE_TE">#REF!</definedName>
    <definedName name="qedcd" localSheetId="2">#REF!</definedName>
    <definedName name="qedcd">#REF!</definedName>
    <definedName name="qeqewe" localSheetId="2">#REF!</definedName>
    <definedName name="qeqewe">#REF!</definedName>
    <definedName name="qewj" localSheetId="2">#REF!</definedName>
    <definedName name="qewj">#REF!</definedName>
    <definedName name="QI" localSheetId="2">#REF!</definedName>
    <definedName name="QI">#REF!</definedName>
    <definedName name="QI_TI" localSheetId="2">#REF!</definedName>
    <definedName name="QI_TI">#REF!</definedName>
    <definedName name="QMAXDIARIO">'[3]CALCULO POI'!$B$118:$C$154</definedName>
    <definedName name="QN" localSheetId="2">#REF!</definedName>
    <definedName name="QN">#REF!</definedName>
    <definedName name="QN_QI" localSheetId="2">#REF!</definedName>
    <definedName name="QN_QI">#REF!</definedName>
    <definedName name="QNS" localSheetId="2">#REF!</definedName>
    <definedName name="QNS">#REF!</definedName>
    <definedName name="QPROM">[3]TARIFAS!$C$570</definedName>
    <definedName name="qq">#REF!</definedName>
    <definedName name="qqq">#REF!</definedName>
    <definedName name="QQQQ">#REF!</definedName>
    <definedName name="qqqqqqqqqqqqqqqq">#REF!</definedName>
    <definedName name="qqqqqw" localSheetId="2">#REF!</definedName>
    <definedName name="qqqqqw">#REF!</definedName>
    <definedName name="QRS">#REF!</definedName>
    <definedName name="Quality_PvT">#REF!</definedName>
    <definedName name="QualityF">#REF!</definedName>
    <definedName name="quantity">#REF!</definedName>
    <definedName name="QUIMICOSTABLA1.3.1">'[3]CALCULO COSTOS DE OPERACIÓN'!$B$176:$J$211</definedName>
    <definedName name="qw">#REF!</definedName>
    <definedName name="qwdas2" localSheetId="2">#REF!</definedName>
    <definedName name="qwdas2">#REF!</definedName>
    <definedName name="qweqe" localSheetId="2">#REF!</definedName>
    <definedName name="qweqe">#REF!</definedName>
    <definedName name="qwer">#REF!</definedName>
    <definedName name="QWERTY" localSheetId="2">#REF!</definedName>
    <definedName name="QWERTY">#REF!</definedName>
    <definedName name="qwqw">#REF!</definedName>
    <definedName name="qwqwas">#REF!</definedName>
    <definedName name="qwqwqwj" localSheetId="2">#REF!</definedName>
    <definedName name="qwqwqwj">#REF!</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 localSheetId="2">#REF!</definedName>
    <definedName name="R.17">#REF!</definedName>
    <definedName name="R.18">#REF!</definedName>
    <definedName name="R.19" localSheetId="2">#REF!</definedName>
    <definedName name="R.19">#REF!</definedName>
    <definedName name="R.2">#REF!</definedName>
    <definedName name="R.3">#REF!</definedName>
    <definedName name="R.4" localSheetId="2">#REF!</definedName>
    <definedName name="R.4">#REF!</definedName>
    <definedName name="R.5">#REF!</definedName>
    <definedName name="R.6">#REF!</definedName>
    <definedName name="R.7">#REF!</definedName>
    <definedName name="R.8" localSheetId="2">#REF!</definedName>
    <definedName name="R.8">#REF!</definedName>
    <definedName name="R.9">#REF!</definedName>
    <definedName name="r.CashFlow">#REF!</definedName>
    <definedName name="r.Leverage">#REF!</definedName>
    <definedName name="r.Liquidity" localSheetId="2">#REF!</definedName>
    <definedName name="r.Liquidity">#REF!</definedName>
    <definedName name="r.Market" localSheetId="2">#REF!</definedName>
    <definedName name="r.Market">#REF!</definedName>
    <definedName name="r.Profitability">#REF!</definedName>
    <definedName name="r.Summary">#REF!</definedName>
    <definedName name="Ra">#REF!</definedName>
    <definedName name="rango" localSheetId="2">#REF!</definedName>
    <definedName name="rango">#REF!</definedName>
    <definedName name="Rate1">[112]Summary!$D$6</definedName>
    <definedName name="rate2">[112]Summary!$D$7</definedName>
    <definedName name="ratio">#REF!</definedName>
    <definedName name="Rb">#REF!</definedName>
    <definedName name="Rd">#REF!</definedName>
    <definedName name="RD_CP" localSheetId="2">#REF!</definedName>
    <definedName name="RD_CP">#REF!</definedName>
    <definedName name="RD_CP_VL" localSheetId="2">#REF!</definedName>
    <definedName name="RD_CP_VL">#REF!</definedName>
    <definedName name="rds">#REF!</definedName>
    <definedName name="Re">#REF!</definedName>
    <definedName name="RE4NTA">[113]EQUIPOS!$D$8</definedName>
    <definedName name="real">'[24]CALCULO DE FACTOR PRESTACIONAL'!$F$42</definedName>
    <definedName name="rec" localSheetId="2">#REF!</definedName>
    <definedName name="rec">#REF!</definedName>
    <definedName name="Recurso">[111]Sheet1!$B$2:$B$3</definedName>
    <definedName name="red">#REF!</definedName>
    <definedName name="REDESALCANTARILLADOTABLA1.2">'[3]INFORMACIÓN REFERENCIA'!$B$330:$F$341</definedName>
    <definedName name="REDESALCANTARILLADOTABLA1.4">'[3]INFORMACIÓN REFERENCIA'!$B$352:$F$364</definedName>
    <definedName name="REDESALCANTARILLADOTABLA1.5">#REF!</definedName>
    <definedName name="REDESTABLA6.1">'[3]INFORMACIÓN REFERENCIA'!$B$245:$E$256</definedName>
    <definedName name="REDESTABLA6.2">'[3]INFORMACIÓN REFERENCIA'!$B$260:$K$272</definedName>
    <definedName name="REDESTABLA6.3">'[3]INFORMACIÓN REFERENCIA'!$B$276:$C$287</definedName>
    <definedName name="REDUCCION_3__x_2">#REF!</definedName>
    <definedName name="REDUCCION_4__x_3">#REF!</definedName>
    <definedName name="REF">#REF!</definedName>
    <definedName name="REFERENCIAPROYECTOS">[3]REFERENCIAS!$A$3:$F$24</definedName>
    <definedName name="REFMAR">#REF!</definedName>
    <definedName name="REG">#REF!</definedName>
    <definedName name="regalias">[114]MATERIALES!$D$4</definedName>
    <definedName name="REGBT" localSheetId="2">#REF!</definedName>
    <definedName name="REGBT">#REF!</definedName>
    <definedName name="rege" localSheetId="2">#REF!</definedName>
    <definedName name="rege">#REF!</definedName>
    <definedName name="regional">[35]CARRETERAS!$A$2</definedName>
    <definedName name="REGISTRO">#REF!</definedName>
    <definedName name="REGRESA">#REF!</definedName>
    <definedName name="regresd" localSheetId="2">#REF!</definedName>
    <definedName name="regresd">#REF!</definedName>
    <definedName name="regthio" localSheetId="2">#REF!</definedName>
    <definedName name="regthio">#REF!</definedName>
    <definedName name="REGULAR">#REF!</definedName>
    <definedName name="REICIO" localSheetId="2">#REF!</definedName>
    <definedName name="REICIO">#REF!</definedName>
    <definedName name="reinicio" localSheetId="2">#REF!</definedName>
    <definedName name="reinicio">#REF!</definedName>
    <definedName name="REJHE" localSheetId="2">#REF!</definedName>
    <definedName name="REJHE">#REF!</definedName>
    <definedName name="rell">#REF!</definedName>
    <definedName name="relle">#REF!</definedName>
    <definedName name="relleno" localSheetId="2">#REF!</definedName>
    <definedName name="relleno">#REF!</definedName>
    <definedName name="RELLG">#REF!</definedName>
    <definedName name="relo">#REF!</definedName>
    <definedName name="rendimiento" localSheetId="2">#REF!</definedName>
    <definedName name="rendimiento">#REF!</definedName>
    <definedName name="repello">#REF!</definedName>
    <definedName name="replanteo">#REF!</definedName>
    <definedName name="REPOSICIONACU">'[3]INFORMACIÓN REFERENCIA'!$B$674:$H$685</definedName>
    <definedName name="REPOSICIONACUREDES">'[3]INFORMACIÓN REFERENCIA'!$B$688:$D$699</definedName>
    <definedName name="REPOSICIONALC">'[3]INFORMACIÓN REFERENCIA'!$B$704:$D$715</definedName>
    <definedName name="REPOSICIONALCREDES">'[3]INFORMACIÓN REFERENCIA'!$B$718:$O$729</definedName>
    <definedName name="req">#REF!</definedName>
    <definedName name="Required_Delivery">#REF!</definedName>
    <definedName name="rer" localSheetId="2">#REF!</definedName>
    <definedName name="rer">#REF!</definedName>
    <definedName name="rererw" localSheetId="2">#REF!</definedName>
    <definedName name="rererw">#REF!</definedName>
    <definedName name="rerg" localSheetId="2">#REF!</definedName>
    <definedName name="rerg">#REF!</definedName>
    <definedName name="rerrrrw" localSheetId="2">#REF!</definedName>
    <definedName name="rerrrrw">#REF!</definedName>
    <definedName name="RES">#REF!</definedName>
    <definedName name="Reserva" localSheetId="2">#REF!</definedName>
    <definedName name="Reserva">#REF!</definedName>
    <definedName name="residente">'[35]GENERALIDADES '!$E$9</definedName>
    <definedName name="Responsible">'[27]2009 Jagua'!$G$2:$G$27</definedName>
    <definedName name="RESU">#REF!</definedName>
    <definedName name="RESUM" localSheetId="2">#REF!</definedName>
    <definedName name="RESUM">#REF!</definedName>
    <definedName name="resum2" localSheetId="2">#REF!</definedName>
    <definedName name="resum2">#REF!</definedName>
    <definedName name="resumen" localSheetId="8">#REF!</definedName>
    <definedName name="resumen">#REF!</definedName>
    <definedName name="RESUMENALCANTARILLADO">#REF!</definedName>
    <definedName name="ResumenAPU">[115]ResumenMaterial!$A$12:$AB$169</definedName>
    <definedName name="RESUMENCOSTOSOPERACIÓN">'[3]CALCULO COSTOS DE OPERACIÓN'!$B$6:$Q$41</definedName>
    <definedName name="RESUMENINVERSIONESACU">'[3]CALCULO POI'!$A$6:$M$41</definedName>
    <definedName name="RESUMENINVERSIONESACUEDUCTO">'[3]CALCULO POI'!$A$6:$M$41</definedName>
    <definedName name="RESUMENINVERSIONESALC">'[3]CALCULO POI'!$A$202:$K$237</definedName>
    <definedName name="RESUMENMODELODEMANDA">#REF!</definedName>
    <definedName name="RESUMENOPTIMIZACIONACU">'[3]CALCULO POI'!$A$46:$L$81</definedName>
    <definedName name="RESUMENOPTIMIZACIONALC">'[3]CALCULO POI'!$A$242:$I$277</definedName>
    <definedName name="RET">#REF!</definedName>
    <definedName name="reten" localSheetId="2">#REF!</definedName>
    <definedName name="reten">#REF!</definedName>
    <definedName name="retiroarbol">#REF!</definedName>
    <definedName name="retirocorte">#REF!</definedName>
    <definedName name="retr">#REF!</definedName>
    <definedName name="RETRO">[10]BASE!$D$307</definedName>
    <definedName name="RETTRE" localSheetId="2">#REF!</definedName>
    <definedName name="RETTRE">#REF!</definedName>
    <definedName name="rety" localSheetId="2">#REF!</definedName>
    <definedName name="rety">#REF!</definedName>
    <definedName name="rewfreg" localSheetId="2">#REF!</definedName>
    <definedName name="rewfreg">#REF!</definedName>
    <definedName name="REWQ">#REF!</definedName>
    <definedName name="rewr" localSheetId="2">#REF!</definedName>
    <definedName name="rewr">#REF!</definedName>
    <definedName name="REWWER" localSheetId="2">#REF!</definedName>
    <definedName name="REWWER">#REF!</definedName>
    <definedName name="rey">#REF!</definedName>
    <definedName name="reyepoi" localSheetId="2">#REF!</definedName>
    <definedName name="reyepoi">#REF!</definedName>
    <definedName name="reyety" localSheetId="2">#REF!</definedName>
    <definedName name="reyety">#REF!</definedName>
    <definedName name="reyty" localSheetId="2">#REF!</definedName>
    <definedName name="reyty">#REF!</definedName>
    <definedName name="reyyt" localSheetId="2">#REF!</definedName>
    <definedName name="reyyt">#REF!</definedName>
    <definedName name="Rf" localSheetId="2">#REF!</definedName>
    <definedName name="Rf">#REF!</definedName>
    <definedName name="rfhnhjyu" localSheetId="2">#REF!</definedName>
    <definedName name="rfhnhjyu">#REF!</definedName>
    <definedName name="rfrf" localSheetId="2">#REF!</definedName>
    <definedName name="rfrf">#REF!</definedName>
    <definedName name="Rg">#REF!</definedName>
    <definedName name="rge" localSheetId="2">#REF!</definedName>
    <definedName name="rge">#REF!</definedName>
    <definedName name="rgegg" localSheetId="2">#REF!</definedName>
    <definedName name="rgegg">#REF!</definedName>
    <definedName name="Rh">#REF!</definedName>
    <definedName name="rhh" localSheetId="2">#REF!</definedName>
    <definedName name="rhh">#REF!</definedName>
    <definedName name="rhrtd" localSheetId="2">#REF!</definedName>
    <definedName name="rhrtd">#REF!</definedName>
    <definedName name="rhtry" localSheetId="2">#REF!</definedName>
    <definedName name="rhtry">#REF!</definedName>
    <definedName name="Ri">#REF!</definedName>
    <definedName name="Ripio">#REF!</definedName>
    <definedName name="RiskInd">[116]RefTables!$K$2:$K$26</definedName>
    <definedName name="RiskRanking">[116]RefTables!$L$2:$L$26</definedName>
    <definedName name="rj" localSheetId="2">#REF!</definedName>
    <definedName name="rj">#REF!</definedName>
    <definedName name="rjjth" localSheetId="2">#REF!</definedName>
    <definedName name="rjjth">#REF!</definedName>
    <definedName name="rjy" localSheetId="2">#REF!</definedName>
    <definedName name="rjy">#REF!</definedName>
    <definedName name="Rk">#REF!</definedName>
    <definedName name="rkjyk" localSheetId="2">#REF!</definedName>
    <definedName name="rkjyk">#REF!</definedName>
    <definedName name="rkru" localSheetId="2">#REF!</definedName>
    <definedName name="rkru">#REF!</definedName>
    <definedName name="rky" localSheetId="2">#REF!</definedName>
    <definedName name="rky">#REF!</definedName>
    <definedName name="rl">#REF!</definedName>
    <definedName name="rlo">#REF!</definedName>
    <definedName name="Rm" localSheetId="2">#REF!</definedName>
    <definedName name="Rm">#REF!</definedName>
    <definedName name="RMCostOutput">#REF!</definedName>
    <definedName name="Rmm">#REF!</definedName>
    <definedName name="RMSE">[14]MEM!$M$64</definedName>
    <definedName name="RMSI">[14]MEM!$M$63</definedName>
    <definedName name="Rn">#REF!</definedName>
    <definedName name="Rñ">#REF!</definedName>
    <definedName name="Ro">#REF!</definedName>
    <definedName name="RoA_N" localSheetId="2">#REF!</definedName>
    <definedName name="RoA_N">#REF!</definedName>
    <definedName name="ROCIO">#REF!</definedName>
    <definedName name="rolando">#REF!</definedName>
    <definedName name="Roster1">[34]Parameters!$O$30</definedName>
    <definedName name="Roster2">[34]Parameters!$P$30</definedName>
    <definedName name="Roster3">[34]Parameters!$Q$30</definedName>
    <definedName name="Roster4">[34]Parameters!$R$30</definedName>
    <definedName name="Rosters">[34]Parameters!$O$26:$R$29</definedName>
    <definedName name="Rows2Unhide">#REF!</definedName>
    <definedName name="Roy_price_sens">'[41]Inputs-SUMMARY'!$H$266:$BR$266</definedName>
    <definedName name="Royal_Col_Nom">[53]W_OPEX!$H$220:$AP$220</definedName>
    <definedName name="royalphalumi">[117]datosluminariasRoyAlPHa!$A$1:$A$65536</definedName>
    <definedName name="Royalty_CDC_LLC" localSheetId="2">#REF!</definedName>
    <definedName name="Royalty_CDC_LLC">#REF!</definedName>
    <definedName name="Royalty_CZN_SA" localSheetId="2">#REF!</definedName>
    <definedName name="Royalty_CZN_SA">#REF!</definedName>
    <definedName name="Royalty_total" localSheetId="2">#REF!</definedName>
    <definedName name="Royalty_total">#REF!</definedName>
    <definedName name="Rp">#REF!</definedName>
    <definedName name="Rq">#REF!</definedName>
    <definedName name="rr">#REF!</definedName>
    <definedName name="rrr" localSheetId="2">#REF!</definedName>
    <definedName name="rrr">#REF!</definedName>
    <definedName name="rrrrrb" localSheetId="2">#REF!</definedName>
    <definedName name="rrrrrb">#REF!</definedName>
    <definedName name="rrrrrrre" localSheetId="2">#REF!</definedName>
    <definedName name="rrrrrrre">#REF!</definedName>
    <definedName name="rrrrrrrr">#REF!</definedName>
    <definedName name="RRRRRRRRRRRRRRR">#REF!</definedName>
    <definedName name="rrrrt" localSheetId="2">#REF!</definedName>
    <definedName name="rrrrt">#REF!</definedName>
    <definedName name="Rs">#REF!</definedName>
    <definedName name="rsdgsd5" localSheetId="2">#REF!</definedName>
    <definedName name="rsdgsd5">#REF!</definedName>
    <definedName name="Rt">#REF!</definedName>
    <definedName name="rte">#REF!</definedName>
    <definedName name="rteg" localSheetId="2">#REF!</definedName>
    <definedName name="rteg">#REF!</definedName>
    <definedName name="rtert" localSheetId="2">#REF!</definedName>
    <definedName name="rtert">#REF!</definedName>
    <definedName name="rtes" localSheetId="2">#REF!</definedName>
    <definedName name="rtes">#REF!</definedName>
    <definedName name="rtewth" localSheetId="2">#REF!</definedName>
    <definedName name="rtewth">#REF!</definedName>
    <definedName name="rthjtj" localSheetId="2">#REF!</definedName>
    <definedName name="rthjtj">#REF!</definedName>
    <definedName name="rthrthg" localSheetId="2">#REF!</definedName>
    <definedName name="rthrthg">#REF!</definedName>
    <definedName name="rthtrh" localSheetId="2">#REF!</definedName>
    <definedName name="rthtrh">#REF!</definedName>
    <definedName name="rtkk" localSheetId="2">#REF!</definedName>
    <definedName name="rtkk">#REF!</definedName>
    <definedName name="RTME">[14]MEM!$M$62</definedName>
    <definedName name="rttthy" localSheetId="2">#REF!</definedName>
    <definedName name="rttthy">#REF!</definedName>
    <definedName name="rtu" localSheetId="2">#REF!</definedName>
    <definedName name="rtu">#REF!</definedName>
    <definedName name="rtug" localSheetId="2">#REF!</definedName>
    <definedName name="rtug">#REF!</definedName>
    <definedName name="rtugsd" localSheetId="2">#REF!</definedName>
    <definedName name="rtugsd">#REF!</definedName>
    <definedName name="rturtu" localSheetId="2">#REF!</definedName>
    <definedName name="rturtu">#REF!</definedName>
    <definedName name="rturu" localSheetId="2">#REF!</definedName>
    <definedName name="rturu">#REF!</definedName>
    <definedName name="rtut" localSheetId="2">#REF!</definedName>
    <definedName name="rtut">#REF!</definedName>
    <definedName name="rtutru" localSheetId="2">#REF!</definedName>
    <definedName name="rtutru">#REF!</definedName>
    <definedName name="rtuy" localSheetId="2">#REF!</definedName>
    <definedName name="rtuy">#REF!</definedName>
    <definedName name="rty">#REF!</definedName>
    <definedName name="rtyhr" localSheetId="2">#REF!</definedName>
    <definedName name="rtyhr">#REF!</definedName>
    <definedName name="rtym" localSheetId="2">#REF!</definedName>
    <definedName name="rtym">#REF!</definedName>
    <definedName name="rtyrey" localSheetId="2">#REF!</definedName>
    <definedName name="rtyrey">#REF!</definedName>
    <definedName name="rtyrh" localSheetId="2">#REF!</definedName>
    <definedName name="rtyrh">#REF!</definedName>
    <definedName name="RTYRTY" localSheetId="2">#REF!</definedName>
    <definedName name="RTYRTY">#REF!</definedName>
    <definedName name="rtyt" localSheetId="2">#REF!</definedName>
    <definedName name="rtyt">#REF!</definedName>
    <definedName name="rtytry" localSheetId="2">#REF!</definedName>
    <definedName name="rtytry">#REF!</definedName>
    <definedName name="rugosidad">#REF!</definedName>
    <definedName name="ruru" localSheetId="2">#REF!</definedName>
    <definedName name="ruru">#REF!</definedName>
    <definedName name="rutu" localSheetId="2">#REF!</definedName>
    <definedName name="rutu">#REF!</definedName>
    <definedName name="Rv" localSheetId="2">#REF!</definedName>
    <definedName name="Rv">#REF!</definedName>
    <definedName name="Rw">#REF!</definedName>
    <definedName name="rwt" localSheetId="2">#REF!</definedName>
    <definedName name="rwt">#REF!</definedName>
    <definedName name="Rx">#REF!</definedName>
    <definedName name="Ry">#REF!</definedName>
    <definedName name="ryeryb" localSheetId="2">#REF!</definedName>
    <definedName name="ryeryb">#REF!</definedName>
    <definedName name="rytrsdg" localSheetId="2">#REF!</definedName>
    <definedName name="rytrsdg">#REF!</definedName>
    <definedName name="Rz" localSheetId="2">#REF!</definedName>
    <definedName name="Rz">#REF!</definedName>
    <definedName name="s" localSheetId="2">#REF!</definedName>
    <definedName name="s">#REF!</definedName>
    <definedName name="Sa">#REF!</definedName>
    <definedName name="saa" localSheetId="2">#REF!</definedName>
    <definedName name="saa">#REF!</definedName>
    <definedName name="SAD" localSheetId="2">#REF!</definedName>
    <definedName name="SAD">#REF!</definedName>
    <definedName name="SADASDFSDF">#REF!</definedName>
    <definedName name="SADF" localSheetId="2">#REF!</definedName>
    <definedName name="SADF">#REF!</definedName>
    <definedName name="sadff" localSheetId="2">#REF!</definedName>
    <definedName name="sadff">#REF!</definedName>
    <definedName name="sadfo" localSheetId="2">#REF!</definedName>
    <definedName name="sadfo">#REF!</definedName>
    <definedName name="safdp" localSheetId="2">#REF!</definedName>
    <definedName name="safdp">#REF!</definedName>
    <definedName name="SALABONOS" localSheetId="8">#REF!</definedName>
    <definedName name="SALABONOS">#REF!</definedName>
    <definedName name="Salarios">#REF!</definedName>
    <definedName name="Saldo_Capital">#REF!</definedName>
    <definedName name="SALDOHOY" localSheetId="8">#REF!</definedName>
    <definedName name="SALDOHOY">#REF!</definedName>
    <definedName name="salvamento" localSheetId="8">#REF!</definedName>
    <definedName name="salvamento">#REF!</definedName>
    <definedName name="sasa" localSheetId="2">#REF!</definedName>
    <definedName name="sasa">#REF!</definedName>
    <definedName name="Sb">#REF!</definedName>
    <definedName name="sbe">#REF!</definedName>
    <definedName name="Sbf">[9]CALCULO!$E$61</definedName>
    <definedName name="sbgfbgdr" localSheetId="2">#REF!</definedName>
    <definedName name="sbgfbgdr">#REF!</definedName>
    <definedName name="Sc" localSheetId="2">#REF!</definedName>
    <definedName name="Sc">#REF!</definedName>
    <definedName name="SContLab">#REF!</definedName>
    <definedName name="SContParts">#REF!</definedName>
    <definedName name="scope">#REF!</definedName>
    <definedName name="scope1">'[33]REF - Listas'!$D$32:$D$38</definedName>
    <definedName name="Sd">#REF!</definedName>
    <definedName name="sdaf" localSheetId="2">#REF!</definedName>
    <definedName name="sdaf">#REF!</definedName>
    <definedName name="sdas" localSheetId="2">#REF!</definedName>
    <definedName name="sdas">#REF!</definedName>
    <definedName name="sdasdf" localSheetId="2">#REF!</definedName>
    <definedName name="sdasdf">#REF!</definedName>
    <definedName name="SDCDSCT" localSheetId="2">#REF!</definedName>
    <definedName name="SDCDSCT">#REF!</definedName>
    <definedName name="SDE">#REF!</definedName>
    <definedName name="sdf" localSheetId="2">#REF!</definedName>
    <definedName name="sdf">#REF!</definedName>
    <definedName name="SDFCE" localSheetId="2">#REF!</definedName>
    <definedName name="SDFCE">#REF!</definedName>
    <definedName name="sdfd" localSheetId="2">#REF!</definedName>
    <definedName name="sdfd">#REF!</definedName>
    <definedName name="sdfds" localSheetId="2">#REF!</definedName>
    <definedName name="sdfds">#REF!</definedName>
    <definedName name="SDFDSO" localSheetId="2">#REF!</definedName>
    <definedName name="SDFDSO">#REF!</definedName>
    <definedName name="sdfdstp" localSheetId="2">#REF!</definedName>
    <definedName name="sdfdstp">#REF!</definedName>
    <definedName name="SDFEO" localSheetId="2">#REF!</definedName>
    <definedName name="SDFEO">#REF!</definedName>
    <definedName name="sdfg" localSheetId="2">#REF!</definedName>
    <definedName name="sdfg">#REF!</definedName>
    <definedName name="sdfgdsfk" localSheetId="2">#REF!</definedName>
    <definedName name="sdfgdsfk">#REF!</definedName>
    <definedName name="sdfgsg" localSheetId="2">#REF!</definedName>
    <definedName name="sdfgsg">#REF!</definedName>
    <definedName name="SDFLJK" localSheetId="2">#REF!</definedName>
    <definedName name="SDFLJK">#REF!</definedName>
    <definedName name="sdfsd">#REF!</definedName>
    <definedName name="sdfsd4" localSheetId="2">#REF!</definedName>
    <definedName name="sdfsd4">#REF!</definedName>
    <definedName name="SDFSDF" localSheetId="2">#REF!</definedName>
    <definedName name="SDFSDF">#REF!</definedName>
    <definedName name="sdfsdfb" localSheetId="2">#REF!</definedName>
    <definedName name="sdfsdfb">#REF!</definedName>
    <definedName name="SDFSF" localSheetId="2">#REF!</definedName>
    <definedName name="SDFSF">#REF!</definedName>
    <definedName name="sdfsv" localSheetId="2">#REF!</definedName>
    <definedName name="sdfsv">#REF!</definedName>
    <definedName name="sdgfd" localSheetId="2">#REF!</definedName>
    <definedName name="sdgfd">#REF!</definedName>
    <definedName name="sdgfgp" localSheetId="2">#REF!</definedName>
    <definedName name="sdgfgp">#REF!</definedName>
    <definedName name="sdgfiu" localSheetId="2">#REF!</definedName>
    <definedName name="sdgfiu">#REF!</definedName>
    <definedName name="sdgsd" localSheetId="2">#REF!</definedName>
    <definedName name="sdgsd">#REF!</definedName>
    <definedName name="sdgsg" localSheetId="2">#REF!</definedName>
    <definedName name="sdgsg">#REF!</definedName>
    <definedName name="SDIKOM" localSheetId="2">#REF!</definedName>
    <definedName name="SDIKOM">#REF!</definedName>
    <definedName name="sdsd">#REF!</definedName>
    <definedName name="sdsdfh" localSheetId="2">#REF!</definedName>
    <definedName name="sdsdfh">#REF!</definedName>
    <definedName name="sdxa" localSheetId="8">'[57]DUB-823'!#REF!</definedName>
    <definedName name="sdxa">'[57]DUB-823'!#REF!</definedName>
    <definedName name="Se" localSheetId="2">#REF!</definedName>
    <definedName name="Se">#REF!</definedName>
    <definedName name="SECTOR" localSheetId="2">#REF!</definedName>
    <definedName name="SECTOR">#REF!</definedName>
    <definedName name="Seguro">#REF!</definedName>
    <definedName name="SeguroCostos" localSheetId="2">#REF!</definedName>
    <definedName name="SeguroCostos">#REF!</definedName>
    <definedName name="SEM_DEL_MES" localSheetId="2">#REF!</definedName>
    <definedName name="SEM_DEL_MES">#REF!</definedName>
    <definedName name="Semanas_mes">#REF!</definedName>
    <definedName name="sencount" hidden="1">1</definedName>
    <definedName name="sep00">[19]Dólar!#REF!</definedName>
    <definedName name="Sepjv2" localSheetId="2">#REF!</definedName>
    <definedName name="Sepjv2">#REF!</definedName>
    <definedName name="septdetail">#REF!</definedName>
    <definedName name="septico">#REF!</definedName>
    <definedName name="septtb">#REF!</definedName>
    <definedName name="SequenceF">#REF!</definedName>
    <definedName name="SERO" localSheetId="2">#REF!</definedName>
    <definedName name="SERO">#REF!</definedName>
    <definedName name="servicioingreso">#REF!</definedName>
    <definedName name="ServicioSurentingExpress">#REF!</definedName>
    <definedName name="servicioutilidad" localSheetId="2">#REF!</definedName>
    <definedName name="servicioutilidad">#REF!</definedName>
    <definedName name="ServicioVehSustituto">#REF!</definedName>
    <definedName name="setrj" localSheetId="2">#REF!</definedName>
    <definedName name="setrj">#REF!</definedName>
    <definedName name="sett" localSheetId="2">#REF!</definedName>
    <definedName name="sett">#REF!</definedName>
    <definedName name="Sf">#REF!</definedName>
    <definedName name="sfasf" localSheetId="2">#REF!</definedName>
    <definedName name="sfasf">#REF!</definedName>
    <definedName name="SFHSGFH" localSheetId="2">#REF!</definedName>
    <definedName name="SFHSGFH">#REF!</definedName>
    <definedName name="sfsd" localSheetId="2">#REF!</definedName>
    <definedName name="sfsd">#REF!</definedName>
    <definedName name="sfsdf" localSheetId="2">#REF!</definedName>
    <definedName name="sfsdf">#REF!</definedName>
    <definedName name="sfsdferg" localSheetId="2">#REF!</definedName>
    <definedName name="sfsdferg">#REF!</definedName>
    <definedName name="sfsdfs" localSheetId="2">#REF!</definedName>
    <definedName name="sfsdfs">#REF!</definedName>
    <definedName name="Sg">#REF!</definedName>
    <definedName name="SGET">#REF!</definedName>
    <definedName name="Sh" localSheetId="2">#REF!</definedName>
    <definedName name="Sh">#REF!</definedName>
    <definedName name="Share" localSheetId="2">#REF!</definedName>
    <definedName name="Share">#REF!</definedName>
    <definedName name="SHARED_FORMULA_21" localSheetId="2">#REF!</definedName>
    <definedName name="SHARED_FORMULA_21">#REF!</definedName>
    <definedName name="ship_terms" localSheetId="2">#REF!</definedName>
    <definedName name="ship_terms">#REF!</definedName>
    <definedName name="SHIP_VIA">#REF!</definedName>
    <definedName name="Shovel_1">#REF!</definedName>
    <definedName name="Shovel_2">#REF!</definedName>
    <definedName name="Shovel_3">#REF!</definedName>
    <definedName name="Shovel_4">#REF!</definedName>
    <definedName name="Shovel_5">#REF!</definedName>
    <definedName name="show_all" localSheetId="2">#REF!</definedName>
    <definedName name="show_all">#REF!</definedName>
    <definedName name="si">#REF!</definedName>
    <definedName name="SIFON_180_2">#REF!</definedName>
    <definedName name="SIKA">#REF!</definedName>
    <definedName name="SIKADUR">#REF!</definedName>
    <definedName name="Sim_Model_Input_1" localSheetId="2">#REF!</definedName>
    <definedName name="Sim_Model_Input_1">#REF!</definedName>
    <definedName name="Sim_Model_Input_4" localSheetId="2">#REF!</definedName>
    <definedName name="Sim_Model_Input_4">#REF!</definedName>
    <definedName name="Sim_Model_Output_1" localSheetId="2">#REF!</definedName>
    <definedName name="Sim_Model_Output_1">#REF!</definedName>
    <definedName name="SISISIS" localSheetId="2">#REF!</definedName>
    <definedName name="SISISIS">#REF!</definedName>
    <definedName name="Sitio">[111]Sheet1!$C$2:$C$4</definedName>
    <definedName name="sk">#REF!</definedName>
    <definedName name="SLPVC">[10]BASE!$D$214</definedName>
    <definedName name="SLube">#REF!</definedName>
    <definedName name="sm">#REF!</definedName>
    <definedName name="sn">#REF!</definedName>
    <definedName name="snw">#REF!</definedName>
    <definedName name="sñ">#REF!</definedName>
    <definedName name="so">#REF!</definedName>
    <definedName name="Soat">#REF!</definedName>
    <definedName name="SoatCostos">#REF!</definedName>
    <definedName name="SOBRE2H">#REF!</definedName>
    <definedName name="sobrecimiento">#REF!</definedName>
    <definedName name="SOCIAL">#REF!</definedName>
    <definedName name="SOHaul">#REF!</definedName>
    <definedName name="SOL">#REF!</definedName>
    <definedName name="solado">#REF!</definedName>
    <definedName name="SOLDA">#REF!</definedName>
    <definedName name="SOLDADURA">#REF!</definedName>
    <definedName name="SOLDADURA_LIQ_PVC___1_8_GAL.">'[42]INSUMOS-EQUIPOS'!$B$74</definedName>
    <definedName name="Solids.SG">#REF!</definedName>
    <definedName name="solo" localSheetId="2">#REF!</definedName>
    <definedName name="solo">#REF!</definedName>
    <definedName name="solver_adj" localSheetId="7">'Presupuesto Interventoria'!$G$36</definedName>
    <definedName name="solver_lhs1" localSheetId="7">'Presupuesto Interventoria'!$H$39</definedName>
    <definedName name="solver_opt" localSheetId="7">'Presupuesto Interventoria'!$H$39</definedName>
    <definedName name="solver_rhs1" localSheetId="7">'Presupuesto Interventoria'!$I$39</definedName>
    <definedName name="spread" localSheetId="2">#REF!</definedName>
    <definedName name="spread">#REF!</definedName>
    <definedName name="SpreadDesctos">#REF!</definedName>
    <definedName name="SpreadFcro">#REF!</definedName>
    <definedName name="SpreadServicios">#REF!</definedName>
    <definedName name="Spreadsheet_name" localSheetId="2">#REF!</definedName>
    <definedName name="Spreadsheet_name">#REF!</definedName>
    <definedName name="SpreadTotal">#REF!</definedName>
    <definedName name="sr">#REF!</definedName>
    <definedName name="SRandM">#REF!</definedName>
    <definedName name="srwrwr" localSheetId="2">#REF!</definedName>
    <definedName name="srwrwr">#REF!</definedName>
    <definedName name="SS" localSheetId="8">#REF!</definedName>
    <definedName name="ss">#REF!</definedName>
    <definedName name="SSDSD">#REF!</definedName>
    <definedName name="sss">#REF!</definedName>
    <definedName name="ssss">#REF!</definedName>
    <definedName name="sssss">#REF!</definedName>
    <definedName name="sssss7" localSheetId="2">#REF!</definedName>
    <definedName name="sssss7">#REF!</definedName>
    <definedName name="sssssa" localSheetId="2">#REF!</definedName>
    <definedName name="sssssa">#REF!</definedName>
    <definedName name="ssssssssss">#REF!</definedName>
    <definedName name="sssssssssss">#REF!</definedName>
    <definedName name="ssssssssssssssssss">#REF!</definedName>
    <definedName name="ssssssssssssssssssss">#REF!</definedName>
    <definedName name="sssssy" localSheetId="2">#REF!</definedName>
    <definedName name="sssssy">#REF!</definedName>
    <definedName name="st">#REF!</definedName>
    <definedName name="Standby">#REF!</definedName>
    <definedName name="StandbyCostos" localSheetId="2">#REF!</definedName>
    <definedName name="StandbyCostos">#REF!</definedName>
    <definedName name="StartBid">#REF!</definedName>
    <definedName name="StartItems">#REF!</definedName>
    <definedName name="StartPeriod">[118]Index!$S$41</definedName>
    <definedName name="StartRates" localSheetId="2">#REF!</definedName>
    <definedName name="StartRates">#REF!</definedName>
    <definedName name="StartTags" localSheetId="2">#REF!</definedName>
    <definedName name="StartTags">#REF!</definedName>
    <definedName name="status">'[80]LISTS-FOR INTERNAL USE ONLY'!$B$8:$B$13</definedName>
    <definedName name="statusofexecution">#REF!</definedName>
    <definedName name="STOCK_CODE" localSheetId="2">#REF!</definedName>
    <definedName name="STOCK_CODE">#REF!</definedName>
    <definedName name="stock_oreganal" localSheetId="2">#REF!</definedName>
    <definedName name="stock_oreganal">#REF!</definedName>
    <definedName name="StorageTank_Height">#REF!</definedName>
    <definedName name="StorageTank_Radius">#REF!</definedName>
    <definedName name="StorageTank_TotalVolume">#REF!</definedName>
    <definedName name="StorageTank1_DryTonnes">#REF!</definedName>
    <definedName name="StorageTank1_SlurryVolume" localSheetId="2">#REF!</definedName>
    <definedName name="StorageTank1_SlurryVolume">#REF!</definedName>
    <definedName name="StorageTank2_DryTonnes">#REF!</definedName>
    <definedName name="StorageTank2_SlurryVolume">#REF!</definedName>
    <definedName name="StorageTank3_DryTonnes">#REF!</definedName>
    <definedName name="StorageTank3_SlurryVolume">#REF!</definedName>
    <definedName name="StorageTank4_DryTonnes">#REF!</definedName>
    <definedName name="StorageTank4_SlurryVolume">#REF!</definedName>
    <definedName name="StrBaseIncremCanon">#REF!</definedName>
    <definedName name="StrBaseReliquidacion">#REF!</definedName>
    <definedName name="StrClienDescontarIVA">#REF!</definedName>
    <definedName name="StrCliente">#REF!</definedName>
    <definedName name="StrClienTributaRentaPresun">#REF!</definedName>
    <definedName name="strDescAccesorios">#REF!</definedName>
    <definedName name="strDescPlanSeguro" localSheetId="2">#REF!</definedName>
    <definedName name="strDescPlanSeguro">#REF!</definedName>
    <definedName name="strEstado">#REF!</definedName>
    <definedName name="StrFrecPago" localSheetId="2">#REF!</definedName>
    <definedName name="StrFrecPago">#REF!</definedName>
    <definedName name="StrFrecReliquidacion">#REF!</definedName>
    <definedName name="StrGerenteCuenta" localSheetId="2">#REF!</definedName>
    <definedName name="StrGerenteCuenta">#REF!</definedName>
    <definedName name="StrImpDosXMil">#REF!</definedName>
    <definedName name="StrMarcaVehicModelo">#REF!</definedName>
    <definedName name="StrMarcaVehícModelo">#REF!</definedName>
    <definedName name="StrModalidadCanon">#REF!</definedName>
    <definedName name="StrModalidadPago">#REF!</definedName>
    <definedName name="strNomVariable1">#REF!</definedName>
    <definedName name="strNomVariable2">#REF!</definedName>
    <definedName name="strNomVariable3">#REF!</definedName>
    <definedName name="StrNumeroCotizacion">#REF!</definedName>
    <definedName name="StrNumeroCotización">#REF!</definedName>
    <definedName name="strPlaca" localSheetId="2">#REF!</definedName>
    <definedName name="strPlaca">#REF!</definedName>
    <definedName name="StrRentBack" localSheetId="2">#REF!</definedName>
    <definedName name="StrRentBack">#REF!</definedName>
    <definedName name="strTipoCliente">#REF!</definedName>
    <definedName name="StrTipoContrato">#REF!</definedName>
    <definedName name="stt" localSheetId="2">#REF!</definedName>
    <definedName name="stt">#REF!</definedName>
    <definedName name="Stub">#REF!</definedName>
    <definedName name="Stub_Header1" localSheetId="2">#REF!</definedName>
    <definedName name="Stub_Header1">#REF!</definedName>
    <definedName name="Stub_Header2">#REF!</definedName>
    <definedName name="Stub_Header3">#REF!</definedName>
    <definedName name="STyre" localSheetId="2">#REF!</definedName>
    <definedName name="STyre">#REF!</definedName>
    <definedName name="SUBTOTAL">#REF!</definedName>
    <definedName name="SUELDOS">'[90]Base Datos Sueldo'!$B$7:$C$26</definedName>
    <definedName name="SUMA">[119]Hoja1!$F$60</definedName>
    <definedName name="SUMIN">[10]BASE!$D$251</definedName>
    <definedName name="SUMINISTRO">#REF!</definedName>
    <definedName name="suministros" localSheetId="2">#REF!</definedName>
    <definedName name="suministros">#REF!</definedName>
    <definedName name="Summary">#REF!</definedName>
    <definedName name="SUMTB">[14]MEM!$N$47</definedName>
    <definedName name="SUPERCEL">#REF!</definedName>
    <definedName name="Supervía" localSheetId="2">#REF!</definedName>
    <definedName name="Supervía">#REF!</definedName>
    <definedName name="supervision">#REF!</definedName>
    <definedName name="SupportFleet" localSheetId="2">#REF!</definedName>
    <definedName name="SupportFleet">#REF!</definedName>
    <definedName name="SupportOpCost">#REF!</definedName>
    <definedName name="SupportRepl">#REF!</definedName>
    <definedName name="sw" localSheetId="2">#REF!</definedName>
    <definedName name="sw">#REF!</definedName>
    <definedName name="swssdecs" localSheetId="2">#REF!</definedName>
    <definedName name="swssdecs">#REF!</definedName>
    <definedName name="swsw" localSheetId="2">#REF!</definedName>
    <definedName name="swsw">#REF!</definedName>
    <definedName name="swsw3" localSheetId="2">#REF!</definedName>
    <definedName name="swsw3">#REF!</definedName>
    <definedName name="T">#REF!</definedName>
    <definedName name="T.1" localSheetId="2">#REF!</definedName>
    <definedName name="T.1">#REF!</definedName>
    <definedName name="T.10">#REF!</definedName>
    <definedName name="T.11">#REF!</definedName>
    <definedName name="T.12" localSheetId="2">#REF!</definedName>
    <definedName name="T.12">#REF!</definedName>
    <definedName name="T.13">#REF!</definedName>
    <definedName name="T.14">#REF!</definedName>
    <definedName name="T.15" localSheetId="2">#REF!</definedName>
    <definedName name="T.15">#REF!</definedName>
    <definedName name="T.16">#REF!</definedName>
    <definedName name="T.17">#REF!</definedName>
    <definedName name="T.2">#REF!</definedName>
    <definedName name="T.3" localSheetId="2">#REF!</definedName>
    <definedName name="T.3">#REF!</definedName>
    <definedName name="T.4">#REF!</definedName>
    <definedName name="T.5" localSheetId="2">#REF!</definedName>
    <definedName name="T.5">#REF!</definedName>
    <definedName name="T.6">#REF!</definedName>
    <definedName name="T.7">#REF!</definedName>
    <definedName name="T.8">#REF!</definedName>
    <definedName name="T.9">#REF!</definedName>
    <definedName name="t5t5" localSheetId="2">#REF!</definedName>
    <definedName name="t5t5">#REF!</definedName>
    <definedName name="T66JH">[10]BASE!$D$163</definedName>
    <definedName name="T84JH">[16]BASE!$D$168</definedName>
    <definedName name="Ta" localSheetId="2">#REF!</definedName>
    <definedName name="Ta">#REF!</definedName>
    <definedName name="Tab_Elec">[78]Inputs!$J$25</definedName>
    <definedName name="Tab_Expense">[78]Inputs!$P$127:$Q$161</definedName>
    <definedName name="Tab_Process">[78]Inputs!$N$127:$O$173</definedName>
    <definedName name="Tab_Respons">[78]Inputs!$L$127:$M$139</definedName>
    <definedName name="TABLA">[10]BASE!$D$255</definedName>
    <definedName name="TABLA_CMI">[3]BS.DATOS!$Q$5:$X$17</definedName>
    <definedName name="TABLA_DE_CARACOLI">#REF!</definedName>
    <definedName name="TABLA_DE_CONTENIDO__A1">#REF!</definedName>
    <definedName name="TABLA_RN">[3]BS.DATOS!$AA$5:$AH$17</definedName>
    <definedName name="TABLA1" localSheetId="2">#REF!</definedName>
    <definedName name="TABLA1">#REF!</definedName>
    <definedName name="tabla2">#REF!</definedName>
    <definedName name="tablaDeDTFS">#REF!</definedName>
    <definedName name="TablaR">#REF!</definedName>
    <definedName name="tablilla" localSheetId="2">#REF!</definedName>
    <definedName name="tablilla">#REF!</definedName>
    <definedName name="tachas">#REF!</definedName>
    <definedName name="TACOM">[10]BASE!$D$316</definedName>
    <definedName name="TACOR">[10]BASE!$D$314</definedName>
    <definedName name="TagBid1">#REF!</definedName>
    <definedName name="tagbid1ext">#REF!</definedName>
    <definedName name="tagbid1UnevalCost">#REF!</definedName>
    <definedName name="tagbid1unit" localSheetId="2">#REF!</definedName>
    <definedName name="tagbid1unit">#REF!</definedName>
    <definedName name="TagBid2">#REF!</definedName>
    <definedName name="tagbid2ext">#REF!</definedName>
    <definedName name="tagbid2UnEvalCost">#REF!</definedName>
    <definedName name="tagbid2unit">#REF!</definedName>
    <definedName name="TagBid3">#REF!</definedName>
    <definedName name="tagbid3ext">#REF!</definedName>
    <definedName name="tagBid3UnevalCost">#REF!</definedName>
    <definedName name="tagbid3unit">#REF!</definedName>
    <definedName name="TagBid4">#REF!</definedName>
    <definedName name="tagbid4ext">#REF!</definedName>
    <definedName name="tagBid4UnEvalCost" localSheetId="2">#REF!</definedName>
    <definedName name="tagBid4UnEvalCost">#REF!</definedName>
    <definedName name="tagbid4unit">#REF!</definedName>
    <definedName name="TagBidRange">#REF!</definedName>
    <definedName name="TagCurrency_conversion_factor" localSheetId="2">#REF!</definedName>
    <definedName name="TagCurrency_conversion_factor">#REF!</definedName>
    <definedName name="TagDescription">#REF!</definedName>
    <definedName name="tagid">#REF!</definedName>
    <definedName name="TagLineNo">#REF!</definedName>
    <definedName name="TagList.EndDate">#REF!</definedName>
    <definedName name="TagList.StartDate">#REF!</definedName>
    <definedName name="TagQuantity">#REF!</definedName>
    <definedName name="TagRefer">#REF!</definedName>
    <definedName name="tagunit">#REF!</definedName>
    <definedName name="TANQUES4.1">#REF!</definedName>
    <definedName name="TANTIKO">#REF!</definedName>
    <definedName name="TAPA_HF">#REF!</definedName>
    <definedName name="TAPON_2__P.V.C">#REF!</definedName>
    <definedName name="TARIFAS_SUBSIDIOS" localSheetId="2">#REF!</definedName>
    <definedName name="TARIFAS_SUBSIDIOS">#REF!</definedName>
    <definedName name="TARIFAS1">#REF!</definedName>
    <definedName name="TASA" localSheetId="8">#REF!</definedName>
    <definedName name="TASA">#REF!</definedName>
    <definedName name="Tasa_Efectiva_Mensual_Fondeo">#REF!</definedName>
    <definedName name="Tax_Rate_Col">'[41]Inputs-SUMMARY'!$H$466:$BR$466</definedName>
    <definedName name="Taxpb" localSheetId="2">#REF!</definedName>
    <definedName name="Taxpb">#REF!</definedName>
    <definedName name="Tb">#REF!</definedName>
    <definedName name="TBCUR">[120]Sheet4!$A$2:$E$235</definedName>
    <definedName name="TBMAYINT">#REF!</definedName>
    <definedName name="tbres">#REF!</definedName>
    <definedName name="TBV1A">#REF!</definedName>
    <definedName name="Tc">#REF!</definedName>
    <definedName name="TCC" localSheetId="8">#REF!</definedName>
    <definedName name="TCC">#REF!</definedName>
    <definedName name="Td">#REF!</definedName>
    <definedName name="tdy" localSheetId="2">#REF!</definedName>
    <definedName name="tdy">#REF!</definedName>
    <definedName name="Te">#REF!</definedName>
    <definedName name="TechAccept">#REF!</definedName>
    <definedName name="tecpro06" localSheetId="2">#REF!</definedName>
    <definedName name="tecpro06">#REF!</definedName>
    <definedName name="TEE_2_____2____P.V.C" localSheetId="2">#REF!</definedName>
    <definedName name="TEE_2_____2____P.V.C">#REF!</definedName>
    <definedName name="TEE_3____3____2____P.V.C" localSheetId="2">#REF!</definedName>
    <definedName name="TEE_3____3____2____P.V.C">#REF!</definedName>
    <definedName name="TEE_3____3____2____P.V.C_UM">#REF!</definedName>
    <definedName name="TEE_3____3____3____P.V.C">#REF!</definedName>
    <definedName name="TEE_3__x_3__B_x_B">#REF!</definedName>
    <definedName name="TEE_4____4____4____P.V.C_UM">#REF!</definedName>
    <definedName name="TEFLON">#REF!</definedName>
    <definedName name="TEJAB">[10]BASE!$D$65</definedName>
    <definedName name="TEJAJ">[16]BASE!$D$245</definedName>
    <definedName name="TELEP">[10]BASE!$D$313</definedName>
    <definedName name="TEMP2">'[70]Cost Codes'!$B$4:$G$361</definedName>
    <definedName name="TER" localSheetId="2">#REF!</definedName>
    <definedName name="TER">#REF!</definedName>
    <definedName name="TERM" localSheetId="2">#REF!</definedName>
    <definedName name="TERM">#REF!</definedName>
    <definedName name="TÉRMINOS" localSheetId="2">#REF!</definedName>
    <definedName name="TÉRMINOS">#REF!</definedName>
    <definedName name="test">#REF!</definedName>
    <definedName name="tewst" localSheetId="2">#REF!</definedName>
    <definedName name="tewst">#REF!</definedName>
    <definedName name="teytrh" localSheetId="2">#REF!</definedName>
    <definedName name="teytrh">#REF!</definedName>
    <definedName name="Tf" localSheetId="2">#REF!</definedName>
    <definedName name="Tf">#REF!</definedName>
    <definedName name="Tg">#REF!</definedName>
    <definedName name="TGRASA">[121]BASE!$D$280</definedName>
    <definedName name="Th">#REF!</definedName>
    <definedName name="thdh" localSheetId="2">#REF!</definedName>
    <definedName name="thdh">#REF!</definedName>
    <definedName name="THF6RO">[10]BASE!$D$190</definedName>
    <definedName name="thtj" localSheetId="2">#REF!</definedName>
    <definedName name="thtj">#REF!</definedName>
    <definedName name="Ti">#REF!</definedName>
    <definedName name="TIPO" localSheetId="8">#REF!</definedName>
    <definedName name="Tipo">[111]Sheet1!$A$2:$A$6</definedName>
    <definedName name="tipo_pintura">#REF!</definedName>
    <definedName name="tipov">#REF!</definedName>
    <definedName name="TIT" localSheetId="2">#REF!</definedName>
    <definedName name="TIT">#REF!</definedName>
    <definedName name="Titlepb">#REF!</definedName>
    <definedName name="TITU">#REF!</definedName>
    <definedName name="TITULO">#REF!</definedName>
    <definedName name="Titulos_a_imprimir">#REF!</definedName>
    <definedName name="_xlnm.Print_Titles">#N/A</definedName>
    <definedName name="Títulos_a_imprimir_IM" localSheetId="2">#REF!</definedName>
    <definedName name="Títulos_a_imprimir_IM">#REF!</definedName>
    <definedName name="Tj">#REF!</definedName>
    <definedName name="Tk">#REF!</definedName>
    <definedName name="tl" localSheetId="2">#REF!</definedName>
    <definedName name="tl">#REF!</definedName>
    <definedName name="Tll">#REF!</definedName>
    <definedName name="Tm">#REF!</definedName>
    <definedName name="Tn">#REF!</definedName>
    <definedName name="TNOV12">[10]BASE!$D$147</definedName>
    <definedName name="TNOV8">[10]BASE!$D$145</definedName>
    <definedName name="Tñ">#REF!</definedName>
    <definedName name="To">#REF!</definedName>
    <definedName name="TORNI">[10]BASE!$D$265</definedName>
    <definedName name="TORNILLO_3">#REF!</definedName>
    <definedName name="TORNILLOS_2.5" localSheetId="2">#REF!</definedName>
    <definedName name="TORNILLOS_2.5">#REF!</definedName>
    <definedName name="tortas" localSheetId="2">#REF!</definedName>
    <definedName name="tortas">#REF!</definedName>
    <definedName name="tortas2" localSheetId="2">#REF!</definedName>
    <definedName name="tortas2">#REF!</definedName>
    <definedName name="TOT">#REF!</definedName>
    <definedName name="Tot_Con_Ins" localSheetId="2">#REF!</definedName>
    <definedName name="Tot_Con_Ins">#REF!</definedName>
    <definedName name="Tot_EA_CAPEX" localSheetId="2">#REF!</definedName>
    <definedName name="Tot_EA_CAPEX">#REF!</definedName>
    <definedName name="Tot_Elect" localSheetId="2">#REF!</definedName>
    <definedName name="Tot_Elect">#REF!</definedName>
    <definedName name="Tot_Elect1" localSheetId="2">#REF!</definedName>
    <definedName name="Tot_Elect1">#REF!</definedName>
    <definedName name="Tot_Ops_Ins" localSheetId="2">#REF!</definedName>
    <definedName name="Tot_Ops_Ins">#REF!</definedName>
    <definedName name="TOTAL">#REF!</definedName>
    <definedName name="TOTAL_CIVIL">#REF!</definedName>
    <definedName name="TOTAL_ELECTRICO" localSheetId="2">#REF!</definedName>
    <definedName name="TOTAL_ELECTRICO">#REF!</definedName>
    <definedName name="TOTAL_SERVICIOS" localSheetId="2">#REF!</definedName>
    <definedName name="TOTAL_SERVICIOS">#REF!</definedName>
    <definedName name="TOTAL1" localSheetId="8">#REF!</definedName>
    <definedName name="TOTAL1">#REF!</definedName>
    <definedName name="TotalBidCost">#REF!</definedName>
    <definedName name="TotalCost" localSheetId="2">#REF!</definedName>
    <definedName name="TotalCost">#REF!</definedName>
    <definedName name="TotalCostosDirectos">#REF!</definedName>
    <definedName name="totales" localSheetId="2">#REF!</definedName>
    <definedName name="totales">#REF!</definedName>
    <definedName name="TotalItemsCost">#REF!</definedName>
    <definedName name="TotalPickedCost">#REF!</definedName>
    <definedName name="TotEquipos1.1.3">#REF!</definedName>
    <definedName name="TotEquipos1.2.2.10">#REF!</definedName>
    <definedName name="TotEquipos1.2.2.11" localSheetId="2">#REF!</definedName>
    <definedName name="TotEquipos1.2.2.11">#REF!</definedName>
    <definedName name="TotEquipos1.2.2.3">#REF!</definedName>
    <definedName name="TotEquipos1.2.2.4">#REF!</definedName>
    <definedName name="TotEquipos1.2.2.5">#REF!</definedName>
    <definedName name="TotEquipos1.2.2.6" localSheetId="2">#REF!</definedName>
    <definedName name="TotEquipos1.2.2.6">#REF!</definedName>
    <definedName name="TotEquipos1.2.2.7">#REF!</definedName>
    <definedName name="TotEquipos1.2.2.8">#REF!</definedName>
    <definedName name="TotEquipos1.2.2.9" localSheetId="2">#REF!</definedName>
    <definedName name="TotEquipos1.2.2.9">#REF!</definedName>
    <definedName name="TotEquipos1.2.3.1">#REF!</definedName>
    <definedName name="TotEquipos1.2.3.3">#REF!</definedName>
    <definedName name="TotEquipos1.2.3.4">#REF!</definedName>
    <definedName name="TotEquipos1.3.2">#REF!</definedName>
    <definedName name="TotManodeobra1.1.3">#REF!</definedName>
    <definedName name="TotManodeobra1.2.2.10">#REF!</definedName>
    <definedName name="TotManodeobra1.2.2.11">#REF!</definedName>
    <definedName name="TotManodeobra1.2.2.3">#REF!</definedName>
    <definedName name="TotManodeobra1.2.2.4">#REF!</definedName>
    <definedName name="TotManodeobra1.2.2.5">#REF!</definedName>
    <definedName name="TotManodeobra1.2.2.6">#REF!</definedName>
    <definedName name="TotManodeobra1.2.2.7">#REF!</definedName>
    <definedName name="TotManodeobra1.2.2.8">#REF!</definedName>
    <definedName name="TotManodeobra1.2.2.9">#REF!</definedName>
    <definedName name="TotManodeobra1.2.3.1">#REF!</definedName>
    <definedName name="TotManodeobra1.2.3.3">#REF!</definedName>
    <definedName name="TotManodeobra1.2.3.4" localSheetId="2">#REF!</definedName>
    <definedName name="TotManodeobra1.2.3.4">#REF!</definedName>
    <definedName name="TotManodeobra1.3.2" localSheetId="2">#REF!</definedName>
    <definedName name="TotManodeobra1.3.2">#REF!</definedName>
    <definedName name="TotMateriales1.1.3" localSheetId="2">#REF!</definedName>
    <definedName name="TotMateriales1.1.3">#REF!</definedName>
    <definedName name="TotMateriales1.2.2.10" localSheetId="2">#REF!</definedName>
    <definedName name="TotMateriales1.2.2.10">#REF!</definedName>
    <definedName name="TotMateriales1.2.2.11">#REF!</definedName>
    <definedName name="TotMateriales1.2.2.3">#REF!</definedName>
    <definedName name="TotMateriales1.2.2.4">#REF!</definedName>
    <definedName name="TotMateriales1.2.2.5">#REF!</definedName>
    <definedName name="TotMateriales1.2.2.6">#REF!</definedName>
    <definedName name="TotMateriales1.2.2.7" localSheetId="2">#REF!</definedName>
    <definedName name="TotMateriales1.2.2.7">#REF!</definedName>
    <definedName name="TotMateriales1.2.2.8">#REF!</definedName>
    <definedName name="TotMateriales1.2.2.9">#REF!</definedName>
    <definedName name="TotMateriales1.2.3.1" localSheetId="2">#REF!</definedName>
    <definedName name="TotMateriales1.2.3.1">#REF!</definedName>
    <definedName name="TotMateriales1.2.3.3">#REF!</definedName>
    <definedName name="TotMateriales1.2.3.4">#REF!</definedName>
    <definedName name="TotMateriales1.3.2">#REF!</definedName>
    <definedName name="TotTransportes1.1.3">#REF!</definedName>
    <definedName name="TotTransportes1.2.2.10">#REF!</definedName>
    <definedName name="TotTransportes1.2.2.11" localSheetId="2">#REF!</definedName>
    <definedName name="TotTransportes1.2.2.11">#REF!</definedName>
    <definedName name="TotTransportes1.2.2.3">#REF!</definedName>
    <definedName name="TotTransportes1.2.2.4">#REF!</definedName>
    <definedName name="TotTransportes1.2.2.5">#REF!</definedName>
    <definedName name="TotTransportes1.2.2.6">#REF!</definedName>
    <definedName name="TotTransportes1.2.2.7" localSheetId="2">#REF!</definedName>
    <definedName name="TotTransportes1.2.2.7">#REF!</definedName>
    <definedName name="TotTransportes1.2.2.8">#REF!</definedName>
    <definedName name="TotTransportes1.2.2.9" localSheetId="2">#REF!</definedName>
    <definedName name="TotTransportes1.2.2.9">#REF!</definedName>
    <definedName name="TotTransportes1.2.3.1">#REF!</definedName>
    <definedName name="TotTransportes1.2.3.3">#REF!</definedName>
    <definedName name="TotTransportes1.2.3.4">#REF!</definedName>
    <definedName name="TotTransportes1.3.2">#REF!</definedName>
    <definedName name="Tp">#REF!</definedName>
    <definedName name="tpte" localSheetId="2">#REF!</definedName>
    <definedName name="tpte">#REF!</definedName>
    <definedName name="tptee">#REF!</definedName>
    <definedName name="TPTES">'[73] Insumos Manizales'!$C$221:$C$228</definedName>
    <definedName name="TPVCS3" localSheetId="2">#REF!</definedName>
    <definedName name="TPVCS3">#REF!</definedName>
    <definedName name="Tq">#REF!</definedName>
    <definedName name="Tr">#REF!</definedName>
    <definedName name="TRAFO" localSheetId="2">#REF!</definedName>
    <definedName name="TRAFO">#REF!</definedName>
    <definedName name="Tramites">#REF!</definedName>
    <definedName name="TramitesCostos">#REF!</definedName>
    <definedName name="TRANA" localSheetId="2">#REF!</definedName>
    <definedName name="TRANA">#REF!</definedName>
    <definedName name="TRANAG">[10]BASE!$D$336</definedName>
    <definedName name="TRANAR">[10]BASE!$D$332</definedName>
    <definedName name="TRANS">[10]BASE!$D$333</definedName>
    <definedName name="Transfer_Price">'[41]Inputs-SUMMARY'!$H$464:$BR$464</definedName>
    <definedName name="TRANSPORI" localSheetId="2">#REF!</definedName>
    <definedName name="TRANSPORI">#REF!</definedName>
    <definedName name="TRANSPORTE" localSheetId="2">#REF!</definedName>
    <definedName name="TRANSPORTE">#REF!</definedName>
    <definedName name="TRAT">[122]desmonte!$E$48</definedName>
    <definedName name="trest" localSheetId="2">#REF!</definedName>
    <definedName name="trest">#REF!</definedName>
    <definedName name="tret" localSheetId="2">#REF!</definedName>
    <definedName name="tret">#REF!</definedName>
    <definedName name="trh" localSheetId="2">#REF!</definedName>
    <definedName name="trh">#REF!</definedName>
    <definedName name="trhfh" localSheetId="2">#REF!</definedName>
    <definedName name="trhfh">#REF!</definedName>
    <definedName name="TRIPLEX">#REF!</definedName>
    <definedName name="TRITU">[10]BASE!$D$54</definedName>
    <definedName name="trjfgjh" localSheetId="2">#REF!</definedName>
    <definedName name="trjfgjh">#REF!</definedName>
    <definedName name="TRM" localSheetId="8">#REF!</definedName>
    <definedName name="TRM">'[123]Cuadro p. Capital Vs estimado'!$G$1</definedName>
    <definedName name="tru" localSheetId="2">#REF!</definedName>
    <definedName name="tru">#REF!</definedName>
    <definedName name="truds" localSheetId="2">#REF!</definedName>
    <definedName name="truds">#REF!</definedName>
    <definedName name="trutu" localSheetId="2">#REF!</definedName>
    <definedName name="trutu">#REF!</definedName>
    <definedName name="trydfg" localSheetId="2">#REF!</definedName>
    <definedName name="trydfg">#REF!</definedName>
    <definedName name="trydtrygf" localSheetId="2">#REF!</definedName>
    <definedName name="trydtrygf">#REF!</definedName>
    <definedName name="tryery" localSheetId="2">#REF!</definedName>
    <definedName name="tryery">#REF!</definedName>
    <definedName name="tryi6" localSheetId="2">#REF!</definedName>
    <definedName name="tryi6">#REF!</definedName>
    <definedName name="tryrth" localSheetId="2">#REF!</definedName>
    <definedName name="tryrth">#REF!</definedName>
    <definedName name="Ts">#REF!</definedName>
    <definedName name="tsert" localSheetId="2">#REF!</definedName>
    <definedName name="tsert">#REF!</definedName>
    <definedName name="Tt">#REF!</definedName>
    <definedName name="TtCD">#REF!</definedName>
    <definedName name="TTCostOutput">#REF!</definedName>
    <definedName name="TTR" localSheetId="2">#REF!</definedName>
    <definedName name="TTR">#REF!</definedName>
    <definedName name="ttrff" localSheetId="2">#REF!</definedName>
    <definedName name="ttrff">#REF!</definedName>
    <definedName name="ttt" localSheetId="2">#REF!</definedName>
    <definedName name="ttt">#REF!</definedName>
    <definedName name="TTTT">#REF!</definedName>
    <definedName name="tttt7" localSheetId="2">#REF!</definedName>
    <definedName name="tttt7">#REF!</definedName>
    <definedName name="tttthy" localSheetId="2">#REF!</definedName>
    <definedName name="tttthy">#REF!</definedName>
    <definedName name="ttttr" localSheetId="2">#REF!</definedName>
    <definedName name="ttttr">#REF!</definedName>
    <definedName name="ttttt" localSheetId="2">#REF!</definedName>
    <definedName name="ttttt">#REF!</definedName>
    <definedName name="TTTTTT" localSheetId="2">#REF!</definedName>
    <definedName name="TTTTTT">#REF!</definedName>
    <definedName name="TTTTTTTT">#REF!</definedName>
    <definedName name="Tu">#REF!</definedName>
    <definedName name="TUB._ACC_3__Bx_B_SCH_40">#REF!</definedName>
    <definedName name="TUB6DOM">[14]MEM!$N$51</definedName>
    <definedName name="TUB8SUM">[14]MEM!$N$49</definedName>
    <definedName name="TUBERIA_P.V.C_RDE_9">#REF!</definedName>
    <definedName name="TUBERIA_P.V.C_UM_RDE_41____2" localSheetId="2">#REF!</definedName>
    <definedName name="TUBERIA_P.V.C_UM_RDE_41____2">#REF!</definedName>
    <definedName name="TUBERIA_P.V.C_UM_RDE_41____3">#REF!</definedName>
    <definedName name="tuberia3" localSheetId="2">#REF!</definedName>
    <definedName name="tuberia3">#REF!</definedName>
    <definedName name="TUBO_1_2">#REF!</definedName>
    <definedName name="TUBO_1_2__HG">#REF!</definedName>
    <definedName name="TUBO_PRESIÓN_PVC_1_2_RDE_13.5">'[42]INSUMOS-EQUIPOS'!$B$14</definedName>
    <definedName name="TUBS3">[10]BASE!$D$124</definedName>
    <definedName name="TUBS4">[10]BASE!$D$125</definedName>
    <definedName name="TUBS6">[10]BASE!$D$126</definedName>
    <definedName name="tur" localSheetId="2">#REF!</definedName>
    <definedName name="tur">#REF!</definedName>
    <definedName name="turu" localSheetId="2">#REF!</definedName>
    <definedName name="turu">#REF!</definedName>
    <definedName name="Tw">#REF!</definedName>
    <definedName name="twer" localSheetId="2">#REF!</definedName>
    <definedName name="twer">#REF!</definedName>
    <definedName name="twet" localSheetId="2">#REF!</definedName>
    <definedName name="twet">#REF!</definedName>
    <definedName name="Tx">#REF!</definedName>
    <definedName name="Ty">#REF!</definedName>
    <definedName name="tyery" localSheetId="2">#REF!</definedName>
    <definedName name="tyery">#REF!</definedName>
    <definedName name="tyj" localSheetId="2">#REF!</definedName>
    <definedName name="tyj">#REF!</definedName>
    <definedName name="tyjtyj" localSheetId="2">#REF!</definedName>
    <definedName name="tyjtyj">#REF!</definedName>
    <definedName name="tyjytjuyjuy" localSheetId="2">#REF!</definedName>
    <definedName name="tyjytjuyjuy">#REF!</definedName>
    <definedName name="tyk" localSheetId="2">#REF!</definedName>
    <definedName name="tyk">#REF!</definedName>
    <definedName name="tym" localSheetId="2">#REF!</definedName>
    <definedName name="tym">#REF!</definedName>
    <definedName name="TYPE">#REF!</definedName>
    <definedName name="typeofcommittment">#REF!</definedName>
    <definedName name="tyr" localSheetId="2">#REF!</definedName>
    <definedName name="tyr">#REF!</definedName>
    <definedName name="tytfy">#REF!</definedName>
    <definedName name="tytgfhgfh" localSheetId="2">#REF!</definedName>
    <definedName name="tytgfhgfh">#REF!</definedName>
    <definedName name="tyty" localSheetId="2">#REF!</definedName>
    <definedName name="tyty">#REF!</definedName>
    <definedName name="tyu">#REF!</definedName>
    <definedName name="TYUIYI" localSheetId="2">#REF!</definedName>
    <definedName name="TYUIYI">#REF!</definedName>
    <definedName name="tyujh" localSheetId="2">#REF!</definedName>
    <definedName name="tyujh">#REF!</definedName>
    <definedName name="tyuty" localSheetId="2">#REF!</definedName>
    <definedName name="tyuty">#REF!</definedName>
    <definedName name="tyutyu" localSheetId="2">#REF!</definedName>
    <definedName name="tyutyu">#REF!</definedName>
    <definedName name="tyxg" localSheetId="2">#REF!</definedName>
    <definedName name="tyxg">#REF!</definedName>
    <definedName name="Tz">#REF!</definedName>
    <definedName name="u" localSheetId="2">#REF!</definedName>
    <definedName name="u">#REF!</definedName>
    <definedName name="u3u" localSheetId="2">#REF!</definedName>
    <definedName name="u3u">#REF!</definedName>
    <definedName name="u7u7" localSheetId="2">#REF!</definedName>
    <definedName name="u7u7">#REF!</definedName>
    <definedName name="Ua">#REF!</definedName>
    <definedName name="UALU">[10]BASE!$D$233</definedName>
    <definedName name="Ub">#REF!</definedName>
    <definedName name="Ubicación">#REF!</definedName>
    <definedName name="Uc">#REF!</definedName>
    <definedName name="Ud">#REF!</definedName>
    <definedName name="Ue">#REF!</definedName>
    <definedName name="Uf">#REF!</definedName>
    <definedName name="UFInanzas">[110]Cuentas!$P$11:$P$111</definedName>
    <definedName name="Ug" localSheetId="2">#REF!</definedName>
    <definedName name="Ug">#REF!</definedName>
    <definedName name="UGEquipData" localSheetId="2">#REF!</definedName>
    <definedName name="UGEquipData">#REF!</definedName>
    <definedName name="Uh">#REF!</definedName>
    <definedName name="ui">#REF!</definedName>
    <definedName name="uijhj" localSheetId="2">#REF!</definedName>
    <definedName name="uijhj">#REF!</definedName>
    <definedName name="uio" localSheetId="2">#REF!</definedName>
    <definedName name="uio">#REF!</definedName>
    <definedName name="uiou" localSheetId="2">#REF!</definedName>
    <definedName name="uiou">#REF!</definedName>
    <definedName name="uir" localSheetId="2">#REF!</definedName>
    <definedName name="uir">#REF!</definedName>
    <definedName name="uituii" localSheetId="2">#REF!</definedName>
    <definedName name="uituii">#REF!</definedName>
    <definedName name="uityjj" localSheetId="2">#REF!</definedName>
    <definedName name="uityjj">#REF!</definedName>
    <definedName name="uiufgj" localSheetId="2">#REF!</definedName>
    <definedName name="uiufgj">#REF!</definedName>
    <definedName name="UIUYI" localSheetId="2">#REF!</definedName>
    <definedName name="UIUYI">#REF!</definedName>
    <definedName name="Uj">#REF!</definedName>
    <definedName name="ujyyu">#REF!</definedName>
    <definedName name="Uk">#REF!</definedName>
    <definedName name="Ull">#REF!</definedName>
    <definedName name="Um" localSheetId="2">#REF!</definedName>
    <definedName name="Um">#REF!</definedName>
    <definedName name="UMina">[44]Cuentas!$Q$11:$Q$46</definedName>
    <definedName name="Un">#REF!</definedName>
    <definedName name="und" localSheetId="2">#REF!</definedName>
    <definedName name="und">#REF!</definedName>
    <definedName name="UNIDAD1">[64]ITEMS!$C$2</definedName>
    <definedName name="UNIDAD521">[65]ITEMS!$C$522</definedName>
    <definedName name="UNION_DE_MECANICA_2">#REF!</definedName>
    <definedName name="UNION_DE_MECANICA_3">#REF!</definedName>
    <definedName name="UNION_DE_MECANICA_4">#REF!</definedName>
    <definedName name="UNION_DE_REPARACION_2__P.V.C">#REF!</definedName>
    <definedName name="UNION_DE_REPARACION_3">#REF!</definedName>
    <definedName name="UNION_DE_REPARACION_3__P.V.C">#REF!</definedName>
    <definedName name="UNION_DE_REPARACION_4">#REF!</definedName>
    <definedName name="UNION_P.V.C_1_2">#REF!</definedName>
    <definedName name="UNIÓN_PRESIÓN_PVC_1_2">'[42]INSUMOS-EQUIPOS'!$B$33</definedName>
    <definedName name="Unit">#REF!</definedName>
    <definedName name="UNITARIO">[124]Unitarios!$A$3:$D$13</definedName>
    <definedName name="Unitarios">#REF!</definedName>
    <definedName name="units">'[63]REF - Listas'!$G$10:$G$18</definedName>
    <definedName name="uno" localSheetId="2">#REF!</definedName>
    <definedName name="uno">#REF!</definedName>
    <definedName name="UNOV30">[10]BASE!$D$104</definedName>
    <definedName name="UNOV36">[10]BASE!$D$105</definedName>
    <definedName name="Uñ">#REF!</definedName>
    <definedName name="Uo" localSheetId="2">#REF!</definedName>
    <definedName name="Uo">#REF!</definedName>
    <definedName name="UOUIV" localSheetId="2">#REF!</definedName>
    <definedName name="UOUIV">#REF!</definedName>
    <definedName name="Up" localSheetId="2">#REF!</definedName>
    <definedName name="Up">#REF!</definedName>
    <definedName name="UPlanta">[44]Cuentas!$T$11:$T$56</definedName>
    <definedName name="Uq" localSheetId="2">#REF!</definedName>
    <definedName name="Uq">#REF!</definedName>
    <definedName name="Ur">#REF!</definedName>
    <definedName name="uriel" localSheetId="2">#REF!</definedName>
    <definedName name="uriel">#REF!</definedName>
    <definedName name="uryur" localSheetId="2">#REF!</definedName>
    <definedName name="uryur">#REF!</definedName>
    <definedName name="Us">#REF!</definedName>
    <definedName name="ut">#REF!</definedName>
    <definedName name="Ut_Un">#REF!</definedName>
    <definedName name="Util">#REF!</definedName>
    <definedName name="utilidad" localSheetId="8">#REF!</definedName>
    <definedName name="utilidad">#REF!</definedName>
    <definedName name="UtilidadMensual" localSheetId="2">#REF!</definedName>
    <definedName name="UtilidadMensual">#REF!</definedName>
    <definedName name="UTMAR">#REF!</definedName>
    <definedName name="uu" localSheetId="2">#REF!</definedName>
    <definedName name="uu">#REF!</definedName>
    <definedName name="uuu" localSheetId="2">#REF!</definedName>
    <definedName name="uuu">#REF!</definedName>
    <definedName name="UUUU">#REF!</definedName>
    <definedName name="uuuuo" localSheetId="2">#REF!</definedName>
    <definedName name="uuuuo">#REF!</definedName>
    <definedName name="uuuuuj" localSheetId="2">#REF!</definedName>
    <definedName name="uuuuuj">#REF!</definedName>
    <definedName name="uuuuutiyt" localSheetId="2">#REF!</definedName>
    <definedName name="uuuuutiyt">#REF!</definedName>
    <definedName name="uuuuuu">#REF!</definedName>
    <definedName name="uuuuuuuuuu">#REF!</definedName>
    <definedName name="UUUUUUUUUUUUUU">#REF!</definedName>
    <definedName name="Uv">#REF!</definedName>
    <definedName name="Uw">#REF!</definedName>
    <definedName name="uwkap" localSheetId="2">#REF!</definedName>
    <definedName name="uwkap">#REF!</definedName>
    <definedName name="uxd" localSheetId="2">#REF!</definedName>
    <definedName name="uxd">#REF!</definedName>
    <definedName name="uy">#REF!</definedName>
    <definedName name="uyiyiy" localSheetId="2">#REF!</definedName>
    <definedName name="uyiyiy">#REF!</definedName>
    <definedName name="uytu" localSheetId="2">#REF!</definedName>
    <definedName name="uytu">#REF!</definedName>
    <definedName name="UYU" localSheetId="2">#REF!</definedName>
    <definedName name="UYU">#REF!</definedName>
    <definedName name="uyur" localSheetId="2">#REF!</definedName>
    <definedName name="uyur">#REF!</definedName>
    <definedName name="Uz">#REF!</definedName>
    <definedName name="v" localSheetId="2">#REF!</definedName>
    <definedName name="v">#REF!</definedName>
    <definedName name="V.M.CV1_Moisture" localSheetId="2">#REF!</definedName>
    <definedName name="V.M.CV1_Moisture">#REF!</definedName>
    <definedName name="V.M.CV2_Al">#REF!</definedName>
    <definedName name="V.M.CV2_Co">#REF!</definedName>
    <definedName name="V.M.CV2_DryTonnes">#REF!</definedName>
    <definedName name="V.M.CV2_dtph">#REF!</definedName>
    <definedName name="V.M.CV2_Fe">#REF!</definedName>
    <definedName name="V.M.CV2_Mg" localSheetId="2">#REF!</definedName>
    <definedName name="V.M.CV2_Mg">#REF!</definedName>
    <definedName name="V.M.CV2_Ni">#REF!</definedName>
    <definedName name="V.M.CV2_Si">#REF!</definedName>
    <definedName name="V.M.Mill_Availability">#REF!</definedName>
    <definedName name="V.M.Mill_Downtime">#REF!</definedName>
    <definedName name="V.M.Mill_DryTonnes">#REF!</definedName>
    <definedName name="V.M.Mill_DryTph">#REF!</definedName>
    <definedName name="V.M.Mill_PowerDraw">#REF!</definedName>
    <definedName name="V.M.Mill_PowerDrawPerTonne">#REF!</definedName>
    <definedName name="V.M.Mill_Uptime">#REF!</definedName>
    <definedName name="V.M.Mill_Utilization">#REF!</definedName>
    <definedName name="V.M.Mill_WetTonnes">#REF!</definedName>
    <definedName name="V.M.Mill_WetTph">#REF!</definedName>
    <definedName name="V.M.MillFeed_Al" localSheetId="2">#REF!</definedName>
    <definedName name="V.M.MillFeed_Al">#REF!</definedName>
    <definedName name="V.M.MillFeed_Co">#REF!</definedName>
    <definedName name="V.M.MillFeed_Fe">#REF!</definedName>
    <definedName name="V.M.MillFeed_Mg">#REF!</definedName>
    <definedName name="V.M.MillFeed_Ni">#REF!</definedName>
    <definedName name="V.M.MillFeed_Si">#REF!</definedName>
    <definedName name="V.M.MillH2O_Head">#REF!</definedName>
    <definedName name="V.M.MillH2O_Screen">#REF!</definedName>
    <definedName name="V.M.MillH2O_Total">#REF!</definedName>
    <definedName name="V.M.OreToStorage_Al">#REF!</definedName>
    <definedName name="V.M.OreToStorage_Co">#REF!</definedName>
    <definedName name="V.M.OreToStorage_DryTonnes" localSheetId="2">#REF!</definedName>
    <definedName name="V.M.OreToStorage_DryTonnes">#REF!</definedName>
    <definedName name="V.M.OreToStorage_DryTph">#REF!</definedName>
    <definedName name="V.M.OreToStorage_Fe">#REF!</definedName>
    <definedName name="V.M.OreToStorage_Mg">#REF!</definedName>
    <definedName name="V.M.OreToStorage_Ni" localSheetId="2">#REF!</definedName>
    <definedName name="V.M.OreToStorage_Ni">#REF!</definedName>
    <definedName name="V.M.OreToStorage_PulpDensity">#REF!</definedName>
    <definedName name="V.M.OreToStorage_PulpYieldStress">#REF!</definedName>
    <definedName name="V.M.OreToStorage_Si">#REF!</definedName>
    <definedName name="V.M.OreToStorage_Volume">#REF!</definedName>
    <definedName name="V.M.OreToStorage_VolumePerHr">#REF!</definedName>
    <definedName name="V.Y.CV1_Moisture">#REF!</definedName>
    <definedName name="V.Y.CV2_Al">#REF!</definedName>
    <definedName name="V.Y.CV2_Co">#REF!</definedName>
    <definedName name="V.Y.CV2_DryTonnes">#REF!</definedName>
    <definedName name="V.Y.CV2_dtph" localSheetId="2">#REF!</definedName>
    <definedName name="V.Y.CV2_dtph">#REF!</definedName>
    <definedName name="V.Y.CV2_Fe">#REF!</definedName>
    <definedName name="V.Y.CV2_Mg" localSheetId="2">#REF!</definedName>
    <definedName name="V.Y.CV2_Mg">#REF!</definedName>
    <definedName name="V.Y.CV2_Ni">#REF!</definedName>
    <definedName name="V.Y.CV2_Si">#REF!</definedName>
    <definedName name="V.Y.Mill_Availability" localSheetId="2">#REF!</definedName>
    <definedName name="V.Y.Mill_Availability">#REF!</definedName>
    <definedName name="V.Y.Mill_Downtime">#REF!</definedName>
    <definedName name="V.Y.Mill_DryTonnes">#REF!</definedName>
    <definedName name="V.Y.Mill_DryTph">#REF!</definedName>
    <definedName name="V.Y.Mill_PowerDraw">#REF!</definedName>
    <definedName name="V.Y.Mill_PowerDrawPerTonne">#REF!</definedName>
    <definedName name="V.Y.Mill_Uptime">#REF!</definedName>
    <definedName name="V.Y.Mill_Utilization">#REF!</definedName>
    <definedName name="V.Y.Mill_WetTonnes">#REF!</definedName>
    <definedName name="V.Y.Mill_WetTph">#REF!</definedName>
    <definedName name="V.Y.MillFeed_Al">#REF!</definedName>
    <definedName name="V.Y.MillFeed_Co" localSheetId="2">#REF!</definedName>
    <definedName name="V.Y.MillFeed_Co">#REF!</definedName>
    <definedName name="V.Y.MillFeed_Fe" localSheetId="2">#REF!</definedName>
    <definedName name="V.Y.MillFeed_Fe">#REF!</definedName>
    <definedName name="V.Y.MillFeed_Mg" localSheetId="2">#REF!</definedName>
    <definedName name="V.Y.MillFeed_Mg">#REF!</definedName>
    <definedName name="V.Y.MillFeed_Ni" localSheetId="2">#REF!</definedName>
    <definedName name="V.Y.MillFeed_Ni">#REF!</definedName>
    <definedName name="V.Y.MillFeed_Si">#REF!</definedName>
    <definedName name="V.Y.MillH2O_Head" localSheetId="2">#REF!</definedName>
    <definedName name="V.Y.MillH2O_Head">#REF!</definedName>
    <definedName name="V.Y.MillH2O_Screen">#REF!</definedName>
    <definedName name="V.Y.MillH2O_Total" localSheetId="2">#REF!</definedName>
    <definedName name="V.Y.MillH2O_Total">#REF!</definedName>
    <definedName name="V.Y.OreToStorage_Al">#REF!</definedName>
    <definedName name="V.Y.OreToStorage_Co">#REF!</definedName>
    <definedName name="V.Y.OreToStorage_DryTonnes">#REF!</definedName>
    <definedName name="V.Y.OreToStorage_DryTph">#REF!</definedName>
    <definedName name="V.Y.OreToStorage_Fe">#REF!</definedName>
    <definedName name="V.Y.OreToStorage_Mg">#REF!</definedName>
    <definedName name="V.Y.OreToStorage_Ni">#REF!</definedName>
    <definedName name="V.Y.OreToStorage_PulpDensity" localSheetId="2">#REF!</definedName>
    <definedName name="V.Y.OreToStorage_PulpDensity">#REF!</definedName>
    <definedName name="V.Y.OreToStorage_PulpYieldStress">#REF!</definedName>
    <definedName name="V.Y.OreToStorage_Si" localSheetId="2">#REF!</definedName>
    <definedName name="V.Y.OreToStorage_Si">#REF!</definedName>
    <definedName name="V.Y.OreToStorage_Volume">#REF!</definedName>
    <definedName name="V.Y.OreToStorage_VolumePerHr">#REF!</definedName>
    <definedName name="Va">#REF!</definedName>
    <definedName name="vabs">#REF!</definedName>
    <definedName name="VAL_100PE_S1">#REF!</definedName>
    <definedName name="VAL_100PE_S2" localSheetId="2">#REF!</definedName>
    <definedName name="VAL_100PE_S2">#REF!</definedName>
    <definedName name="VAL_100PE_S3">#REF!</definedName>
    <definedName name="VAL_100PE_S4">#REF!</definedName>
    <definedName name="VAL_100PE_S5">#REF!</definedName>
    <definedName name="VAL_100PE_S6">#REF!</definedName>
    <definedName name="VAL150PE_S1" localSheetId="2">#REF!</definedName>
    <definedName name="VAL150PE_S1">#REF!</definedName>
    <definedName name="VAL150PE_S2">#REF!</definedName>
    <definedName name="VAL150PE_S3">#REF!</definedName>
    <definedName name="VAL150PE_S4" localSheetId="2">#REF!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 localSheetId="2">#REF!</definedName>
    <definedName name="VAL200PE_S5">#REF!</definedName>
    <definedName name="VAL200PE_S6">#REF!</definedName>
    <definedName name="VAL250PE_S1" localSheetId="2">#REF!</definedName>
    <definedName name="VAL250PE_S1">#REF!</definedName>
    <definedName name="VAL250PE_S2" localSheetId="2">#REF!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 localSheetId="2">#REF!</definedName>
    <definedName name="VAL300PVC_S2">#REF!</definedName>
    <definedName name="VAL300PVC_S3" localSheetId="2">#REF!</definedName>
    <definedName name="VAL300PVC_S3">#REF!</definedName>
    <definedName name="VAL300PVC_S4">#REF!</definedName>
    <definedName name="VAL300PVC_S5">#REF!</definedName>
    <definedName name="VAL300PVC_S6" localSheetId="2">#REF!</definedName>
    <definedName name="VAL300PVC_S6">#REF!</definedName>
    <definedName name="VAL80PE_S1">#REF!</definedName>
    <definedName name="VAL80PE_S2">#REF!</definedName>
    <definedName name="VAL80PE_S3">#REF!</definedName>
    <definedName name="VAL80PE_S4">#REF!</definedName>
    <definedName name="VAL80PE_S5" localSheetId="2">#REF!</definedName>
    <definedName name="VAL80PE_S5">#REF!</definedName>
    <definedName name="VAL80PE_S6">#REF!</definedName>
    <definedName name="valcal" localSheetId="2">#REF!</definedName>
    <definedName name="valcal">#REF!</definedName>
    <definedName name="VALDES">#REF!</definedName>
    <definedName name="valhati" localSheetId="2">#REF!</definedName>
    <definedName name="valhati">#REF!</definedName>
    <definedName name="VALLA_2_3_MTS_CON_3_CERCHAS" localSheetId="2">#REF!</definedName>
    <definedName name="VALLA_2_3_MTS_CON_3_CERCHAS">#REF!</definedName>
    <definedName name="Valor">#REF!</definedName>
    <definedName name="valor_consumibles">#REF!</definedName>
    <definedName name="valor_cuadrilla">#REF!</definedName>
    <definedName name="valor_equipos" localSheetId="2">#REF!</definedName>
    <definedName name="valor_equipos">#REF!</definedName>
    <definedName name="valor_nomina1">#REF!</definedName>
    <definedName name="valor_nomina2">#REF!</definedName>
    <definedName name="valor_nomina3">#REF!</definedName>
    <definedName name="valor1">#REF!</definedName>
    <definedName name="valor2">#REF!</definedName>
    <definedName name="VALOR3">#REF!</definedName>
    <definedName name="valorcal" localSheetId="2">#REF!</definedName>
    <definedName name="valorcal">#REF!</definedName>
    <definedName name="ValoresCanon">#REF!</definedName>
    <definedName name="ValoresIva">#REF!</definedName>
    <definedName name="ValorFuturoFcro">#REF!</definedName>
    <definedName name="ValorImpuestoTimbre">#REF!</definedName>
    <definedName name="VALORT" localSheetId="8">#REF!</definedName>
    <definedName name="VALORT">#REF!</definedName>
    <definedName name="ValorTot">#REF!</definedName>
    <definedName name="VALVULA_DE_COMPUERTA_2__SELLO_ELASTICO_Y_VNA_CON_CUADRANTE">#REF!</definedName>
    <definedName name="VALVULA_DE_COMPUERTA_3__BxB_CON_RUEDA_MECANICA">#REF!</definedName>
    <definedName name="VALVULA_DE_COMPUERTA_3__SELLO_ELASTICO_Y_VNA_CON_CUADRANTE">#REF!</definedName>
    <definedName name="VALVULA_DE_COMPUERTA_4__SELLO_ELASTICO_Y_VNA_CON_CUADRANTE">#REF!</definedName>
    <definedName name="VALVULA_DE_NO_RETORNO_CHEQUE__3__PARA_TRABAJAR_HORIZONTALMENTE_B_x_B">#REF!</definedName>
    <definedName name="VALVULA_DE_NO_RETORNO_CHEQUE__4__PARA_TRABAJAR_HORIZONTALMENTE_B_x_B">#REF!</definedName>
    <definedName name="VarEquip" localSheetId="2">#REF!</definedName>
    <definedName name="VarEquip">#REF!</definedName>
    <definedName name="variacion">[28]Datos!$B$8</definedName>
    <definedName name="Varios">#REF!</definedName>
    <definedName name="Varios2" localSheetId="2">#REF!</definedName>
    <definedName name="Varios2">#REF!</definedName>
    <definedName name="VarRange" localSheetId="2">#REF!</definedName>
    <definedName name="VarRange">#REF!</definedName>
    <definedName name="VAT" localSheetId="2">#REF!</definedName>
    <definedName name="VAT">#REF!</definedName>
    <definedName name="vaton" localSheetId="2">#REF!</definedName>
    <definedName name="vaton">#REF!</definedName>
    <definedName name="Vb">#REF!</definedName>
    <definedName name="VBOL2">[10]BASE!$D$294</definedName>
    <definedName name="VBOL4">[10]BASE!$D$295</definedName>
    <definedName name="vbvbvbvb" localSheetId="2">#REF!</definedName>
    <definedName name="vbvbvbvb">#REF!</definedName>
    <definedName name="Vc">#REF!</definedName>
    <definedName name="VCAB" localSheetId="2">#REF!</definedName>
    <definedName name="VCAB">#REF!</definedName>
    <definedName name="VCEL3">[10]BASE!$D$285</definedName>
    <definedName name="VCEL6">[10]BASE!$D$283</definedName>
    <definedName name="VCEL8" localSheetId="2">#REF!</definedName>
    <definedName name="VCEL8">#REF!</definedName>
    <definedName name="vck">#REF!</definedName>
    <definedName name="Vd">#REF!</definedName>
    <definedName name="vdfvuio" localSheetId="2">#REF!</definedName>
    <definedName name="vdfvuio">#REF!</definedName>
    <definedName name="vdsvnj" localSheetId="2">#REF!</definedName>
    <definedName name="vdsvnj">#REF!</definedName>
    <definedName name="Ve">#REF!</definedName>
    <definedName name="VENCIMIENTOS" localSheetId="8">#REF!</definedName>
    <definedName name="VENCIMIENTOS">#REF!</definedName>
    <definedName name="VENDOR_ID">#REF!</definedName>
    <definedName name="Vendor_name">#REF!</definedName>
    <definedName name="vendor_name2">#REF!</definedName>
    <definedName name="VENT100_S1">#REF!</definedName>
    <definedName name="VENT100_S2">#REF!</definedName>
    <definedName name="VENT100_S3">#REF!</definedName>
    <definedName name="VENT100_S4">#REF!</definedName>
    <definedName name="VENT100_S5" localSheetId="2">#REF!</definedName>
    <definedName name="VENT100_S5">#REF!</definedName>
    <definedName name="VENT100_S6">#REF!</definedName>
    <definedName name="VentaAiu">#REF!</definedName>
    <definedName name="VENTI">[10]BASE!$D$258</definedName>
    <definedName name="VENTOSAS_PARA_INSTALACION_EN_TUBERIA_DE_3">#REF!</definedName>
    <definedName name="Verifier">#REF!</definedName>
    <definedName name="Vf">#REF!</definedName>
    <definedName name="vfbgnhyt" localSheetId="2">#REF!</definedName>
    <definedName name="vfbgnhyt">#REF!</definedName>
    <definedName name="vfggchbh">#REF!</definedName>
    <definedName name="vfgtfgvfgv">#REF!</definedName>
    <definedName name="vfn">#REF!</definedName>
    <definedName name="vfvdv" localSheetId="2">#REF!</definedName>
    <definedName name="vfvdv">#REF!</definedName>
    <definedName name="vfvf" localSheetId="2">#REF!</definedName>
    <definedName name="vfvf">#REF!</definedName>
    <definedName name="Vg">#REF!</definedName>
    <definedName name="Vh">#REF!</definedName>
    <definedName name="via" localSheetId="2">#REF!</definedName>
    <definedName name="via">#REF!</definedName>
    <definedName name="VIAJE">[10]BASE!$D$334</definedName>
    <definedName name="VIBGA">[10]BASE!$D$311</definedName>
    <definedName name="VIBRADOR">#REF!</definedName>
    <definedName name="VIBRE">[10]BASE!$D$312</definedName>
    <definedName name="VIDRI">[10]BASE!$D$259</definedName>
    <definedName name="VIDRIO4">#REF!</definedName>
    <definedName name="VINILO" localSheetId="2">#REF!</definedName>
    <definedName name="VINILO">#REF!</definedName>
    <definedName name="viscosidad">#REF!</definedName>
    <definedName name="vk" localSheetId="2">#REF!</definedName>
    <definedName name="vk">#REF!</definedName>
    <definedName name="vm">#REF!</definedName>
    <definedName name="vnbvxb" localSheetId="2">#REF!</definedName>
    <definedName name="vnbvxb">#REF!</definedName>
    <definedName name="VNVBN" localSheetId="2">#REF!</definedName>
    <definedName name="VNVBN">#REF!</definedName>
    <definedName name="vodijvoe">#REF!</definedName>
    <definedName name="VOLQUETA">#REF!</definedName>
    <definedName name="volvo">'[24]TARIFAS EQUIPOS'!$H$33</definedName>
    <definedName name="VPD">[3]TARIFAS!$C$569</definedName>
    <definedName name="VPDACUE">#REF!</definedName>
    <definedName name="VPI">[3]TARIFAS!$C$567</definedName>
    <definedName name="VPNIngresos">#REF!</definedName>
    <definedName name="VPNSurenting">#REF!</definedName>
    <definedName name="VPOC" localSheetId="2">#REF!</definedName>
    <definedName name="VPOC">#REF!</definedName>
    <definedName name="vr_equipos">#REF!</definedName>
    <definedName name="VRA">[3]TARIFAS!$C$566</definedName>
    <definedName name="vrunit" localSheetId="2">#REF!</definedName>
    <definedName name="vrunit">#REF!</definedName>
    <definedName name="VSCanonTotal">#REF!</definedName>
    <definedName name="vsdfj" localSheetId="2">#REF!</definedName>
    <definedName name="vsdfj">#REF!</definedName>
    <definedName name="VSPunRentabilidad">#REF!</definedName>
    <definedName name="VSTablaDTF">#REF!</definedName>
    <definedName name="VSTablaDTFDatos" localSheetId="2">#REF!</definedName>
    <definedName name="VSTablaDTFDatos">#REF!</definedName>
    <definedName name="VSUtilidadMensual">#REF!</definedName>
    <definedName name="VSVariablesRenting">#REF!</definedName>
    <definedName name="vt" localSheetId="2">#REF!</definedName>
    <definedName name="vt">#REF!</definedName>
    <definedName name="VTOTAL">#REF!</definedName>
    <definedName name="VTUB" localSheetId="2">#REF!</definedName>
    <definedName name="VTUB">#REF!</definedName>
    <definedName name="vv">#REF!</definedName>
    <definedName name="vvcxv" localSheetId="2">#REF!</definedName>
    <definedName name="vvcxv">#REF!</definedName>
    <definedName name="VVV">#REF!</definedName>
    <definedName name="vvvvt" localSheetId="2">#REF!</definedName>
    <definedName name="vvvvt">#REF!</definedName>
    <definedName name="vvvvvvf" localSheetId="2">#REF!</definedName>
    <definedName name="vvvvvvf">#REF!</definedName>
    <definedName name="VVVVVVVVVVV">#REF!</definedName>
    <definedName name="vy" localSheetId="2">#REF!</definedName>
    <definedName name="vy">#REF!</definedName>
    <definedName name="w" localSheetId="2">#REF!</definedName>
    <definedName name="w">#REF!</definedName>
    <definedName name="w2w2w" localSheetId="2">#REF!</definedName>
    <definedName name="w2w2w">#REF!</definedName>
    <definedName name="Waste_DB" localSheetId="2">#REF!</definedName>
    <definedName name="Waste_DB">#REF!</definedName>
    <definedName name="Waste1">#REF!</definedName>
    <definedName name="Waste2" localSheetId="2">#REF!</definedName>
    <definedName name="Waste2">#REF!</definedName>
    <definedName name="Waste3">#REF!</definedName>
    <definedName name="Waste4">#REF!</definedName>
    <definedName name="WasteFleet">#REF!</definedName>
    <definedName name="WasteLoad" localSheetId="2">#REF!</definedName>
    <definedName name="WasteLoad">#REF!</definedName>
    <definedName name="WasteOpCost" localSheetId="2">#REF!</definedName>
    <definedName name="WasteOpCost">#REF!</definedName>
    <definedName name="WasteOverCap" localSheetId="2">#REF!</definedName>
    <definedName name="WasteOverCap">#REF!</definedName>
    <definedName name="WasteRepl" localSheetId="2">#REF!</definedName>
    <definedName name="WasteRepl">#REF!</definedName>
    <definedName name="WasteUtil">#REF!</definedName>
    <definedName name="WContLab">#REF!</definedName>
    <definedName name="WContParts">#REF!</definedName>
    <definedName name="we">#REF!</definedName>
    <definedName name="weight">#REF!</definedName>
    <definedName name="WEIGHT_UNIT">#REF!</definedName>
    <definedName name="WER">'[30]Res-Accide-10'!$S$2:$S$7</definedName>
    <definedName name="werew" localSheetId="2">#REF!</definedName>
    <definedName name="werew">#REF!</definedName>
    <definedName name="WEREWR" localSheetId="2">#REF!</definedName>
    <definedName name="WEREWR">#REF!</definedName>
    <definedName name="WERF">#REF!</definedName>
    <definedName name="werfdsf" localSheetId="2">#REF!</definedName>
    <definedName name="werfdsf">#REF!</definedName>
    <definedName name="werh" localSheetId="2">#REF!</definedName>
    <definedName name="werh">#REF!</definedName>
    <definedName name="wersfdfrguyo" localSheetId="2">#REF!</definedName>
    <definedName name="wersfdfrguyo">#REF!</definedName>
    <definedName name="werwr" localSheetId="2">#REF!</definedName>
    <definedName name="werwr">#REF!</definedName>
    <definedName name="WERWVN" localSheetId="2">#REF!</definedName>
    <definedName name="WERWVN">#REF!</definedName>
    <definedName name="wetrew" localSheetId="2">#REF!</definedName>
    <definedName name="wetrew">#REF!</definedName>
    <definedName name="wettt" localSheetId="2">#REF!</definedName>
    <definedName name="wettt">#REF!</definedName>
    <definedName name="wetwretd" localSheetId="2">#REF!</definedName>
    <definedName name="wetwretd">#REF!</definedName>
    <definedName name="wew" localSheetId="2">#REF!</definedName>
    <definedName name="wew">#REF!</definedName>
    <definedName name="wffag" localSheetId="2">#REF!</definedName>
    <definedName name="wffag">#REF!</definedName>
    <definedName name="WGET">#REF!</definedName>
    <definedName name="WILSON" localSheetId="2">#REF!</definedName>
    <definedName name="WILSON">#REF!</definedName>
    <definedName name="wj">#REF!</definedName>
    <definedName name="wl">#REF!</definedName>
    <definedName name="WLube">#REF!</definedName>
    <definedName name="WOHaul" localSheetId="2">#REF!</definedName>
    <definedName name="WOHaul">#REF!</definedName>
    <definedName name="WQEEWQ" localSheetId="2">#REF!</definedName>
    <definedName name="WQEEWQ">#REF!</definedName>
    <definedName name="wqw">#REF!</definedName>
    <definedName name="WRandM">#REF!</definedName>
    <definedName name="wrn.Acueducto." localSheetId="2">#REF!</definedName>
    <definedName name="wrn.Acueducto.">#REF!</definedName>
    <definedName name="wrn.Financial._.Statements." localSheetId="2">#REF!</definedName>
    <definedName name="wrn.Financial._.Statements.">#REF!</definedName>
    <definedName name="wrn.FORMATOS." localSheetId="2">#REF!</definedName>
    <definedName name="wrn.FORMATOS.">#REF!</definedName>
    <definedName name="wrn.FUll._.Model." localSheetId="2">#REF!</definedName>
    <definedName name="wrn.FUll._.Model.">#REF!</definedName>
    <definedName name="wrn.GENERAL." localSheetId="8" hidden="1">{"TAB1",#N/A,TRUE,"GENERAL";"TAB2",#N/A,TRUE,"GENERAL";"TAB3",#N/A,TRUE,"GENERAL";"TAB4",#N/A,TRUE,"GENERAL";"TAB5",#N/A,TRUE,"GENERAL"}</definedName>
    <definedName name="wrn.GENERAL." localSheetId="2">#REF!</definedName>
    <definedName name="wrn.GENERAL.">#REF!</definedName>
    <definedName name="wrn.GERENCIA." localSheetId="2">#REF!</definedName>
    <definedName name="wrn.GERENCIA.">#REF!</definedName>
    <definedName name="wrn.LL0004A." localSheetId="2">#REF!</definedName>
    <definedName name="wrn.LL0004A.">#REF!</definedName>
    <definedName name="wrn.Restructuring._.Summaries." localSheetId="2">#REF!</definedName>
    <definedName name="wrn.Restructuring._.Summaries.">#REF!</definedName>
    <definedName name="wrn.via." localSheetId="8" hidden="1">{"via1",#N/A,TRUE,"general";"via2",#N/A,TRUE,"general";"via3",#N/A,TRUE,"general"}</definedName>
    <definedName name="wrn.via." localSheetId="2">#REF!</definedName>
    <definedName name="wrn.via.">#REF!</definedName>
    <definedName name="ws">#REF!</definedName>
    <definedName name="wsnhed" localSheetId="2">#REF!</definedName>
    <definedName name="wsnhed">#REF!</definedName>
    <definedName name="wswswsqa" localSheetId="2">#REF!</definedName>
    <definedName name="wswswsqa">#REF!</definedName>
    <definedName name="wtt" localSheetId="2">#REF!</definedName>
    <definedName name="wtt">#REF!</definedName>
    <definedName name="WTyre">#REF!</definedName>
    <definedName name="Ww">#REF!</definedName>
    <definedName name="wwded3" localSheetId="2">#REF!</definedName>
    <definedName name="wwded3">#REF!</definedName>
    <definedName name="www">#REF!</definedName>
    <definedName name="wwwwe" localSheetId="2">#REF!</definedName>
    <definedName name="wwwwe">#REF!</definedName>
    <definedName name="wwwwwwwwww">#REF!</definedName>
    <definedName name="wwwwwwwwwwww">#REF!</definedName>
    <definedName name="wyty" localSheetId="2">#REF!</definedName>
    <definedName name="wyty">#REF!</definedName>
    <definedName name="x">[38]Parameters!$R$18</definedName>
    <definedName name="xb">#REF!</definedName>
    <definedName name="xcbvbs" localSheetId="2">#REF!</definedName>
    <definedName name="xcbvbs">#REF!</definedName>
    <definedName name="xgdfg" localSheetId="2">#REF!</definedName>
    <definedName name="xgdfg">#REF!</definedName>
    <definedName name="xo">#REF!</definedName>
    <definedName name="xsxs" localSheetId="2">#REF!</definedName>
    <definedName name="xsxs">#REF!</definedName>
    <definedName name="xvrcsdrasxz">#REF!</definedName>
    <definedName name="XX" localSheetId="8">#REF!</definedName>
    <definedName name="xx">#REF!</definedName>
    <definedName name="xxfg" localSheetId="2">#REF!</definedName>
    <definedName name="xxfg">#REF!</definedName>
    <definedName name="XXX">#REF!</definedName>
    <definedName name="xxxxxds" localSheetId="2">#REF!</definedName>
    <definedName name="xxxxxds">#REF!</definedName>
    <definedName name="XXXXXXX">#REF!</definedName>
    <definedName name="XXXXXXXXXX">#REF!</definedName>
    <definedName name="xxxxxxxxxx29" localSheetId="2">#REF!</definedName>
    <definedName name="xxxxxxxxxx29">#REF!</definedName>
    <definedName name="XXXXXXXXXXXX">#REF!</definedName>
    <definedName name="xyz">#REF!</definedName>
    <definedName name="xzczxczxc">#REF!</definedName>
    <definedName name="XZXZV" localSheetId="2">#REF!</definedName>
    <definedName name="XZXZV">#REF!</definedName>
    <definedName name="y">#REF!</definedName>
    <definedName name="y6y6" localSheetId="2">#REF!</definedName>
    <definedName name="y6y6">#REF!</definedName>
    <definedName name="YA">#REF!</definedName>
    <definedName name="Year">#REF!</definedName>
    <definedName name="years">[53]ASSUMPTIONS!$H$7:$AP$7</definedName>
    <definedName name="YEE">#REF!</definedName>
    <definedName name="yery" localSheetId="2">#REF!</definedName>
    <definedName name="yery">#REF!</definedName>
    <definedName name="yesno">'[63]REF - Listas'!$B$26:$B$27</definedName>
    <definedName name="YESO">#REF!</definedName>
    <definedName name="yhy" localSheetId="2">#REF!</definedName>
    <definedName name="yhy">#REF!</definedName>
    <definedName name="yjyj" localSheetId="2">#REF!</definedName>
    <definedName name="yjyj">#REF!</definedName>
    <definedName name="yn">#REF!</definedName>
    <definedName name="yorlanys" localSheetId="2">#REF!</definedName>
    <definedName name="yorlanys">#REF!</definedName>
    <definedName name="yrey" localSheetId="2">#REF!</definedName>
    <definedName name="yrey">#REF!</definedName>
    <definedName name="yry" localSheetId="2">#REF!</definedName>
    <definedName name="yry">#REF!</definedName>
    <definedName name="YTD.ROM1_PercentFed" localSheetId="2">#REF!</definedName>
    <definedName name="YTD.ROM1_PercentFed">#REF!</definedName>
    <definedName name="YTD.ROM2_PercentFed">#REF!</definedName>
    <definedName name="YTD.ROM3_PercentFed">#REF!</definedName>
    <definedName name="YTD.ROM4_PercentFed">#REF!</definedName>
    <definedName name="YTD.ROM5_PercentFed">#REF!</definedName>
    <definedName name="YTD_Days">#REF!</definedName>
    <definedName name="ytj" localSheetId="2">#REF!</definedName>
    <definedName name="ytj">#REF!</definedName>
    <definedName name="ytjt6" localSheetId="2">#REF!</definedName>
    <definedName name="ytjt6">#REF!</definedName>
    <definedName name="ytrwyr" localSheetId="2">#REF!</definedName>
    <definedName name="ytrwyr">#REF!</definedName>
    <definedName name="ytry" localSheetId="2">#REF!</definedName>
    <definedName name="ytry">#REF!</definedName>
    <definedName name="ytryrty" localSheetId="2">#REF!</definedName>
    <definedName name="ytryrty">#REF!</definedName>
    <definedName name="YTRYUYT" localSheetId="2">#REF!</definedName>
    <definedName name="YTRYUYT">#REF!</definedName>
    <definedName name="ytudfgd" localSheetId="2">#REF!</definedName>
    <definedName name="ytudfgd">#REF!</definedName>
    <definedName name="yturtu7" localSheetId="2">#REF!</definedName>
    <definedName name="yturtu7">#REF!</definedName>
    <definedName name="yturu" localSheetId="2">#REF!</definedName>
    <definedName name="yturu">#REF!</definedName>
    <definedName name="ytuytfgh" localSheetId="2">#REF!</definedName>
    <definedName name="ytuytfgh">#REF!</definedName>
    <definedName name="yty" localSheetId="2">#REF!</definedName>
    <definedName name="yty">#REF!</definedName>
    <definedName name="ytyyh" localSheetId="2">#REF!</definedName>
    <definedName name="ytyyh">#REF!</definedName>
    <definedName name="ytzacdfg" localSheetId="2">#REF!</definedName>
    <definedName name="ytzacdfg">#REF!</definedName>
    <definedName name="yu" localSheetId="2">#REF!</definedName>
    <definedName name="yu">#REF!</definedName>
    <definedName name="yudre54" localSheetId="2">#REF!</definedName>
    <definedName name="yudre54">#REF!</definedName>
    <definedName name="yuhgh" localSheetId="2">#REF!</definedName>
    <definedName name="yuhgh">#REF!</definedName>
    <definedName name="yui">#REF!</definedName>
    <definedName name="yuilo">#REF!</definedName>
    <definedName name="yutu" localSheetId="2">#REF!</definedName>
    <definedName name="yutu">#REF!</definedName>
    <definedName name="yuuiiy" localSheetId="2">#REF!</definedName>
    <definedName name="yuuiiy">#REF!</definedName>
    <definedName name="yuuuuuu" localSheetId="2">#REF!</definedName>
    <definedName name="yuuuuuu">#REF!</definedName>
    <definedName name="yy">#REF!</definedName>
    <definedName name="YYY" localSheetId="2">#REF!</definedName>
    <definedName name="YYY">#REF!</definedName>
    <definedName name="yyyuh" localSheetId="2">#REF!</definedName>
    <definedName name="yyyuh">#REF!</definedName>
    <definedName name="yyyyhhh" localSheetId="2">#REF!</definedName>
    <definedName name="yyyyhhh">#REF!</definedName>
    <definedName name="yyyyyf" localSheetId="2">#REF!</definedName>
    <definedName name="yyyyyf">#REF!</definedName>
    <definedName name="yyyyyy" localSheetId="2">#REF!</definedName>
    <definedName name="yyyyyy">#REF!</definedName>
    <definedName name="YYYYYYYYYYYYYYYYYYYYYYY">#REF!</definedName>
    <definedName name="Z">#REF!</definedName>
    <definedName name="zc">#REF!</definedName>
    <definedName name="zd" localSheetId="2">#REF!</definedName>
    <definedName name="zd">#REF!</definedName>
    <definedName name="zdervr" localSheetId="2">#REF!</definedName>
    <definedName name="zdervr">#REF!</definedName>
    <definedName name="ZDF">#REF!</definedName>
    <definedName name="zdr" localSheetId="2">#REF!</definedName>
    <definedName name="zdr">#REF!</definedName>
    <definedName name="zorra" localSheetId="4" hidden="1">{"'Parámetros'!$A$3:$C$3"}</definedName>
    <definedName name="zorra" localSheetId="5" hidden="1">{"'Parámetros'!$A$3:$C$3"}</definedName>
    <definedName name="zorra" hidden="1">{"'Parámetros'!$A$3:$C$3"}</definedName>
    <definedName name="zx">#REF!</definedName>
    <definedName name="zxcv">#REF!</definedName>
    <definedName name="zxczds" localSheetId="2">#REF!</definedName>
    <definedName name="zxczds">#REF!</definedName>
    <definedName name="zxsdftyu" localSheetId="2">#REF!</definedName>
    <definedName name="zxsdftyu">#REF!</definedName>
    <definedName name="zxvxczv" localSheetId="2">#REF!</definedName>
    <definedName name="zxvxczv">#REF!</definedName>
    <definedName name="zz">#REF!</definedName>
    <definedName name="ZZZZZZZZZZZ" localSheetId="2">#REF!</definedName>
    <definedName name="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 i="25" l="1"/>
  <c r="D57" i="25"/>
  <c r="C52" i="25"/>
  <c r="C51" i="25"/>
  <c r="C45" i="25"/>
  <c r="B45" i="25"/>
  <c r="C17" i="25"/>
  <c r="C9" i="25"/>
  <c r="D8" i="25"/>
  <c r="D7" i="25"/>
  <c r="D6" i="25"/>
  <c r="D5" i="25"/>
  <c r="C47" i="25" l="1"/>
  <c r="C53" i="25"/>
  <c r="D52" i="25" s="1"/>
  <c r="D46" i="25" l="1"/>
  <c r="J386" i="21" l="1"/>
  <c r="K386" i="21" s="1"/>
  <c r="J385" i="21"/>
  <c r="K385" i="21" s="1"/>
  <c r="J384" i="21"/>
  <c r="K384" i="21" s="1"/>
  <c r="J383" i="21"/>
  <c r="K383" i="21" s="1"/>
  <c r="J382" i="21"/>
  <c r="K382" i="21" s="1"/>
  <c r="J381" i="21"/>
  <c r="K381" i="21" s="1"/>
  <c r="J380" i="21"/>
  <c r="K380" i="21" s="1"/>
  <c r="J379" i="21"/>
  <c r="K379" i="21" s="1"/>
  <c r="H379" i="21"/>
  <c r="J378" i="21"/>
  <c r="K378" i="21" s="1"/>
  <c r="I378" i="21"/>
  <c r="J377" i="21"/>
  <c r="K377" i="21" s="1"/>
  <c r="G377" i="21"/>
  <c r="H377" i="21" s="1"/>
  <c r="J376" i="21"/>
  <c r="K376" i="21" s="1"/>
  <c r="J375" i="21"/>
  <c r="K375" i="21" s="1"/>
  <c r="G375" i="21"/>
  <c r="H375" i="21" s="1"/>
  <c r="J374" i="21"/>
  <c r="K374" i="21" s="1"/>
  <c r="J373" i="21"/>
  <c r="K373" i="21" s="1"/>
  <c r="G373" i="21"/>
  <c r="H373" i="21" s="1"/>
  <c r="J372" i="21"/>
  <c r="K372" i="21" s="1"/>
  <c r="J371" i="21"/>
  <c r="K371" i="21" s="1"/>
  <c r="G371" i="21"/>
  <c r="H371" i="21" s="1"/>
  <c r="J370" i="21"/>
  <c r="K370" i="21" s="1"/>
  <c r="J369" i="21"/>
  <c r="K369" i="21" s="1"/>
  <c r="G369" i="21"/>
  <c r="H369" i="21" s="1"/>
  <c r="J368" i="21"/>
  <c r="K368" i="21" s="1"/>
  <c r="J367" i="21"/>
  <c r="K367" i="21" s="1"/>
  <c r="G367" i="21"/>
  <c r="H367" i="21" s="1"/>
  <c r="J366" i="21"/>
  <c r="K366" i="21" s="1"/>
  <c r="J365" i="21"/>
  <c r="K365" i="21" s="1"/>
  <c r="I365" i="21"/>
  <c r="H365" i="21"/>
  <c r="J364" i="21"/>
  <c r="K364" i="21" s="1"/>
  <c r="G364" i="21"/>
  <c r="H364" i="21" s="1"/>
  <c r="J363" i="21"/>
  <c r="K363" i="21" s="1"/>
  <c r="J362" i="21"/>
  <c r="K362" i="21" s="1"/>
  <c r="G362" i="21"/>
  <c r="H362" i="21" s="1"/>
  <c r="J361" i="21"/>
  <c r="K361" i="21" s="1"/>
  <c r="I361" i="21"/>
  <c r="H361" i="21"/>
  <c r="J360" i="21"/>
  <c r="K360" i="21" s="1"/>
  <c r="J359" i="21"/>
  <c r="K359" i="21" s="1"/>
  <c r="G359" i="21"/>
  <c r="H359" i="21" s="1"/>
  <c r="J358" i="21"/>
  <c r="K358" i="21" s="1"/>
  <c r="I358" i="21"/>
  <c r="H358" i="21"/>
  <c r="J357" i="21"/>
  <c r="K357" i="21" s="1"/>
  <c r="J356" i="21"/>
  <c r="K356" i="21" s="1"/>
  <c r="I356" i="21"/>
  <c r="H356" i="21"/>
  <c r="J355" i="21"/>
  <c r="K355" i="21" s="1"/>
  <c r="J354" i="21"/>
  <c r="K354" i="21" s="1"/>
  <c r="J353" i="21"/>
  <c r="K353" i="21" s="1"/>
  <c r="J352" i="21"/>
  <c r="K352" i="21" s="1"/>
  <c r="J351" i="21"/>
  <c r="K351" i="21" s="1"/>
  <c r="J350" i="21"/>
  <c r="K350" i="21" s="1"/>
  <c r="J349" i="21"/>
  <c r="K349" i="21" s="1"/>
  <c r="J348" i="21"/>
  <c r="K348" i="21" s="1"/>
  <c r="J347" i="21"/>
  <c r="K347" i="21" s="1"/>
  <c r="I347" i="21"/>
  <c r="H347" i="21"/>
  <c r="J346" i="21"/>
  <c r="K346" i="21" s="1"/>
  <c r="J345" i="21"/>
  <c r="K345" i="21" s="1"/>
  <c r="J344" i="21"/>
  <c r="K344" i="21" s="1"/>
  <c r="J343" i="21"/>
  <c r="K343" i="21" s="1"/>
  <c r="J342" i="21"/>
  <c r="K342" i="21" s="1"/>
  <c r="I342" i="21"/>
  <c r="H342" i="21"/>
  <c r="J341" i="21"/>
  <c r="K341" i="21" s="1"/>
  <c r="J340" i="21"/>
  <c r="K340" i="21" s="1"/>
  <c r="J339" i="21"/>
  <c r="K339" i="21" s="1"/>
  <c r="J338" i="21"/>
  <c r="K338" i="21" s="1"/>
  <c r="J337" i="21"/>
  <c r="K337" i="21" s="1"/>
  <c r="J336" i="21"/>
  <c r="K336" i="21" s="1"/>
  <c r="J335" i="21"/>
  <c r="K335" i="21" s="1"/>
  <c r="J334" i="21"/>
  <c r="K334" i="21" s="1"/>
  <c r="J333" i="21"/>
  <c r="K333" i="21" s="1"/>
  <c r="J332" i="21"/>
  <c r="K332" i="21" s="1"/>
  <c r="I332" i="21"/>
  <c r="H332" i="21"/>
  <c r="J331" i="21"/>
  <c r="K331" i="21" s="1"/>
  <c r="J330" i="21"/>
  <c r="K330" i="21" s="1"/>
  <c r="J329" i="21"/>
  <c r="K329" i="21" s="1"/>
  <c r="J328" i="21"/>
  <c r="K328" i="21" s="1"/>
  <c r="J327" i="21"/>
  <c r="K327" i="21" s="1"/>
  <c r="J326" i="21"/>
  <c r="K326" i="21" s="1"/>
  <c r="J325" i="21"/>
  <c r="K325" i="21" s="1"/>
  <c r="J324" i="21"/>
  <c r="K324" i="21" s="1"/>
  <c r="I324" i="21"/>
  <c r="H324" i="21"/>
  <c r="J323" i="21"/>
  <c r="K323" i="21" s="1"/>
  <c r="I323" i="21"/>
  <c r="H323" i="21"/>
  <c r="J322" i="21"/>
  <c r="K322" i="21" s="1"/>
  <c r="I322" i="21"/>
  <c r="J321" i="21"/>
  <c r="K321" i="21" s="1"/>
  <c r="G321" i="21"/>
  <c r="G322" i="21" s="1"/>
  <c r="H322" i="21" s="1"/>
  <c r="I321" i="21"/>
  <c r="J320" i="21"/>
  <c r="K320" i="21" s="1"/>
  <c r="I320" i="21"/>
  <c r="H320" i="21"/>
  <c r="J319" i="21"/>
  <c r="K319" i="21" s="1"/>
  <c r="I319" i="21"/>
  <c r="J318" i="21"/>
  <c r="K318" i="21" s="1"/>
  <c r="I318" i="21"/>
  <c r="J317" i="21"/>
  <c r="K317" i="21" s="1"/>
  <c r="I317" i="21"/>
  <c r="G317" i="21"/>
  <c r="H317" i="21" s="1"/>
  <c r="J316" i="21"/>
  <c r="K316" i="21" s="1"/>
  <c r="I316" i="21"/>
  <c r="J315" i="21"/>
  <c r="K315" i="21" s="1"/>
  <c r="I315" i="21"/>
  <c r="G315" i="21"/>
  <c r="H315" i="21" s="1"/>
  <c r="J314" i="21"/>
  <c r="K314" i="21" s="1"/>
  <c r="I314" i="21"/>
  <c r="J313" i="21"/>
  <c r="K313" i="21" s="1"/>
  <c r="I313" i="21"/>
  <c r="G313" i="21"/>
  <c r="H313" i="21" s="1"/>
  <c r="J312" i="21"/>
  <c r="K312" i="21" s="1"/>
  <c r="I312" i="21"/>
  <c r="J311" i="21"/>
  <c r="K311" i="21" s="1"/>
  <c r="I311" i="21"/>
  <c r="G311" i="21"/>
  <c r="H311" i="21" s="1"/>
  <c r="J310" i="21"/>
  <c r="K310" i="21" s="1"/>
  <c r="I310" i="21"/>
  <c r="J309" i="21"/>
  <c r="K309" i="21" s="1"/>
  <c r="I309" i="21"/>
  <c r="G309" i="21"/>
  <c r="H309" i="21" s="1"/>
  <c r="J308" i="21"/>
  <c r="K308" i="21" s="1"/>
  <c r="I308" i="21"/>
  <c r="J307" i="21"/>
  <c r="K307" i="21" s="1"/>
  <c r="I307" i="21"/>
  <c r="G307" i="21"/>
  <c r="H307" i="21" s="1"/>
  <c r="J306" i="21"/>
  <c r="K306" i="21" s="1"/>
  <c r="I306" i="21"/>
  <c r="J305" i="21"/>
  <c r="K305" i="21" s="1"/>
  <c r="I305" i="21"/>
  <c r="G305" i="21"/>
  <c r="H305" i="21" s="1"/>
  <c r="J304" i="21"/>
  <c r="K304" i="21" s="1"/>
  <c r="I304" i="21"/>
  <c r="J303" i="21"/>
  <c r="K303" i="21" s="1"/>
  <c r="I303" i="21"/>
  <c r="G303" i="21"/>
  <c r="H303" i="21" s="1"/>
  <c r="J302" i="21"/>
  <c r="K302" i="21" s="1"/>
  <c r="I302" i="21"/>
  <c r="H302" i="21"/>
  <c r="J301" i="21"/>
  <c r="K301" i="21" s="1"/>
  <c r="I301" i="21"/>
  <c r="J300" i="21"/>
  <c r="K300" i="21" s="1"/>
  <c r="I300" i="21"/>
  <c r="G300" i="21"/>
  <c r="H300" i="21" s="1"/>
  <c r="J299" i="21"/>
  <c r="K299" i="21" s="1"/>
  <c r="I299" i="21"/>
  <c r="J298" i="21"/>
  <c r="K298" i="21" s="1"/>
  <c r="I298" i="21"/>
  <c r="G298" i="21"/>
  <c r="H298" i="21" s="1"/>
  <c r="J297" i="21"/>
  <c r="K297" i="21" s="1"/>
  <c r="I297" i="21"/>
  <c r="J296" i="21"/>
  <c r="K296" i="21" s="1"/>
  <c r="I296" i="21"/>
  <c r="G296" i="21"/>
  <c r="H296" i="21" s="1"/>
  <c r="J295" i="21"/>
  <c r="K295" i="21" s="1"/>
  <c r="I295" i="21"/>
  <c r="H295" i="21"/>
  <c r="J294" i="21"/>
  <c r="K294" i="21" s="1"/>
  <c r="I294" i="21"/>
  <c r="J293" i="21"/>
  <c r="K293" i="21" s="1"/>
  <c r="I293" i="21"/>
  <c r="H293" i="21"/>
  <c r="J292" i="21"/>
  <c r="K292" i="21" s="1"/>
  <c r="I292" i="21"/>
  <c r="G292" i="21"/>
  <c r="H292" i="21" s="1"/>
  <c r="J291" i="21"/>
  <c r="K291" i="21" s="1"/>
  <c r="I291" i="21"/>
  <c r="J290" i="21"/>
  <c r="K290" i="21" s="1"/>
  <c r="G290" i="21"/>
  <c r="H290" i="21" s="1"/>
  <c r="J289" i="21"/>
  <c r="K289" i="21" s="1"/>
  <c r="I289" i="21"/>
  <c r="J288" i="21"/>
  <c r="K288" i="21" s="1"/>
  <c r="G288" i="21"/>
  <c r="H288" i="21" s="1"/>
  <c r="J287" i="21"/>
  <c r="K287" i="21" s="1"/>
  <c r="J286" i="21"/>
  <c r="K286" i="21" s="1"/>
  <c r="G286" i="21"/>
  <c r="J285" i="21"/>
  <c r="K285" i="21" s="1"/>
  <c r="I285" i="21"/>
  <c r="H285" i="21"/>
  <c r="J284" i="21"/>
  <c r="K284" i="21" s="1"/>
  <c r="I284" i="21"/>
  <c r="H284" i="21"/>
  <c r="J283" i="21"/>
  <c r="K283" i="21" s="1"/>
  <c r="I283" i="21"/>
  <c r="J282" i="21"/>
  <c r="K282" i="21" s="1"/>
  <c r="I282" i="21"/>
  <c r="G282" i="21"/>
  <c r="H282" i="21" s="1"/>
  <c r="J281" i="21"/>
  <c r="K281" i="21" s="1"/>
  <c r="I281" i="21"/>
  <c r="G281" i="21"/>
  <c r="H281" i="21" s="1"/>
  <c r="J280" i="21"/>
  <c r="K280" i="21" s="1"/>
  <c r="I280" i="21"/>
  <c r="G280" i="21"/>
  <c r="H280" i="21" s="1"/>
  <c r="J279" i="21"/>
  <c r="K279" i="21" s="1"/>
  <c r="I279" i="21"/>
  <c r="G279" i="21"/>
  <c r="H279" i="21" s="1"/>
  <c r="J278" i="21"/>
  <c r="K278" i="21" s="1"/>
  <c r="I278" i="21"/>
  <c r="G278" i="21"/>
  <c r="J277" i="21"/>
  <c r="K277" i="21" s="1"/>
  <c r="I277" i="21"/>
  <c r="H277" i="21"/>
  <c r="J276" i="21"/>
  <c r="K276" i="21" s="1"/>
  <c r="I276" i="21"/>
  <c r="J275" i="21"/>
  <c r="K275" i="21" s="1"/>
  <c r="J274" i="21"/>
  <c r="K274" i="21" s="1"/>
  <c r="G274" i="21"/>
  <c r="H274" i="21" s="1"/>
  <c r="J273" i="21"/>
  <c r="K273" i="21" s="1"/>
  <c r="J272" i="21"/>
  <c r="K272" i="21" s="1"/>
  <c r="J271" i="21"/>
  <c r="K271" i="21" s="1"/>
  <c r="J270" i="21"/>
  <c r="K270" i="21" s="1"/>
  <c r="J269" i="21"/>
  <c r="K269" i="21" s="1"/>
  <c r="J268" i="21"/>
  <c r="K268" i="21" s="1"/>
  <c r="J267" i="21"/>
  <c r="K267" i="21" s="1"/>
  <c r="J266" i="21"/>
  <c r="K266" i="21" s="1"/>
  <c r="J265" i="21"/>
  <c r="K265" i="21" s="1"/>
  <c r="J264" i="21"/>
  <c r="K264" i="21" s="1"/>
  <c r="G264" i="21"/>
  <c r="H264" i="21" s="1"/>
  <c r="J263" i="21"/>
  <c r="K263" i="21" s="1"/>
  <c r="I263" i="21"/>
  <c r="J262" i="21"/>
  <c r="K262" i="21" s="1"/>
  <c r="G262" i="21"/>
  <c r="H262" i="21" s="1"/>
  <c r="J261" i="21"/>
  <c r="K261" i="21" s="1"/>
  <c r="G261" i="21"/>
  <c r="H261" i="21" s="1"/>
  <c r="I261" i="21"/>
  <c r="J260" i="21"/>
  <c r="K260" i="21" s="1"/>
  <c r="I260" i="21"/>
  <c r="G260" i="21"/>
  <c r="H260" i="21" s="1"/>
  <c r="J259" i="21"/>
  <c r="K259" i="21" s="1"/>
  <c r="I259" i="21"/>
  <c r="G259" i="21"/>
  <c r="H259" i="21" s="1"/>
  <c r="K258" i="21"/>
  <c r="J258" i="21"/>
  <c r="G258" i="21"/>
  <c r="H258" i="21" s="1"/>
  <c r="I258" i="21"/>
  <c r="J257" i="21"/>
  <c r="K257" i="21" s="1"/>
  <c r="I257" i="21"/>
  <c r="G257" i="21"/>
  <c r="H257" i="21" s="1"/>
  <c r="J256" i="21"/>
  <c r="K256" i="21" s="1"/>
  <c r="G256" i="21"/>
  <c r="H256" i="21" s="1"/>
  <c r="I256" i="21"/>
  <c r="J255" i="21"/>
  <c r="K255" i="21" s="1"/>
  <c r="I255" i="21"/>
  <c r="G255" i="21"/>
  <c r="H255" i="21" s="1"/>
  <c r="J254" i="21"/>
  <c r="K254" i="21" s="1"/>
  <c r="G254" i="21"/>
  <c r="H254" i="21" s="1"/>
  <c r="I254" i="21"/>
  <c r="J253" i="21"/>
  <c r="K253" i="21" s="1"/>
  <c r="I253" i="21"/>
  <c r="G253" i="21"/>
  <c r="H253" i="21" s="1"/>
  <c r="J252" i="21"/>
  <c r="K252" i="21" s="1"/>
  <c r="G252" i="21"/>
  <c r="H252" i="21" s="1"/>
  <c r="I252" i="21"/>
  <c r="J251" i="21"/>
  <c r="K251" i="21" s="1"/>
  <c r="G251" i="21"/>
  <c r="H251" i="21" s="1"/>
  <c r="J250" i="21"/>
  <c r="K250" i="21" s="1"/>
  <c r="G250" i="21"/>
  <c r="H250" i="21" s="1"/>
  <c r="I250" i="21"/>
  <c r="J249" i="21"/>
  <c r="K249" i="21" s="1"/>
  <c r="G249" i="21"/>
  <c r="H249" i="21" s="1"/>
  <c r="J248" i="21"/>
  <c r="K248" i="21" s="1"/>
  <c r="G248" i="21"/>
  <c r="H248" i="21" s="1"/>
  <c r="I248" i="21"/>
  <c r="J247" i="21"/>
  <c r="K247" i="21" s="1"/>
  <c r="G247" i="21"/>
  <c r="H247" i="21" s="1"/>
  <c r="J246" i="21"/>
  <c r="K246" i="21" s="1"/>
  <c r="G246" i="21"/>
  <c r="H246" i="21" s="1"/>
  <c r="I246" i="21"/>
  <c r="J245" i="21"/>
  <c r="K245" i="21" s="1"/>
  <c r="G245" i="21"/>
  <c r="J244" i="21"/>
  <c r="K244" i="21" s="1"/>
  <c r="I244" i="21"/>
  <c r="H244" i="21"/>
  <c r="J243" i="21"/>
  <c r="K243" i="21" s="1"/>
  <c r="I243" i="21"/>
  <c r="J242" i="21"/>
  <c r="K242" i="21" s="1"/>
  <c r="I242" i="21"/>
  <c r="G242" i="21"/>
  <c r="H242" i="21" s="1"/>
  <c r="J241" i="21"/>
  <c r="K241" i="21" s="1"/>
  <c r="I241" i="21"/>
  <c r="J240" i="21"/>
  <c r="K240" i="21" s="1"/>
  <c r="I240" i="21"/>
  <c r="G240" i="21"/>
  <c r="H240" i="21" s="1"/>
  <c r="J239" i="21"/>
  <c r="K239" i="21" s="1"/>
  <c r="I239" i="21"/>
  <c r="J238" i="21"/>
  <c r="K238" i="21" s="1"/>
  <c r="I238" i="21"/>
  <c r="G238" i="21"/>
  <c r="H238" i="21" s="1"/>
  <c r="J237" i="21"/>
  <c r="K237" i="21" s="1"/>
  <c r="I237" i="21"/>
  <c r="J236" i="21"/>
  <c r="K236" i="21" s="1"/>
  <c r="I236" i="21"/>
  <c r="G236" i="21"/>
  <c r="H236" i="21" s="1"/>
  <c r="J235" i="21"/>
  <c r="K235" i="21" s="1"/>
  <c r="I235" i="21"/>
  <c r="J234" i="21"/>
  <c r="K234" i="21" s="1"/>
  <c r="I234" i="21"/>
  <c r="G234" i="21"/>
  <c r="H234" i="21" s="1"/>
  <c r="J233" i="21"/>
  <c r="K233" i="21" s="1"/>
  <c r="I233" i="21"/>
  <c r="H233" i="21"/>
  <c r="J232" i="21"/>
  <c r="K232" i="21" s="1"/>
  <c r="I232" i="21"/>
  <c r="J231" i="21"/>
  <c r="K231" i="21" s="1"/>
  <c r="G231" i="21"/>
  <c r="G232" i="21" s="1"/>
  <c r="H232" i="21" s="1"/>
  <c r="I231" i="21"/>
  <c r="J230" i="21"/>
  <c r="K230" i="21" s="1"/>
  <c r="I230" i="21"/>
  <c r="H230" i="21"/>
  <c r="J229" i="21"/>
  <c r="K229" i="21" s="1"/>
  <c r="I229" i="21"/>
  <c r="J228" i="21"/>
  <c r="K228" i="21" s="1"/>
  <c r="I228" i="21"/>
  <c r="K227" i="21"/>
  <c r="J227" i="21"/>
  <c r="I227" i="21"/>
  <c r="G227" i="21"/>
  <c r="J226" i="21"/>
  <c r="K226" i="21" s="1"/>
  <c r="I226" i="21"/>
  <c r="H226" i="21"/>
  <c r="J225" i="21"/>
  <c r="K225" i="21" s="1"/>
  <c r="I225" i="21"/>
  <c r="J224" i="21"/>
  <c r="K224" i="21" s="1"/>
  <c r="G224" i="21"/>
  <c r="H224" i="21" s="1"/>
  <c r="I224" i="21"/>
  <c r="J223" i="21"/>
  <c r="K223" i="21" s="1"/>
  <c r="I223" i="21"/>
  <c r="G223" i="21"/>
  <c r="H223" i="21" s="1"/>
  <c r="J222" i="21"/>
  <c r="K222" i="21" s="1"/>
  <c r="G222" i="21"/>
  <c r="H222" i="21" s="1"/>
  <c r="I222" i="21"/>
  <c r="J221" i="21"/>
  <c r="K221" i="21" s="1"/>
  <c r="I221" i="21"/>
  <c r="G221" i="21"/>
  <c r="H221" i="21" s="1"/>
  <c r="J220" i="21"/>
  <c r="K220" i="21" s="1"/>
  <c r="G220" i="21"/>
  <c r="H220" i="21" s="1"/>
  <c r="I220" i="21"/>
  <c r="J219" i="21"/>
  <c r="K219" i="21" s="1"/>
  <c r="I219" i="21"/>
  <c r="G219" i="21"/>
  <c r="H219" i="21" s="1"/>
  <c r="J218" i="21"/>
  <c r="K218" i="21" s="1"/>
  <c r="G218" i="21"/>
  <c r="H218" i="21" s="1"/>
  <c r="I218" i="21"/>
  <c r="J217" i="21"/>
  <c r="K217" i="21" s="1"/>
  <c r="I217" i="21"/>
  <c r="G217" i="21"/>
  <c r="H217" i="21" s="1"/>
  <c r="J216" i="21"/>
  <c r="K216" i="21" s="1"/>
  <c r="G216" i="21"/>
  <c r="I216" i="21"/>
  <c r="J215" i="21"/>
  <c r="K215" i="21" s="1"/>
  <c r="I215" i="21"/>
  <c r="H215" i="21"/>
  <c r="J214" i="21"/>
  <c r="K214" i="21" s="1"/>
  <c r="I214" i="21"/>
  <c r="J213" i="21"/>
  <c r="K213" i="21" s="1"/>
  <c r="I213" i="21"/>
  <c r="J212" i="21"/>
  <c r="K212" i="21" s="1"/>
  <c r="I212" i="21"/>
  <c r="G212" i="21"/>
  <c r="H212" i="21" s="1"/>
  <c r="J211" i="21"/>
  <c r="K211" i="21" s="1"/>
  <c r="I211" i="21"/>
  <c r="J210" i="21"/>
  <c r="K210" i="21" s="1"/>
  <c r="I210" i="21"/>
  <c r="G210" i="21"/>
  <c r="H210" i="21" s="1"/>
  <c r="J209" i="21"/>
  <c r="K209" i="21" s="1"/>
  <c r="I209" i="21"/>
  <c r="K208" i="21"/>
  <c r="J208" i="21"/>
  <c r="I208" i="21"/>
  <c r="G208" i="21"/>
  <c r="H208" i="21" s="1"/>
  <c r="J207" i="21"/>
  <c r="K207" i="21" s="1"/>
  <c r="I207" i="21"/>
  <c r="J206" i="21"/>
  <c r="K206" i="21" s="1"/>
  <c r="I206" i="21"/>
  <c r="G206" i="21"/>
  <c r="H206" i="21" s="1"/>
  <c r="J205" i="21"/>
  <c r="K205" i="21" s="1"/>
  <c r="I205" i="21"/>
  <c r="J204" i="21"/>
  <c r="K204" i="21" s="1"/>
  <c r="I204" i="21"/>
  <c r="G204" i="21"/>
  <c r="H204" i="21" s="1"/>
  <c r="J203" i="21"/>
  <c r="K203" i="21" s="1"/>
  <c r="I203" i="21"/>
  <c r="J202" i="21"/>
  <c r="K202" i="21" s="1"/>
  <c r="I202" i="21"/>
  <c r="G202" i="21"/>
  <c r="H202" i="21" s="1"/>
  <c r="J201" i="21"/>
  <c r="K201" i="21" s="1"/>
  <c r="I201" i="21"/>
  <c r="J200" i="21"/>
  <c r="K200" i="21" s="1"/>
  <c r="I200" i="21"/>
  <c r="G200" i="21"/>
  <c r="H200" i="21" s="1"/>
  <c r="J199" i="21"/>
  <c r="K199" i="21" s="1"/>
  <c r="I199" i="21"/>
  <c r="J198" i="21"/>
  <c r="K198" i="21" s="1"/>
  <c r="I198" i="21"/>
  <c r="G198" i="21"/>
  <c r="H198" i="21" s="1"/>
  <c r="J197" i="21"/>
  <c r="K197" i="21" s="1"/>
  <c r="I197" i="21"/>
  <c r="J196" i="21"/>
  <c r="K196" i="21" s="1"/>
  <c r="I196" i="21"/>
  <c r="H196" i="21"/>
  <c r="J195" i="21"/>
  <c r="K195" i="21" s="1"/>
  <c r="I195" i="21"/>
  <c r="J194" i="21"/>
  <c r="K194" i="21" s="1"/>
  <c r="I194" i="21"/>
  <c r="G194" i="21"/>
  <c r="H194" i="21" s="1"/>
  <c r="J193" i="21"/>
  <c r="K193" i="21" s="1"/>
  <c r="G193" i="21"/>
  <c r="I193" i="21"/>
  <c r="J192" i="21"/>
  <c r="K192" i="21" s="1"/>
  <c r="I192" i="21"/>
  <c r="H192" i="21"/>
  <c r="J191" i="21"/>
  <c r="K191" i="21" s="1"/>
  <c r="I191" i="21"/>
  <c r="J190" i="21"/>
  <c r="K190" i="21" s="1"/>
  <c r="I190" i="21"/>
  <c r="J189" i="21"/>
  <c r="K189" i="21" s="1"/>
  <c r="I189" i="21"/>
  <c r="G189" i="21"/>
  <c r="H189" i="21" s="1"/>
  <c r="J188" i="21"/>
  <c r="K188" i="21" s="1"/>
  <c r="I188" i="21"/>
  <c r="J187" i="21"/>
  <c r="K187" i="21" s="1"/>
  <c r="I187" i="21"/>
  <c r="G187" i="21"/>
  <c r="H187" i="21" s="1"/>
  <c r="J186" i="21"/>
  <c r="K186" i="21" s="1"/>
  <c r="I186" i="21"/>
  <c r="J185" i="21"/>
  <c r="K185" i="21" s="1"/>
  <c r="I185" i="21"/>
  <c r="G185" i="21"/>
  <c r="H185" i="21" s="1"/>
  <c r="J184" i="21"/>
  <c r="K184" i="21" s="1"/>
  <c r="I184" i="21"/>
  <c r="J183" i="21"/>
  <c r="K183" i="21" s="1"/>
  <c r="I183" i="21"/>
  <c r="G183" i="21"/>
  <c r="H183" i="21" s="1"/>
  <c r="J182" i="21"/>
  <c r="K182" i="21" s="1"/>
  <c r="J181" i="21"/>
  <c r="K181" i="21" s="1"/>
  <c r="I181" i="21"/>
  <c r="G181" i="21"/>
  <c r="H181" i="21" s="1"/>
  <c r="J180" i="21"/>
  <c r="K180" i="21" s="1"/>
  <c r="I180" i="21"/>
  <c r="H180" i="21"/>
  <c r="J179" i="21"/>
  <c r="K179" i="21" s="1"/>
  <c r="J178" i="21"/>
  <c r="K178" i="21" s="1"/>
  <c r="I178" i="21"/>
  <c r="G178" i="21"/>
  <c r="H178" i="21" s="1"/>
  <c r="J177" i="21"/>
  <c r="K177" i="21" s="1"/>
  <c r="J176" i="21"/>
  <c r="K176" i="21" s="1"/>
  <c r="I176" i="21"/>
  <c r="G176" i="21"/>
  <c r="H176" i="21" s="1"/>
  <c r="J175" i="21"/>
  <c r="K175" i="21" s="1"/>
  <c r="J174" i="21"/>
  <c r="K174" i="21" s="1"/>
  <c r="I174" i="21"/>
  <c r="G174" i="21"/>
  <c r="H174" i="21" s="1"/>
  <c r="J173" i="21"/>
  <c r="K173" i="21" s="1"/>
  <c r="J172" i="21"/>
  <c r="K172" i="21" s="1"/>
  <c r="I172" i="21"/>
  <c r="G172" i="21"/>
  <c r="H172" i="21" s="1"/>
  <c r="J171" i="21"/>
  <c r="K171" i="21" s="1"/>
  <c r="J170" i="21"/>
  <c r="K170" i="21" s="1"/>
  <c r="I170" i="21"/>
  <c r="G170" i="21"/>
  <c r="H170" i="21" s="1"/>
  <c r="J169" i="21"/>
  <c r="K169" i="21" s="1"/>
  <c r="I169" i="21"/>
  <c r="H169" i="21"/>
  <c r="J168" i="21"/>
  <c r="K168" i="21" s="1"/>
  <c r="J167" i="21"/>
  <c r="K167" i="21" s="1"/>
  <c r="I167" i="21"/>
  <c r="G167" i="21"/>
  <c r="H167" i="21" s="1"/>
  <c r="J166" i="21"/>
  <c r="K166" i="21" s="1"/>
  <c r="J165" i="21"/>
  <c r="K165" i="21" s="1"/>
  <c r="I165" i="21"/>
  <c r="G165" i="21"/>
  <c r="H165" i="21" s="1"/>
  <c r="J164" i="21"/>
  <c r="K164" i="21" s="1"/>
  <c r="J163" i="21"/>
  <c r="K163" i="21" s="1"/>
  <c r="I163" i="21"/>
  <c r="G163" i="21"/>
  <c r="H163" i="21" s="1"/>
  <c r="J162" i="21"/>
  <c r="K162" i="21" s="1"/>
  <c r="J161" i="21"/>
  <c r="K161" i="21" s="1"/>
  <c r="I161" i="21"/>
  <c r="G161" i="21"/>
  <c r="H161" i="21" s="1"/>
  <c r="J160" i="21"/>
  <c r="K160" i="21" s="1"/>
  <c r="I160" i="21"/>
  <c r="H160" i="21"/>
  <c r="J159" i="21"/>
  <c r="K159" i="21" s="1"/>
  <c r="I159" i="21"/>
  <c r="J158" i="21"/>
  <c r="K158" i="21" s="1"/>
  <c r="I158" i="21"/>
  <c r="G158" i="21"/>
  <c r="H158" i="21" s="1"/>
  <c r="J157" i="21"/>
  <c r="K157" i="21" s="1"/>
  <c r="I157" i="21"/>
  <c r="J156" i="21"/>
  <c r="K156" i="21" s="1"/>
  <c r="I156" i="21"/>
  <c r="G156" i="21"/>
  <c r="H156" i="21" s="1"/>
  <c r="J155" i="21"/>
  <c r="K155" i="21" s="1"/>
  <c r="I155" i="21"/>
  <c r="J154" i="21"/>
  <c r="K154" i="21" s="1"/>
  <c r="I154" i="21"/>
  <c r="G154" i="21"/>
  <c r="H154" i="21" s="1"/>
  <c r="J153" i="21"/>
  <c r="K153" i="21" s="1"/>
  <c r="I153" i="21"/>
  <c r="J152" i="21"/>
  <c r="K152" i="21" s="1"/>
  <c r="I152" i="21"/>
  <c r="G152" i="21"/>
  <c r="H152" i="21" s="1"/>
  <c r="J151" i="21"/>
  <c r="K151" i="21" s="1"/>
  <c r="I151" i="21"/>
  <c r="J150" i="21"/>
  <c r="K150" i="21" s="1"/>
  <c r="I150" i="21"/>
  <c r="G150" i="21"/>
  <c r="H150" i="21" s="1"/>
  <c r="J149" i="21"/>
  <c r="K149" i="21" s="1"/>
  <c r="I149" i="21"/>
  <c r="J148" i="21"/>
  <c r="K148" i="21" s="1"/>
  <c r="I148" i="21"/>
  <c r="H148" i="21"/>
  <c r="J147" i="21"/>
  <c r="K147" i="21" s="1"/>
  <c r="G147" i="21"/>
  <c r="H147" i="21" s="1"/>
  <c r="J146" i="21"/>
  <c r="K146" i="21" s="1"/>
  <c r="I146" i="21"/>
  <c r="J145" i="21"/>
  <c r="K145" i="21" s="1"/>
  <c r="G145" i="21"/>
  <c r="H145" i="21" s="1"/>
  <c r="J144" i="21"/>
  <c r="K144" i="21" s="1"/>
  <c r="G144" i="21"/>
  <c r="H144" i="21" s="1"/>
  <c r="I144" i="21"/>
  <c r="J143" i="21"/>
  <c r="K143" i="21" s="1"/>
  <c r="I143" i="21"/>
  <c r="G143" i="21"/>
  <c r="H143" i="21" s="1"/>
  <c r="J142" i="21"/>
  <c r="K142" i="21" s="1"/>
  <c r="G142" i="21"/>
  <c r="H142" i="21" s="1"/>
  <c r="I142" i="21"/>
  <c r="J141" i="21"/>
  <c r="K141" i="21" s="1"/>
  <c r="I141" i="21"/>
  <c r="G141" i="21"/>
  <c r="H141" i="21" s="1"/>
  <c r="J140" i="21"/>
  <c r="K140" i="21" s="1"/>
  <c r="I140" i="21"/>
  <c r="J139" i="21"/>
  <c r="K139" i="21" s="1"/>
  <c r="G139" i="21"/>
  <c r="H139" i="21" s="1"/>
  <c r="J138" i="21"/>
  <c r="K138" i="21" s="1"/>
  <c r="I138" i="21"/>
  <c r="J137" i="21"/>
  <c r="K137" i="21" s="1"/>
  <c r="G137" i="21"/>
  <c r="H137" i="21" s="1"/>
  <c r="J136" i="21"/>
  <c r="K136" i="21" s="1"/>
  <c r="G136" i="21"/>
  <c r="H136" i="21" s="1"/>
  <c r="I136" i="21"/>
  <c r="J135" i="21"/>
  <c r="K135" i="21" s="1"/>
  <c r="I135" i="21"/>
  <c r="G135" i="21"/>
  <c r="H135" i="21" s="1"/>
  <c r="J134" i="21"/>
  <c r="K134" i="21" s="1"/>
  <c r="G134" i="21"/>
  <c r="H134" i="21" s="1"/>
  <c r="I134" i="21"/>
  <c r="J133" i="21"/>
  <c r="K133" i="21" s="1"/>
  <c r="I133" i="21"/>
  <c r="G133" i="21"/>
  <c r="H133" i="21" s="1"/>
  <c r="J132" i="21"/>
  <c r="K132" i="21" s="1"/>
  <c r="I132" i="21"/>
  <c r="H132" i="21"/>
  <c r="J131" i="21"/>
  <c r="K131" i="21" s="1"/>
  <c r="I131" i="21"/>
  <c r="H131" i="21"/>
  <c r="J130" i="21"/>
  <c r="K130" i="21" s="1"/>
  <c r="I130" i="21"/>
  <c r="J129" i="21"/>
  <c r="K129" i="21" s="1"/>
  <c r="G129" i="21"/>
  <c r="H129" i="21" s="1"/>
  <c r="J128" i="21"/>
  <c r="K128" i="21" s="1"/>
  <c r="I128" i="21"/>
  <c r="J127" i="21"/>
  <c r="K127" i="21" s="1"/>
  <c r="G127" i="21"/>
  <c r="H127" i="21" s="1"/>
  <c r="K126" i="21"/>
  <c r="J126" i="21"/>
  <c r="G126" i="21"/>
  <c r="H126" i="21" s="1"/>
  <c r="I126" i="21"/>
  <c r="J125" i="21"/>
  <c r="K125" i="21" s="1"/>
  <c r="I125" i="21"/>
  <c r="G125" i="21"/>
  <c r="H125" i="21" s="1"/>
  <c r="J124" i="21"/>
  <c r="K124" i="21" s="1"/>
  <c r="H124" i="21"/>
  <c r="G124" i="21"/>
  <c r="I124" i="21"/>
  <c r="J123" i="21"/>
  <c r="K123" i="21" s="1"/>
  <c r="I123" i="21"/>
  <c r="H123" i="21"/>
  <c r="J122" i="21"/>
  <c r="K122" i="21" s="1"/>
  <c r="I122" i="21"/>
  <c r="H122" i="21"/>
  <c r="G122" i="21"/>
  <c r="J121" i="21"/>
  <c r="K121" i="21" s="1"/>
  <c r="G121" i="21"/>
  <c r="H121" i="21" s="1"/>
  <c r="I121" i="21"/>
  <c r="J120" i="21"/>
  <c r="K120" i="21" s="1"/>
  <c r="I120" i="21"/>
  <c r="G120" i="21"/>
  <c r="H120" i="21" s="1"/>
  <c r="J119" i="21"/>
  <c r="K119" i="21" s="1"/>
  <c r="I119" i="21"/>
  <c r="J118" i="21"/>
  <c r="K118" i="21" s="1"/>
  <c r="I118" i="21"/>
  <c r="G118" i="21"/>
  <c r="H118" i="21" s="1"/>
  <c r="J117" i="21"/>
  <c r="K117" i="21" s="1"/>
  <c r="I117" i="21"/>
  <c r="J116" i="21"/>
  <c r="K116" i="21" s="1"/>
  <c r="I116" i="21"/>
  <c r="G116" i="21"/>
  <c r="H116" i="21" s="1"/>
  <c r="J115" i="21"/>
  <c r="K115" i="21" s="1"/>
  <c r="I115" i="21"/>
  <c r="J114" i="21"/>
  <c r="K114" i="21" s="1"/>
  <c r="I114" i="21"/>
  <c r="G114" i="21"/>
  <c r="H114" i="21" s="1"/>
  <c r="J113" i="21"/>
  <c r="K113" i="21" s="1"/>
  <c r="I113" i="21"/>
  <c r="J112" i="21"/>
  <c r="K112" i="21" s="1"/>
  <c r="I112" i="21"/>
  <c r="G112" i="21"/>
  <c r="H112" i="21" s="1"/>
  <c r="J111" i="21"/>
  <c r="K111" i="21" s="1"/>
  <c r="I111" i="21"/>
  <c r="J110" i="21"/>
  <c r="K110" i="21" s="1"/>
  <c r="I110" i="21"/>
  <c r="G110" i="21"/>
  <c r="H110" i="21" s="1"/>
  <c r="J109" i="21"/>
  <c r="K109" i="21" s="1"/>
  <c r="I109" i="21"/>
  <c r="H109" i="21"/>
  <c r="J108" i="21"/>
  <c r="K108" i="21" s="1"/>
  <c r="I108" i="21"/>
  <c r="J107" i="21"/>
  <c r="K107" i="21" s="1"/>
  <c r="I107" i="21"/>
  <c r="G107" i="21"/>
  <c r="H107" i="21" s="1"/>
  <c r="J106" i="21"/>
  <c r="K106" i="21" s="1"/>
  <c r="I106" i="21"/>
  <c r="J105" i="21"/>
  <c r="K105" i="21" s="1"/>
  <c r="I105" i="21"/>
  <c r="G105" i="21"/>
  <c r="H105" i="21" s="1"/>
  <c r="J104" i="21"/>
  <c r="K104" i="21" s="1"/>
  <c r="I104" i="21"/>
  <c r="J103" i="21"/>
  <c r="K103" i="21" s="1"/>
  <c r="I103" i="21"/>
  <c r="G103" i="21"/>
  <c r="H103" i="21" s="1"/>
  <c r="J102" i="21"/>
  <c r="K102" i="21" s="1"/>
  <c r="I102" i="21"/>
  <c r="J101" i="21"/>
  <c r="K101" i="21" s="1"/>
  <c r="I101" i="21"/>
  <c r="G101" i="21"/>
  <c r="H101" i="21" s="1"/>
  <c r="J100" i="21"/>
  <c r="K100" i="21" s="1"/>
  <c r="I100" i="21"/>
  <c r="J99" i="21"/>
  <c r="K99" i="21" s="1"/>
  <c r="I99" i="21"/>
  <c r="G99" i="21"/>
  <c r="H99" i="21" s="1"/>
  <c r="J98" i="21"/>
  <c r="K98" i="21" s="1"/>
  <c r="I98" i="21"/>
  <c r="J97" i="21"/>
  <c r="K97" i="21" s="1"/>
  <c r="I97" i="21"/>
  <c r="G97" i="21"/>
  <c r="H97" i="21" s="1"/>
  <c r="J96" i="21"/>
  <c r="K96" i="21" s="1"/>
  <c r="I96" i="21"/>
  <c r="J95" i="21"/>
  <c r="K95" i="21" s="1"/>
  <c r="I95" i="21"/>
  <c r="G95" i="21"/>
  <c r="J94" i="21"/>
  <c r="K94" i="21" s="1"/>
  <c r="I94" i="21"/>
  <c r="H94" i="21"/>
  <c r="J93" i="21"/>
  <c r="K93" i="21" s="1"/>
  <c r="I93" i="21"/>
  <c r="H93" i="21"/>
  <c r="J92" i="21"/>
  <c r="K92" i="21" s="1"/>
  <c r="I92" i="21"/>
  <c r="J91" i="21"/>
  <c r="K91" i="21" s="1"/>
  <c r="I91" i="21"/>
  <c r="G91" i="21"/>
  <c r="H91" i="21" s="1"/>
  <c r="J90" i="21"/>
  <c r="K90" i="21" s="1"/>
  <c r="I90" i="21"/>
  <c r="G90" i="21"/>
  <c r="H90" i="21" s="1"/>
  <c r="J89" i="21"/>
  <c r="K89" i="21" s="1"/>
  <c r="I89" i="21"/>
  <c r="G89" i="21"/>
  <c r="H89" i="21" s="1"/>
  <c r="J88" i="21"/>
  <c r="K88" i="21" s="1"/>
  <c r="I88" i="21"/>
  <c r="G88" i="21"/>
  <c r="H88" i="21" s="1"/>
  <c r="J87" i="21"/>
  <c r="K87" i="21" s="1"/>
  <c r="I87" i="21"/>
  <c r="G87" i="21"/>
  <c r="H87" i="21" s="1"/>
  <c r="J86" i="21"/>
  <c r="K86" i="21" s="1"/>
  <c r="I86" i="21"/>
  <c r="G86" i="21"/>
  <c r="H86" i="21" s="1"/>
  <c r="J85" i="21"/>
  <c r="K85" i="21" s="1"/>
  <c r="I85" i="21"/>
  <c r="G85" i="21"/>
  <c r="H85" i="21" s="1"/>
  <c r="J84" i="21"/>
  <c r="K84" i="21" s="1"/>
  <c r="I84" i="21"/>
  <c r="G84" i="21"/>
  <c r="H84" i="21" s="1"/>
  <c r="J83" i="21"/>
  <c r="K83" i="21" s="1"/>
  <c r="I83" i="21"/>
  <c r="G83" i="21"/>
  <c r="J82" i="21"/>
  <c r="K82" i="21" s="1"/>
  <c r="I82" i="21"/>
  <c r="H82" i="21"/>
  <c r="J81" i="21"/>
  <c r="K81" i="21" s="1"/>
  <c r="I81" i="21"/>
  <c r="J80" i="21"/>
  <c r="K80" i="21" s="1"/>
  <c r="I80" i="21"/>
  <c r="J79" i="21"/>
  <c r="K79" i="21" s="1"/>
  <c r="I79" i="21"/>
  <c r="G79" i="21"/>
  <c r="H79" i="21" s="1"/>
  <c r="J78" i="21"/>
  <c r="K78" i="21" s="1"/>
  <c r="I78" i="21"/>
  <c r="J77" i="21"/>
  <c r="K77" i="21" s="1"/>
  <c r="I77" i="21"/>
  <c r="H77" i="21"/>
  <c r="J76" i="21"/>
  <c r="K76" i="21" s="1"/>
  <c r="I76" i="21"/>
  <c r="J75" i="21"/>
  <c r="K75" i="21" s="1"/>
  <c r="I75" i="21"/>
  <c r="G75" i="21"/>
  <c r="H75" i="21" s="1"/>
  <c r="J74" i="21"/>
  <c r="K74" i="21" s="1"/>
  <c r="I74" i="21"/>
  <c r="G74" i="21"/>
  <c r="H74" i="21" s="1"/>
  <c r="J73" i="21"/>
  <c r="K73" i="21" s="1"/>
  <c r="I73" i="21"/>
  <c r="G73" i="21"/>
  <c r="J72" i="21"/>
  <c r="K72" i="21" s="1"/>
  <c r="I72" i="21"/>
  <c r="H72" i="21"/>
  <c r="J71" i="21"/>
  <c r="K71" i="21" s="1"/>
  <c r="I71" i="21"/>
  <c r="J70" i="21"/>
  <c r="K70" i="21" s="1"/>
  <c r="I70" i="21"/>
  <c r="G70" i="21"/>
  <c r="H70" i="21" s="1"/>
  <c r="J69" i="21"/>
  <c r="K69" i="21" s="1"/>
  <c r="J68" i="21"/>
  <c r="K68" i="21" s="1"/>
  <c r="I68" i="21"/>
  <c r="G68" i="21"/>
  <c r="H68" i="21" s="1"/>
  <c r="J67" i="21"/>
  <c r="K67" i="21" s="1"/>
  <c r="I67" i="21"/>
  <c r="H67" i="21"/>
  <c r="J66" i="21"/>
  <c r="K66" i="21" s="1"/>
  <c r="I66" i="21"/>
  <c r="J65" i="21"/>
  <c r="K65" i="21" s="1"/>
  <c r="I65" i="21"/>
  <c r="G65" i="21"/>
  <c r="H65" i="21" s="1"/>
  <c r="J64" i="21"/>
  <c r="K64" i="21" s="1"/>
  <c r="I64" i="21"/>
  <c r="G64" i="21"/>
  <c r="H64" i="21" s="1"/>
  <c r="J63" i="21"/>
  <c r="K63" i="21" s="1"/>
  <c r="I63" i="21"/>
  <c r="G63" i="21"/>
  <c r="H63" i="21" s="1"/>
  <c r="J62" i="21"/>
  <c r="K62" i="21" s="1"/>
  <c r="I62" i="21"/>
  <c r="G62" i="21"/>
  <c r="H62" i="21" s="1"/>
  <c r="J61" i="21"/>
  <c r="K61" i="21" s="1"/>
  <c r="G61" i="21"/>
  <c r="H61" i="21" s="1"/>
  <c r="I61" i="21"/>
  <c r="J60" i="21"/>
  <c r="K60" i="21" s="1"/>
  <c r="I60" i="21"/>
  <c r="G60" i="21"/>
  <c r="H60" i="21" s="1"/>
  <c r="J59" i="21"/>
  <c r="K59" i="21" s="1"/>
  <c r="G59" i="21"/>
  <c r="H59" i="21" s="1"/>
  <c r="I59" i="21"/>
  <c r="J58" i="21"/>
  <c r="K58" i="21" s="1"/>
  <c r="I58" i="21"/>
  <c r="G58" i="21"/>
  <c r="H58" i="21" s="1"/>
  <c r="J57" i="21"/>
  <c r="K57" i="21" s="1"/>
  <c r="G57" i="21"/>
  <c r="I57" i="21"/>
  <c r="J56" i="21"/>
  <c r="K56" i="21" s="1"/>
  <c r="I56" i="21"/>
  <c r="H56" i="21"/>
  <c r="J55" i="21"/>
  <c r="K55" i="21" s="1"/>
  <c r="I55" i="21"/>
  <c r="J54" i="21"/>
  <c r="K54" i="21" s="1"/>
  <c r="J53" i="21"/>
  <c r="K53" i="21" s="1"/>
  <c r="I53" i="21"/>
  <c r="G53" i="21"/>
  <c r="H53" i="21" s="1"/>
  <c r="J52" i="21"/>
  <c r="K52" i="21" s="1"/>
  <c r="J51" i="21"/>
  <c r="K51" i="21" s="1"/>
  <c r="I51" i="21"/>
  <c r="H51" i="21"/>
  <c r="J50" i="21"/>
  <c r="K50" i="21" s="1"/>
  <c r="I50" i="21"/>
  <c r="J49" i="21"/>
  <c r="K49" i="21" s="1"/>
  <c r="I49" i="21"/>
  <c r="G49" i="21"/>
  <c r="H49" i="21" s="1"/>
  <c r="J48" i="21"/>
  <c r="K48" i="21" s="1"/>
  <c r="G48" i="21"/>
  <c r="I48" i="21"/>
  <c r="J47" i="21"/>
  <c r="K47" i="21" s="1"/>
  <c r="I47" i="21"/>
  <c r="H47" i="21"/>
  <c r="J46" i="21"/>
  <c r="K46" i="21" s="1"/>
  <c r="I46" i="21"/>
  <c r="J45" i="21"/>
  <c r="K45" i="21" s="1"/>
  <c r="J44" i="21"/>
  <c r="K44" i="21" s="1"/>
  <c r="I44" i="21"/>
  <c r="G44" i="21"/>
  <c r="H44" i="21" s="1"/>
  <c r="J43" i="21"/>
  <c r="K43" i="21" s="1"/>
  <c r="G43" i="21"/>
  <c r="H43" i="21" s="1"/>
  <c r="I43" i="21"/>
  <c r="K42" i="21"/>
  <c r="J42" i="21"/>
  <c r="I42" i="21"/>
  <c r="G42" i="21"/>
  <c r="H42" i="21" s="1"/>
  <c r="J41" i="21"/>
  <c r="K41" i="21" s="1"/>
  <c r="I41" i="21"/>
  <c r="J40" i="21"/>
  <c r="K40" i="21" s="1"/>
  <c r="I40" i="21"/>
  <c r="G40" i="21"/>
  <c r="H40" i="21" s="1"/>
  <c r="J39" i="21"/>
  <c r="K39" i="21" s="1"/>
  <c r="I39" i="21"/>
  <c r="J38" i="21"/>
  <c r="K38" i="21" s="1"/>
  <c r="I38" i="21"/>
  <c r="G38" i="21"/>
  <c r="H38" i="21" s="1"/>
  <c r="J37" i="21"/>
  <c r="K37" i="21" s="1"/>
  <c r="I37" i="21"/>
  <c r="J36" i="21"/>
  <c r="K36" i="21" s="1"/>
  <c r="I36" i="21"/>
  <c r="G36" i="21"/>
  <c r="H36" i="21" s="1"/>
  <c r="J35" i="21"/>
  <c r="K35" i="21" s="1"/>
  <c r="I35" i="21"/>
  <c r="J34" i="21"/>
  <c r="K34" i="21" s="1"/>
  <c r="I34" i="21"/>
  <c r="G34" i="21"/>
  <c r="H34" i="21" s="1"/>
  <c r="J33" i="21"/>
  <c r="K33" i="21" s="1"/>
  <c r="I33" i="21"/>
  <c r="J32" i="21"/>
  <c r="K32" i="21" s="1"/>
  <c r="G32" i="21"/>
  <c r="H32" i="21" s="1"/>
  <c r="K31" i="21"/>
  <c r="J31" i="21"/>
  <c r="I31" i="21"/>
  <c r="J30" i="21"/>
  <c r="K30" i="21" s="1"/>
  <c r="I30" i="21"/>
  <c r="J29" i="21"/>
  <c r="K29" i="21" s="1"/>
  <c r="G29" i="21"/>
  <c r="H29" i="21" s="1"/>
  <c r="I29" i="21"/>
  <c r="J28" i="21"/>
  <c r="K28" i="21" s="1"/>
  <c r="I28" i="21"/>
  <c r="G28" i="21"/>
  <c r="H28" i="21" s="1"/>
  <c r="J27" i="21"/>
  <c r="K27" i="21" s="1"/>
  <c r="G27" i="21"/>
  <c r="H27" i="21" s="1"/>
  <c r="I27" i="21"/>
  <c r="J26" i="21"/>
  <c r="K26" i="21" s="1"/>
  <c r="I26" i="21"/>
  <c r="G26" i="21"/>
  <c r="H26" i="21" s="1"/>
  <c r="J25" i="21"/>
  <c r="K25" i="21" s="1"/>
  <c r="G25" i="21"/>
  <c r="H25" i="21" s="1"/>
  <c r="I25" i="21"/>
  <c r="J24" i="21"/>
  <c r="K24" i="21" s="1"/>
  <c r="I24" i="21"/>
  <c r="G24" i="21"/>
  <c r="H24" i="21" s="1"/>
  <c r="J23" i="21"/>
  <c r="K23" i="21" s="1"/>
  <c r="G23" i="21"/>
  <c r="H23" i="21" s="1"/>
  <c r="I23" i="21"/>
  <c r="J22" i="21"/>
  <c r="K22" i="21" s="1"/>
  <c r="I22" i="21"/>
  <c r="G22" i="21"/>
  <c r="H22" i="21" s="1"/>
  <c r="J21" i="21"/>
  <c r="K21" i="21" s="1"/>
  <c r="G21" i="21"/>
  <c r="H21" i="21" s="1"/>
  <c r="I21" i="21"/>
  <c r="J20" i="21"/>
  <c r="K20" i="21" s="1"/>
  <c r="I20" i="21"/>
  <c r="G20" i="21"/>
  <c r="H20" i="21" s="1"/>
  <c r="J19" i="21"/>
  <c r="K19" i="21" s="1"/>
  <c r="G19" i="21"/>
  <c r="H19" i="21" s="1"/>
  <c r="I19" i="21"/>
  <c r="J18" i="21"/>
  <c r="K18" i="21" s="1"/>
  <c r="I18" i="21"/>
  <c r="G18" i="21"/>
  <c r="H18" i="21" s="1"/>
  <c r="K17" i="21"/>
  <c r="J17" i="21"/>
  <c r="G17" i="21"/>
  <c r="H17" i="21" s="1"/>
  <c r="I17" i="21"/>
  <c r="J16" i="21"/>
  <c r="K16" i="21" s="1"/>
  <c r="I16" i="21"/>
  <c r="G16" i="21"/>
  <c r="H16" i="21" s="1"/>
  <c r="J15" i="21"/>
  <c r="K15" i="21" s="1"/>
  <c r="G15" i="21"/>
  <c r="H15" i="21" s="1"/>
  <c r="I15" i="21"/>
  <c r="J14" i="21"/>
  <c r="K14" i="21" s="1"/>
  <c r="I14" i="21"/>
  <c r="G14" i="21"/>
  <c r="H14" i="21" s="1"/>
  <c r="K13" i="21"/>
  <c r="J13" i="21"/>
  <c r="G13" i="21"/>
  <c r="H13" i="21" s="1"/>
  <c r="I13" i="21"/>
  <c r="J12" i="21"/>
  <c r="K12" i="21" s="1"/>
  <c r="I12" i="21"/>
  <c r="G12" i="21"/>
  <c r="H12" i="21" s="1"/>
  <c r="J11" i="21"/>
  <c r="K11" i="21" s="1"/>
  <c r="G11" i="21"/>
  <c r="H11" i="21" s="1"/>
  <c r="I11" i="21"/>
  <c r="J10" i="21"/>
  <c r="K10" i="21" s="1"/>
  <c r="I10" i="21"/>
  <c r="G10" i="21"/>
  <c r="H10" i="21" s="1"/>
  <c r="J9" i="21"/>
  <c r="K9" i="21" s="1"/>
  <c r="G9" i="21"/>
  <c r="H9" i="21" s="1"/>
  <c r="I9" i="21"/>
  <c r="J8" i="21"/>
  <c r="K8" i="21" s="1"/>
  <c r="I8" i="21"/>
  <c r="G8" i="21"/>
  <c r="H8" i="21" s="1"/>
  <c r="J7" i="21"/>
  <c r="K7" i="21" s="1"/>
  <c r="G7" i="21"/>
  <c r="I7" i="21"/>
  <c r="G195" i="21" l="1"/>
  <c r="H195" i="21" s="1"/>
  <c r="G92" i="21"/>
  <c r="H92" i="21" s="1"/>
  <c r="G30" i="21"/>
  <c r="G41" i="21"/>
  <c r="H41" i="21" s="1"/>
  <c r="I52" i="21"/>
  <c r="G52" i="21"/>
  <c r="I54" i="21"/>
  <c r="G54" i="21"/>
  <c r="H54" i="21" s="1"/>
  <c r="G66" i="21"/>
  <c r="H66" i="21" s="1"/>
  <c r="H57" i="21"/>
  <c r="H7" i="21"/>
  <c r="G33" i="21"/>
  <c r="H33" i="21" s="1"/>
  <c r="I32" i="21"/>
  <c r="G35" i="21"/>
  <c r="H35" i="21" s="1"/>
  <c r="G37" i="21"/>
  <c r="H37" i="21" s="1"/>
  <c r="G39" i="21"/>
  <c r="H39" i="21" s="1"/>
  <c r="I45" i="21"/>
  <c r="G45" i="21"/>
  <c r="H45" i="21" s="1"/>
  <c r="G50" i="21"/>
  <c r="H50" i="21" s="1"/>
  <c r="H48" i="21"/>
  <c r="I69" i="21"/>
  <c r="G69" i="21"/>
  <c r="H69" i="21" s="1"/>
  <c r="G76" i="21"/>
  <c r="H76" i="21" s="1"/>
  <c r="H73" i="21"/>
  <c r="H95" i="21"/>
  <c r="G78" i="21"/>
  <c r="G80" i="21"/>
  <c r="H80" i="21" s="1"/>
  <c r="H83" i="21"/>
  <c r="G96" i="21"/>
  <c r="H96" i="21" s="1"/>
  <c r="G98" i="21"/>
  <c r="H98" i="21" s="1"/>
  <c r="G100" i="21"/>
  <c r="H100" i="21" s="1"/>
  <c r="G102" i="21"/>
  <c r="H102" i="21" s="1"/>
  <c r="G104" i="21"/>
  <c r="H104" i="21" s="1"/>
  <c r="G106" i="21"/>
  <c r="H106" i="21" s="1"/>
  <c r="G108" i="21"/>
  <c r="H108" i="21" s="1"/>
  <c r="G111" i="21"/>
  <c r="H111" i="21" s="1"/>
  <c r="G113" i="21"/>
  <c r="H113" i="21" s="1"/>
  <c r="G115" i="21"/>
  <c r="H115" i="21" s="1"/>
  <c r="G117" i="21"/>
  <c r="H117" i="21" s="1"/>
  <c r="G119" i="21"/>
  <c r="H119" i="21" s="1"/>
  <c r="G128" i="21"/>
  <c r="H128" i="21" s="1"/>
  <c r="G138" i="21"/>
  <c r="H138" i="21" s="1"/>
  <c r="G146" i="21"/>
  <c r="H146" i="21" s="1"/>
  <c r="G149" i="21"/>
  <c r="H149" i="21" s="1"/>
  <c r="G151" i="21"/>
  <c r="H151" i="21" s="1"/>
  <c r="G153" i="21"/>
  <c r="H153" i="21" s="1"/>
  <c r="G155" i="21"/>
  <c r="H155" i="21" s="1"/>
  <c r="G157" i="21"/>
  <c r="H157" i="21" s="1"/>
  <c r="G159" i="21"/>
  <c r="H159" i="21" s="1"/>
  <c r="I164" i="21"/>
  <c r="G164" i="21"/>
  <c r="H164" i="21" s="1"/>
  <c r="I168" i="21"/>
  <c r="G168" i="21"/>
  <c r="H168" i="21" s="1"/>
  <c r="H245" i="21"/>
  <c r="I127" i="21"/>
  <c r="G130" i="21"/>
  <c r="H130" i="21" s="1"/>
  <c r="I137" i="21"/>
  <c r="G140" i="21"/>
  <c r="H140" i="21" s="1"/>
  <c r="I145" i="21"/>
  <c r="I171" i="21"/>
  <c r="G171" i="21"/>
  <c r="H171" i="21" s="1"/>
  <c r="I175" i="21"/>
  <c r="G175" i="21"/>
  <c r="H175" i="21" s="1"/>
  <c r="I179" i="21"/>
  <c r="G179" i="21"/>
  <c r="H179" i="21" s="1"/>
  <c r="I129" i="21"/>
  <c r="I139" i="21"/>
  <c r="I147" i="21"/>
  <c r="I162" i="21"/>
  <c r="G162" i="21"/>
  <c r="H162" i="21" s="1"/>
  <c r="I166" i="21"/>
  <c r="G166" i="21"/>
  <c r="H166" i="21" s="1"/>
  <c r="I182" i="21"/>
  <c r="G182" i="21"/>
  <c r="H182" i="21" s="1"/>
  <c r="G225" i="21"/>
  <c r="H225" i="21" s="1"/>
  <c r="H227" i="21"/>
  <c r="I173" i="21"/>
  <c r="G173" i="21"/>
  <c r="H173" i="21" s="1"/>
  <c r="I177" i="21"/>
  <c r="G177" i="21"/>
  <c r="H177" i="21" s="1"/>
  <c r="I245" i="21"/>
  <c r="I247" i="21"/>
  <c r="I249" i="21"/>
  <c r="I251" i="21"/>
  <c r="G266" i="21"/>
  <c r="H266" i="21" s="1"/>
  <c r="I266" i="21"/>
  <c r="G270" i="21"/>
  <c r="H270" i="21" s="1"/>
  <c r="I270" i="21"/>
  <c r="G283" i="21"/>
  <c r="H283" i="21" s="1"/>
  <c r="H278" i="21"/>
  <c r="G184" i="21"/>
  <c r="H184" i="21" s="1"/>
  <c r="G186" i="21"/>
  <c r="H186" i="21" s="1"/>
  <c r="G188" i="21"/>
  <c r="H188" i="21" s="1"/>
  <c r="G190" i="21"/>
  <c r="H190" i="21" s="1"/>
  <c r="H193" i="21"/>
  <c r="G197" i="21"/>
  <c r="G199" i="21"/>
  <c r="H199" i="21" s="1"/>
  <c r="G201" i="21"/>
  <c r="H201" i="21" s="1"/>
  <c r="G203" i="21"/>
  <c r="H203" i="21" s="1"/>
  <c r="G205" i="21"/>
  <c r="H205" i="21" s="1"/>
  <c r="G207" i="21"/>
  <c r="H207" i="21" s="1"/>
  <c r="G209" i="21"/>
  <c r="H209" i="21" s="1"/>
  <c r="G211" i="21"/>
  <c r="H211" i="21" s="1"/>
  <c r="G213" i="21"/>
  <c r="H213" i="21" s="1"/>
  <c r="H216" i="21"/>
  <c r="G228" i="21"/>
  <c r="H228" i="21" s="1"/>
  <c r="H231" i="21"/>
  <c r="G235" i="21"/>
  <c r="G237" i="21"/>
  <c r="H237" i="21" s="1"/>
  <c r="G239" i="21"/>
  <c r="H239" i="21" s="1"/>
  <c r="G241" i="21"/>
  <c r="H241" i="21" s="1"/>
  <c r="G263" i="21"/>
  <c r="H263" i="21" s="1"/>
  <c r="I265" i="21"/>
  <c r="G265" i="21"/>
  <c r="H265" i="21" s="1"/>
  <c r="I269" i="21"/>
  <c r="G269" i="21"/>
  <c r="H269" i="21" s="1"/>
  <c r="I273" i="21"/>
  <c r="G273" i="21"/>
  <c r="H273" i="21" s="1"/>
  <c r="H286" i="21"/>
  <c r="I262" i="21"/>
  <c r="G268" i="21"/>
  <c r="H268" i="21" s="1"/>
  <c r="I268" i="21"/>
  <c r="G272" i="21"/>
  <c r="H272" i="21" s="1"/>
  <c r="I272" i="21"/>
  <c r="I275" i="21"/>
  <c r="G275" i="21"/>
  <c r="H275" i="21" s="1"/>
  <c r="I264" i="21"/>
  <c r="I267" i="21"/>
  <c r="G267" i="21"/>
  <c r="H267" i="21" s="1"/>
  <c r="I271" i="21"/>
  <c r="G271" i="21"/>
  <c r="H271" i="21" s="1"/>
  <c r="I287" i="21"/>
  <c r="G287" i="21"/>
  <c r="H287" i="21" s="1"/>
  <c r="I274" i="21"/>
  <c r="I286" i="21"/>
  <c r="I288" i="21"/>
  <c r="G289" i="21"/>
  <c r="H289" i="21" s="1"/>
  <c r="I290" i="21"/>
  <c r="G291" i="21"/>
  <c r="H291" i="21" s="1"/>
  <c r="G294" i="21"/>
  <c r="H294" i="21" s="1"/>
  <c r="G297" i="21"/>
  <c r="H297" i="21" s="1"/>
  <c r="G299" i="21"/>
  <c r="H299" i="21" s="1"/>
  <c r="G301" i="21"/>
  <c r="H301" i="21" s="1"/>
  <c r="G304" i="21"/>
  <c r="H304" i="21" s="1"/>
  <c r="G306" i="21"/>
  <c r="H306" i="21" s="1"/>
  <c r="G308" i="21"/>
  <c r="H308" i="21" s="1"/>
  <c r="G310" i="21"/>
  <c r="H310" i="21" s="1"/>
  <c r="G312" i="21"/>
  <c r="H312" i="21" s="1"/>
  <c r="G314" i="21"/>
  <c r="H314" i="21" s="1"/>
  <c r="G316" i="21"/>
  <c r="H316" i="21" s="1"/>
  <c r="G318" i="21"/>
  <c r="H318" i="21" s="1"/>
  <c r="H321" i="21"/>
  <c r="G326" i="21"/>
  <c r="H326" i="21" s="1"/>
  <c r="I326" i="21"/>
  <c r="G330" i="21"/>
  <c r="H330" i="21" s="1"/>
  <c r="I330" i="21"/>
  <c r="I334" i="21"/>
  <c r="G334" i="21"/>
  <c r="H334" i="21" s="1"/>
  <c r="I338" i="21"/>
  <c r="G338" i="21"/>
  <c r="H338" i="21" s="1"/>
  <c r="G346" i="21"/>
  <c r="H346" i="21" s="1"/>
  <c r="I346" i="21"/>
  <c r="I350" i="21"/>
  <c r="G350" i="21"/>
  <c r="H350" i="21" s="1"/>
  <c r="I354" i="21"/>
  <c r="G354" i="21"/>
  <c r="H354" i="21" s="1"/>
  <c r="I370" i="21"/>
  <c r="G370" i="21"/>
  <c r="H370" i="21" s="1"/>
  <c r="I325" i="21"/>
  <c r="G325" i="21"/>
  <c r="I329" i="21"/>
  <c r="G329" i="21"/>
  <c r="H329" i="21" s="1"/>
  <c r="G333" i="21"/>
  <c r="H333" i="21" s="1"/>
  <c r="I333" i="21"/>
  <c r="G337" i="21"/>
  <c r="H337" i="21" s="1"/>
  <c r="I337" i="21"/>
  <c r="G341" i="21"/>
  <c r="H341" i="21" s="1"/>
  <c r="I341" i="21"/>
  <c r="I345" i="21"/>
  <c r="G345" i="21"/>
  <c r="H345" i="21" s="1"/>
  <c r="G349" i="21"/>
  <c r="H349" i="21" s="1"/>
  <c r="I349" i="21"/>
  <c r="G353" i="21"/>
  <c r="H353" i="21" s="1"/>
  <c r="I353" i="21"/>
  <c r="I357" i="21"/>
  <c r="G357" i="21"/>
  <c r="H357" i="21" s="1"/>
  <c r="I372" i="21"/>
  <c r="G372" i="21"/>
  <c r="H372" i="21" s="1"/>
  <c r="G328" i="21"/>
  <c r="H328" i="21" s="1"/>
  <c r="I328" i="21"/>
  <c r="I336" i="21"/>
  <c r="G336" i="21"/>
  <c r="H336" i="21" s="1"/>
  <c r="I340" i="21"/>
  <c r="G340" i="21"/>
  <c r="H340" i="21" s="1"/>
  <c r="G344" i="21"/>
  <c r="H344" i="21" s="1"/>
  <c r="I344" i="21"/>
  <c r="I348" i="21"/>
  <c r="G348" i="21"/>
  <c r="H348" i="21" s="1"/>
  <c r="I352" i="21"/>
  <c r="G352" i="21"/>
  <c r="H352" i="21" s="1"/>
  <c r="I360" i="21"/>
  <c r="G360" i="21"/>
  <c r="H360" i="21" s="1"/>
  <c r="I363" i="21"/>
  <c r="G363" i="21"/>
  <c r="H363" i="21" s="1"/>
  <c r="I366" i="21"/>
  <c r="G366" i="21"/>
  <c r="H366" i="21" s="1"/>
  <c r="I374" i="21"/>
  <c r="G374" i="21"/>
  <c r="H374" i="21" s="1"/>
  <c r="I327" i="21"/>
  <c r="G327" i="21"/>
  <c r="H327" i="21" s="1"/>
  <c r="I331" i="21"/>
  <c r="G331" i="21"/>
  <c r="H331" i="21" s="1"/>
  <c r="G335" i="21"/>
  <c r="H335" i="21" s="1"/>
  <c r="I335" i="21"/>
  <c r="G339" i="21"/>
  <c r="H339" i="21" s="1"/>
  <c r="I339" i="21"/>
  <c r="I343" i="21"/>
  <c r="G343" i="21"/>
  <c r="H343" i="21" s="1"/>
  <c r="G351" i="21"/>
  <c r="H351" i="21" s="1"/>
  <c r="I351" i="21"/>
  <c r="G355" i="21"/>
  <c r="H355" i="21" s="1"/>
  <c r="I355" i="21"/>
  <c r="I368" i="21"/>
  <c r="G368" i="21"/>
  <c r="H368" i="21" s="1"/>
  <c r="I376" i="21"/>
  <c r="G376" i="21"/>
  <c r="H376" i="21" s="1"/>
  <c r="I359" i="21"/>
  <c r="I362" i="21"/>
  <c r="I364" i="21"/>
  <c r="I367" i="21"/>
  <c r="I369" i="21"/>
  <c r="I371" i="21"/>
  <c r="I373" i="21"/>
  <c r="I375" i="21"/>
  <c r="I377" i="21"/>
  <c r="I387" i="20"/>
  <c r="J387" i="20" s="1"/>
  <c r="I386" i="20"/>
  <c r="J386" i="20" s="1"/>
  <c r="I385" i="20"/>
  <c r="J385" i="20" s="1"/>
  <c r="I384" i="20"/>
  <c r="J384" i="20" s="1"/>
  <c r="I383" i="20"/>
  <c r="J383" i="20" s="1"/>
  <c r="I382" i="20"/>
  <c r="J382" i="20" s="1"/>
  <c r="I381" i="20"/>
  <c r="J381" i="20" s="1"/>
  <c r="I380" i="20"/>
  <c r="J380" i="20" s="1"/>
  <c r="I379" i="20"/>
  <c r="J379" i="20" s="1"/>
  <c r="I378" i="20"/>
  <c r="J378" i="20" s="1"/>
  <c r="I377" i="20"/>
  <c r="J377" i="20" s="1"/>
  <c r="I376" i="20"/>
  <c r="J376" i="20" s="1"/>
  <c r="I375" i="20"/>
  <c r="J375" i="20" s="1"/>
  <c r="I374" i="20"/>
  <c r="J374" i="20" s="1"/>
  <c r="I373" i="20"/>
  <c r="J373" i="20" s="1"/>
  <c r="I372" i="20"/>
  <c r="J372" i="20" s="1"/>
  <c r="I371" i="20"/>
  <c r="J371" i="20" s="1"/>
  <c r="I370" i="20"/>
  <c r="J370" i="20" s="1"/>
  <c r="I369" i="20"/>
  <c r="J369" i="20" s="1"/>
  <c r="J368" i="20"/>
  <c r="I368" i="20"/>
  <c r="I367" i="20"/>
  <c r="J367" i="20" s="1"/>
  <c r="I366" i="20"/>
  <c r="J366" i="20" s="1"/>
  <c r="I365" i="20"/>
  <c r="J365" i="20" s="1"/>
  <c r="I364" i="20"/>
  <c r="J364" i="20" s="1"/>
  <c r="I363" i="20"/>
  <c r="J363" i="20" s="1"/>
  <c r="I362" i="20"/>
  <c r="J362" i="20" s="1"/>
  <c r="I361" i="20"/>
  <c r="J361" i="20" s="1"/>
  <c r="I360" i="20"/>
  <c r="J360" i="20" s="1"/>
  <c r="I359" i="20"/>
  <c r="J359" i="20" s="1"/>
  <c r="I358" i="20"/>
  <c r="J358" i="20" s="1"/>
  <c r="I357" i="20"/>
  <c r="J357" i="20" s="1"/>
  <c r="I356" i="20"/>
  <c r="J356" i="20" s="1"/>
  <c r="I355" i="20"/>
  <c r="J355" i="20" s="1"/>
  <c r="I354" i="20"/>
  <c r="J354" i="20" s="1"/>
  <c r="I353" i="20"/>
  <c r="J353" i="20" s="1"/>
  <c r="I352" i="20"/>
  <c r="J352" i="20" s="1"/>
  <c r="I351" i="20"/>
  <c r="J351" i="20" s="1"/>
  <c r="I350" i="20"/>
  <c r="J350" i="20" s="1"/>
  <c r="I349" i="20"/>
  <c r="J349" i="20" s="1"/>
  <c r="I348" i="20"/>
  <c r="J348" i="20" s="1"/>
  <c r="I347" i="20"/>
  <c r="J347" i="20" s="1"/>
  <c r="I346" i="20"/>
  <c r="J346" i="20" s="1"/>
  <c r="I345" i="20"/>
  <c r="J345" i="20" s="1"/>
  <c r="I344" i="20"/>
  <c r="J344" i="20" s="1"/>
  <c r="I343" i="20"/>
  <c r="J343" i="20" s="1"/>
  <c r="I342" i="20"/>
  <c r="J342" i="20" s="1"/>
  <c r="I341" i="20"/>
  <c r="J341" i="20" s="1"/>
  <c r="I340" i="20"/>
  <c r="J340" i="20" s="1"/>
  <c r="I339" i="20"/>
  <c r="J339" i="20" s="1"/>
  <c r="I338" i="20"/>
  <c r="J338" i="20" s="1"/>
  <c r="I337" i="20"/>
  <c r="J337" i="20" s="1"/>
  <c r="J336" i="20"/>
  <c r="I336" i="20"/>
  <c r="I335" i="20"/>
  <c r="J335" i="20" s="1"/>
  <c r="I334" i="20"/>
  <c r="J334" i="20" s="1"/>
  <c r="I333" i="20"/>
  <c r="J333" i="20" s="1"/>
  <c r="I332" i="20"/>
  <c r="J332" i="20" s="1"/>
  <c r="I331" i="20"/>
  <c r="J331" i="20" s="1"/>
  <c r="I330" i="20"/>
  <c r="J330" i="20" s="1"/>
  <c r="I329" i="20"/>
  <c r="J329" i="20" s="1"/>
  <c r="I328" i="20"/>
  <c r="J328" i="20" s="1"/>
  <c r="I327" i="20"/>
  <c r="J327" i="20" s="1"/>
  <c r="I326" i="20"/>
  <c r="J326" i="20" s="1"/>
  <c r="I325" i="20"/>
  <c r="J325" i="20" s="1"/>
  <c r="I324" i="20"/>
  <c r="J324" i="20" s="1"/>
  <c r="I323" i="20"/>
  <c r="J323" i="20" s="1"/>
  <c r="I322" i="20"/>
  <c r="J322" i="20" s="1"/>
  <c r="I321" i="20"/>
  <c r="J321" i="20" s="1"/>
  <c r="I320" i="20"/>
  <c r="J320" i="20" s="1"/>
  <c r="I319" i="20"/>
  <c r="J319" i="20" s="1"/>
  <c r="I318" i="20"/>
  <c r="J318" i="20" s="1"/>
  <c r="I317" i="20"/>
  <c r="J317" i="20" s="1"/>
  <c r="I316" i="20"/>
  <c r="J316" i="20" s="1"/>
  <c r="I315" i="20"/>
  <c r="J315" i="20" s="1"/>
  <c r="I314" i="20"/>
  <c r="J314" i="20" s="1"/>
  <c r="I313" i="20"/>
  <c r="J313" i="20" s="1"/>
  <c r="I312" i="20"/>
  <c r="J312" i="20" s="1"/>
  <c r="I311" i="20"/>
  <c r="J311" i="20" s="1"/>
  <c r="I310" i="20"/>
  <c r="J310" i="20" s="1"/>
  <c r="I309" i="20"/>
  <c r="J309" i="20" s="1"/>
  <c r="I308" i="20"/>
  <c r="J308" i="20" s="1"/>
  <c r="I307" i="20"/>
  <c r="J307" i="20" s="1"/>
  <c r="I306" i="20"/>
  <c r="J306" i="20" s="1"/>
  <c r="I305" i="20"/>
  <c r="J305" i="20" s="1"/>
  <c r="I304" i="20"/>
  <c r="J304" i="20" s="1"/>
  <c r="I303" i="20"/>
  <c r="J303" i="20" s="1"/>
  <c r="I302" i="20"/>
  <c r="J302" i="20" s="1"/>
  <c r="I301" i="20"/>
  <c r="J301" i="20" s="1"/>
  <c r="I300" i="20"/>
  <c r="J300" i="20" s="1"/>
  <c r="I299" i="20"/>
  <c r="J299" i="20" s="1"/>
  <c r="I298" i="20"/>
  <c r="J298" i="20" s="1"/>
  <c r="I297" i="20"/>
  <c r="J297" i="20" s="1"/>
  <c r="I296" i="20"/>
  <c r="J296" i="20" s="1"/>
  <c r="I295" i="20"/>
  <c r="J295" i="20" s="1"/>
  <c r="I294" i="20"/>
  <c r="J294" i="20" s="1"/>
  <c r="I293" i="20"/>
  <c r="J293" i="20" s="1"/>
  <c r="I292" i="20"/>
  <c r="J292" i="20" s="1"/>
  <c r="I291" i="20"/>
  <c r="J291" i="20" s="1"/>
  <c r="I290" i="20"/>
  <c r="J290" i="20" s="1"/>
  <c r="I289" i="20"/>
  <c r="J289" i="20" s="1"/>
  <c r="I288" i="20"/>
  <c r="J288" i="20" s="1"/>
  <c r="I287" i="20"/>
  <c r="J287" i="20" s="1"/>
  <c r="I286" i="20"/>
  <c r="J286" i="20" s="1"/>
  <c r="I285" i="20"/>
  <c r="J285" i="20" s="1"/>
  <c r="I284" i="20"/>
  <c r="J284" i="20" s="1"/>
  <c r="I283" i="20"/>
  <c r="J283" i="20" s="1"/>
  <c r="I282" i="20"/>
  <c r="J282" i="20" s="1"/>
  <c r="I281" i="20"/>
  <c r="J281" i="20" s="1"/>
  <c r="I280" i="20"/>
  <c r="J280" i="20" s="1"/>
  <c r="I279" i="20"/>
  <c r="J279" i="20" s="1"/>
  <c r="I278" i="20"/>
  <c r="J278" i="20" s="1"/>
  <c r="I277" i="20"/>
  <c r="J277" i="20" s="1"/>
  <c r="I276" i="20"/>
  <c r="J276" i="20" s="1"/>
  <c r="I275" i="20"/>
  <c r="J275" i="20" s="1"/>
  <c r="I274" i="20"/>
  <c r="J274" i="20" s="1"/>
  <c r="I273" i="20"/>
  <c r="J273" i="20" s="1"/>
  <c r="I272" i="20"/>
  <c r="J272" i="20" s="1"/>
  <c r="I271" i="20"/>
  <c r="J271" i="20" s="1"/>
  <c r="I270" i="20"/>
  <c r="J270" i="20" s="1"/>
  <c r="I269" i="20"/>
  <c r="J269" i="20" s="1"/>
  <c r="I268" i="20"/>
  <c r="J268" i="20" s="1"/>
  <c r="I267" i="20"/>
  <c r="J267" i="20" s="1"/>
  <c r="I266" i="20"/>
  <c r="J266" i="20" s="1"/>
  <c r="I265" i="20"/>
  <c r="J265" i="20" s="1"/>
  <c r="I264" i="20"/>
  <c r="J264" i="20" s="1"/>
  <c r="I263" i="20"/>
  <c r="J263" i="20" s="1"/>
  <c r="I262" i="20"/>
  <c r="J262" i="20" s="1"/>
  <c r="I261" i="20"/>
  <c r="J261" i="20" s="1"/>
  <c r="I260" i="20"/>
  <c r="J260" i="20" s="1"/>
  <c r="I259" i="20"/>
  <c r="J259" i="20" s="1"/>
  <c r="I258" i="20"/>
  <c r="J258" i="20" s="1"/>
  <c r="I257" i="20"/>
  <c r="J257" i="20" s="1"/>
  <c r="I256" i="20"/>
  <c r="J256" i="20" s="1"/>
  <c r="I255" i="20"/>
  <c r="J255" i="20" s="1"/>
  <c r="I254" i="20"/>
  <c r="J254" i="20" s="1"/>
  <c r="I253" i="20"/>
  <c r="J253" i="20" s="1"/>
  <c r="I252" i="20"/>
  <c r="J252" i="20" s="1"/>
  <c r="I251" i="20"/>
  <c r="J251" i="20" s="1"/>
  <c r="I250" i="20"/>
  <c r="J250" i="20" s="1"/>
  <c r="I249" i="20"/>
  <c r="J249" i="20" s="1"/>
  <c r="I248" i="20"/>
  <c r="J248" i="20" s="1"/>
  <c r="I247" i="20"/>
  <c r="J247" i="20" s="1"/>
  <c r="I246" i="20"/>
  <c r="J246" i="20" s="1"/>
  <c r="I245" i="20"/>
  <c r="J245" i="20" s="1"/>
  <c r="I244" i="20"/>
  <c r="J244" i="20" s="1"/>
  <c r="I243" i="20"/>
  <c r="J243" i="20" s="1"/>
  <c r="I242" i="20"/>
  <c r="J242" i="20" s="1"/>
  <c r="I241" i="20"/>
  <c r="J241" i="20" s="1"/>
  <c r="I240" i="20"/>
  <c r="J240" i="20" s="1"/>
  <c r="I239" i="20"/>
  <c r="J239" i="20" s="1"/>
  <c r="I238" i="20"/>
  <c r="J238" i="20" s="1"/>
  <c r="I237" i="20"/>
  <c r="J237" i="20" s="1"/>
  <c r="I236" i="20"/>
  <c r="J236" i="20" s="1"/>
  <c r="I235" i="20"/>
  <c r="J235" i="20" s="1"/>
  <c r="I234" i="20"/>
  <c r="J234" i="20" s="1"/>
  <c r="I233" i="20"/>
  <c r="J233" i="20" s="1"/>
  <c r="I232" i="20"/>
  <c r="J232" i="20" s="1"/>
  <c r="I231" i="20"/>
  <c r="J231" i="20" s="1"/>
  <c r="I230" i="20"/>
  <c r="J230" i="20" s="1"/>
  <c r="I229" i="20"/>
  <c r="J229" i="20" s="1"/>
  <c r="I228" i="20"/>
  <c r="J228" i="20" s="1"/>
  <c r="I227" i="20"/>
  <c r="J227" i="20" s="1"/>
  <c r="I226" i="20"/>
  <c r="J226" i="20" s="1"/>
  <c r="I225" i="20"/>
  <c r="J225" i="20" s="1"/>
  <c r="I224" i="20"/>
  <c r="J224" i="20" s="1"/>
  <c r="I223" i="20"/>
  <c r="J223" i="20" s="1"/>
  <c r="I222" i="20"/>
  <c r="J222" i="20" s="1"/>
  <c r="I221" i="20"/>
  <c r="J221" i="20" s="1"/>
  <c r="I220" i="20"/>
  <c r="J220" i="20" s="1"/>
  <c r="I219" i="20"/>
  <c r="J219" i="20" s="1"/>
  <c r="I218" i="20"/>
  <c r="J218" i="20" s="1"/>
  <c r="I217" i="20"/>
  <c r="J217" i="20" s="1"/>
  <c r="I216" i="20"/>
  <c r="J216" i="20" s="1"/>
  <c r="I215" i="20"/>
  <c r="J215" i="20" s="1"/>
  <c r="I214" i="20"/>
  <c r="J214" i="20" s="1"/>
  <c r="I213" i="20"/>
  <c r="J213" i="20" s="1"/>
  <c r="I212" i="20"/>
  <c r="J212" i="20" s="1"/>
  <c r="I211" i="20"/>
  <c r="J211" i="20" s="1"/>
  <c r="I210" i="20"/>
  <c r="J210" i="20" s="1"/>
  <c r="I209" i="20"/>
  <c r="J209" i="20" s="1"/>
  <c r="I208" i="20"/>
  <c r="J208" i="20" s="1"/>
  <c r="I207" i="20"/>
  <c r="J207" i="20" s="1"/>
  <c r="I206" i="20"/>
  <c r="J206" i="20" s="1"/>
  <c r="I205" i="20"/>
  <c r="J205" i="20" s="1"/>
  <c r="I204" i="20"/>
  <c r="J204" i="20" s="1"/>
  <c r="I203" i="20"/>
  <c r="J203" i="20" s="1"/>
  <c r="I202" i="20"/>
  <c r="J202" i="20" s="1"/>
  <c r="I201" i="20"/>
  <c r="J201" i="20" s="1"/>
  <c r="I200" i="20"/>
  <c r="J200" i="20" s="1"/>
  <c r="I199" i="20"/>
  <c r="J199" i="20" s="1"/>
  <c r="I198" i="20"/>
  <c r="J198" i="20" s="1"/>
  <c r="I197" i="20"/>
  <c r="J197" i="20" s="1"/>
  <c r="I196" i="20"/>
  <c r="J196" i="20" s="1"/>
  <c r="I195" i="20"/>
  <c r="J195" i="20" s="1"/>
  <c r="I194" i="20"/>
  <c r="J194" i="20" s="1"/>
  <c r="I193" i="20"/>
  <c r="J193" i="20" s="1"/>
  <c r="I192" i="20"/>
  <c r="J192" i="20" s="1"/>
  <c r="I191" i="20"/>
  <c r="J191" i="20" s="1"/>
  <c r="I190" i="20"/>
  <c r="J190" i="20" s="1"/>
  <c r="I189" i="20"/>
  <c r="J189" i="20" s="1"/>
  <c r="I188" i="20"/>
  <c r="J188" i="20" s="1"/>
  <c r="I187" i="20"/>
  <c r="J187" i="20" s="1"/>
  <c r="I186" i="20"/>
  <c r="J186" i="20" s="1"/>
  <c r="I185" i="20"/>
  <c r="J185" i="20" s="1"/>
  <c r="I184" i="20"/>
  <c r="J184" i="20" s="1"/>
  <c r="I183" i="20"/>
  <c r="J183" i="20" s="1"/>
  <c r="I182" i="20"/>
  <c r="J182" i="20" s="1"/>
  <c r="I181" i="20"/>
  <c r="J181" i="20" s="1"/>
  <c r="I180" i="20"/>
  <c r="J180" i="20" s="1"/>
  <c r="I179" i="20"/>
  <c r="J179" i="20" s="1"/>
  <c r="I178" i="20"/>
  <c r="J178" i="20" s="1"/>
  <c r="I177" i="20"/>
  <c r="J177" i="20" s="1"/>
  <c r="I176" i="20"/>
  <c r="J176" i="20" s="1"/>
  <c r="I175" i="20"/>
  <c r="J175" i="20" s="1"/>
  <c r="I174" i="20"/>
  <c r="J174" i="20" s="1"/>
  <c r="I173" i="20"/>
  <c r="J173" i="20" s="1"/>
  <c r="I172" i="20"/>
  <c r="J172" i="20" s="1"/>
  <c r="I171" i="20"/>
  <c r="J171" i="20" s="1"/>
  <c r="I170" i="20"/>
  <c r="J170" i="20" s="1"/>
  <c r="I169" i="20"/>
  <c r="J169" i="20" s="1"/>
  <c r="I168" i="20"/>
  <c r="J168" i="20" s="1"/>
  <c r="I167" i="20"/>
  <c r="J167" i="20" s="1"/>
  <c r="I166" i="20"/>
  <c r="J166" i="20" s="1"/>
  <c r="I165" i="20"/>
  <c r="J165" i="20" s="1"/>
  <c r="I164" i="20"/>
  <c r="J164" i="20" s="1"/>
  <c r="I163" i="20"/>
  <c r="J163" i="20" s="1"/>
  <c r="I162" i="20"/>
  <c r="J162" i="20" s="1"/>
  <c r="I161" i="20"/>
  <c r="J161" i="20" s="1"/>
  <c r="I160" i="20"/>
  <c r="J160" i="20" s="1"/>
  <c r="I159" i="20"/>
  <c r="J159" i="20" s="1"/>
  <c r="I158" i="20"/>
  <c r="J158" i="20" s="1"/>
  <c r="I157" i="20"/>
  <c r="J157" i="20" s="1"/>
  <c r="I156" i="20"/>
  <c r="J156" i="20" s="1"/>
  <c r="I155" i="20"/>
  <c r="J155" i="20" s="1"/>
  <c r="I154" i="20"/>
  <c r="J154" i="20" s="1"/>
  <c r="I153" i="20"/>
  <c r="J153" i="20" s="1"/>
  <c r="I152" i="20"/>
  <c r="J152" i="20" s="1"/>
  <c r="I151" i="20"/>
  <c r="J151" i="20" s="1"/>
  <c r="I150" i="20"/>
  <c r="J150" i="20" s="1"/>
  <c r="I149" i="20"/>
  <c r="J149" i="20" s="1"/>
  <c r="I148" i="20"/>
  <c r="J148" i="20" s="1"/>
  <c r="I147" i="20"/>
  <c r="J147" i="20" s="1"/>
  <c r="I146" i="20"/>
  <c r="J146" i="20" s="1"/>
  <c r="I145" i="20"/>
  <c r="J145" i="20" s="1"/>
  <c r="I144" i="20"/>
  <c r="J144" i="20" s="1"/>
  <c r="I143" i="20"/>
  <c r="J143" i="20" s="1"/>
  <c r="I142" i="20"/>
  <c r="J142" i="20" s="1"/>
  <c r="I141" i="20"/>
  <c r="J141" i="20" s="1"/>
  <c r="I140" i="20"/>
  <c r="J140" i="20" s="1"/>
  <c r="I139" i="20"/>
  <c r="J139" i="20" s="1"/>
  <c r="I138" i="20"/>
  <c r="J138" i="20" s="1"/>
  <c r="I137" i="20"/>
  <c r="J137" i="20" s="1"/>
  <c r="I136" i="20"/>
  <c r="J136" i="20" s="1"/>
  <c r="I135" i="20"/>
  <c r="J135" i="20" s="1"/>
  <c r="I134" i="20"/>
  <c r="J134" i="20" s="1"/>
  <c r="I133" i="20"/>
  <c r="J133" i="20" s="1"/>
  <c r="I132" i="20"/>
  <c r="J132" i="20" s="1"/>
  <c r="I131" i="20"/>
  <c r="J131" i="20" s="1"/>
  <c r="I130" i="20"/>
  <c r="J130" i="20" s="1"/>
  <c r="I129" i="20"/>
  <c r="J129" i="20" s="1"/>
  <c r="I128" i="20"/>
  <c r="J128" i="20" s="1"/>
  <c r="I127" i="20"/>
  <c r="J127" i="20" s="1"/>
  <c r="I126" i="20"/>
  <c r="J126" i="20" s="1"/>
  <c r="I125" i="20"/>
  <c r="J125" i="20" s="1"/>
  <c r="I124" i="20"/>
  <c r="J124" i="20" s="1"/>
  <c r="I123" i="20"/>
  <c r="J123" i="20" s="1"/>
  <c r="I122" i="20"/>
  <c r="J122" i="20" s="1"/>
  <c r="I121" i="20"/>
  <c r="J121" i="20" s="1"/>
  <c r="I120" i="20"/>
  <c r="J120" i="20" s="1"/>
  <c r="I119" i="20"/>
  <c r="J119" i="20" s="1"/>
  <c r="I118" i="20"/>
  <c r="J118" i="20" s="1"/>
  <c r="I117" i="20"/>
  <c r="J117" i="20" s="1"/>
  <c r="I116" i="20"/>
  <c r="J116" i="20" s="1"/>
  <c r="I115" i="20"/>
  <c r="J115" i="20" s="1"/>
  <c r="I114" i="20"/>
  <c r="J114" i="20" s="1"/>
  <c r="I113" i="20"/>
  <c r="J113" i="20" s="1"/>
  <c r="I112" i="20"/>
  <c r="J112" i="20" s="1"/>
  <c r="I111" i="20"/>
  <c r="J111" i="20" s="1"/>
  <c r="I110" i="20"/>
  <c r="J110" i="20" s="1"/>
  <c r="I109" i="20"/>
  <c r="J109" i="20" s="1"/>
  <c r="I108" i="20"/>
  <c r="J108" i="20" s="1"/>
  <c r="I107" i="20"/>
  <c r="J107" i="20" s="1"/>
  <c r="I106" i="20"/>
  <c r="J106" i="20" s="1"/>
  <c r="I105" i="20"/>
  <c r="J105" i="20" s="1"/>
  <c r="I104" i="20"/>
  <c r="J104" i="20" s="1"/>
  <c r="I103" i="20"/>
  <c r="J103" i="20" s="1"/>
  <c r="I102" i="20"/>
  <c r="J102" i="20" s="1"/>
  <c r="I101" i="20"/>
  <c r="J101" i="20" s="1"/>
  <c r="I100" i="20"/>
  <c r="J100" i="20" s="1"/>
  <c r="I99" i="20"/>
  <c r="J99" i="20" s="1"/>
  <c r="I98" i="20"/>
  <c r="J98" i="20" s="1"/>
  <c r="I97" i="20"/>
  <c r="J97" i="20" s="1"/>
  <c r="I96" i="20"/>
  <c r="J96" i="20" s="1"/>
  <c r="I95" i="20"/>
  <c r="J95" i="20" s="1"/>
  <c r="I94" i="20"/>
  <c r="J94" i="20" s="1"/>
  <c r="I93" i="20"/>
  <c r="J93" i="20" s="1"/>
  <c r="I92" i="20"/>
  <c r="J92" i="20" s="1"/>
  <c r="I91" i="20"/>
  <c r="J91" i="20" s="1"/>
  <c r="I90" i="20"/>
  <c r="J90" i="20" s="1"/>
  <c r="I89" i="20"/>
  <c r="J89" i="20" s="1"/>
  <c r="I88" i="20"/>
  <c r="J88" i="20" s="1"/>
  <c r="I87" i="20"/>
  <c r="J87" i="20" s="1"/>
  <c r="I86" i="20"/>
  <c r="J86" i="20" s="1"/>
  <c r="I85" i="20"/>
  <c r="J85" i="20" s="1"/>
  <c r="I84" i="20"/>
  <c r="J84" i="20" s="1"/>
  <c r="I83" i="20"/>
  <c r="J83" i="20" s="1"/>
  <c r="I82" i="20"/>
  <c r="J82" i="20" s="1"/>
  <c r="I81" i="20"/>
  <c r="J81" i="20" s="1"/>
  <c r="I80" i="20"/>
  <c r="J80" i="20" s="1"/>
  <c r="I79" i="20"/>
  <c r="J79" i="20" s="1"/>
  <c r="I78" i="20"/>
  <c r="J78" i="20" s="1"/>
  <c r="I77" i="20"/>
  <c r="J77" i="20" s="1"/>
  <c r="I76" i="20"/>
  <c r="J76" i="20" s="1"/>
  <c r="I75" i="20"/>
  <c r="J75" i="20" s="1"/>
  <c r="I74" i="20"/>
  <c r="J74" i="20" s="1"/>
  <c r="I73" i="20"/>
  <c r="J73" i="20" s="1"/>
  <c r="I72" i="20"/>
  <c r="J72" i="20" s="1"/>
  <c r="I71" i="20"/>
  <c r="J71" i="20" s="1"/>
  <c r="I70" i="20"/>
  <c r="J70" i="20" s="1"/>
  <c r="I69" i="20"/>
  <c r="J69" i="20" s="1"/>
  <c r="I68" i="20"/>
  <c r="J68" i="20" s="1"/>
  <c r="I67" i="20"/>
  <c r="J67" i="20" s="1"/>
  <c r="I66" i="20"/>
  <c r="J66" i="20" s="1"/>
  <c r="I65" i="20"/>
  <c r="J65" i="20" s="1"/>
  <c r="I64" i="20"/>
  <c r="J64" i="20" s="1"/>
  <c r="I63" i="20"/>
  <c r="J63" i="20" s="1"/>
  <c r="I62" i="20"/>
  <c r="J62" i="20" s="1"/>
  <c r="I61" i="20"/>
  <c r="J61" i="20" s="1"/>
  <c r="I60" i="20"/>
  <c r="J60" i="20" s="1"/>
  <c r="I59" i="20"/>
  <c r="J59" i="20" s="1"/>
  <c r="I58" i="20"/>
  <c r="J58" i="20" s="1"/>
  <c r="I57" i="20"/>
  <c r="J57" i="20" s="1"/>
  <c r="I56" i="20"/>
  <c r="J56" i="20" s="1"/>
  <c r="I55" i="20"/>
  <c r="J55" i="20" s="1"/>
  <c r="I54" i="20"/>
  <c r="J54" i="20" s="1"/>
  <c r="I53" i="20"/>
  <c r="J53" i="20" s="1"/>
  <c r="I52" i="20"/>
  <c r="J52" i="20" s="1"/>
  <c r="I51" i="20"/>
  <c r="J51" i="20" s="1"/>
  <c r="I50" i="20"/>
  <c r="J50" i="20" s="1"/>
  <c r="I49" i="20"/>
  <c r="J49" i="20" s="1"/>
  <c r="I48" i="20"/>
  <c r="J48" i="20" s="1"/>
  <c r="I47" i="20"/>
  <c r="J47" i="20" s="1"/>
  <c r="I46" i="20"/>
  <c r="J46" i="20" s="1"/>
  <c r="I45" i="20"/>
  <c r="J45" i="20" s="1"/>
  <c r="I44" i="20"/>
  <c r="J44" i="20" s="1"/>
  <c r="I43" i="20"/>
  <c r="J43" i="20" s="1"/>
  <c r="I42" i="20"/>
  <c r="J42" i="20" s="1"/>
  <c r="I41" i="20"/>
  <c r="J41" i="20" s="1"/>
  <c r="I40" i="20"/>
  <c r="J40" i="20" s="1"/>
  <c r="I39" i="20"/>
  <c r="J39" i="20" s="1"/>
  <c r="I38" i="20"/>
  <c r="J38" i="20" s="1"/>
  <c r="I37" i="20"/>
  <c r="J37" i="20" s="1"/>
  <c r="I36" i="20"/>
  <c r="J36" i="20" s="1"/>
  <c r="I35" i="20"/>
  <c r="J35" i="20" s="1"/>
  <c r="I34" i="20"/>
  <c r="J34" i="20" s="1"/>
  <c r="I33" i="20"/>
  <c r="J33" i="20" s="1"/>
  <c r="I32" i="20"/>
  <c r="J32" i="20" s="1"/>
  <c r="I31" i="20"/>
  <c r="J31" i="20" s="1"/>
  <c r="I30" i="20"/>
  <c r="J30" i="20" s="1"/>
  <c r="I29" i="20"/>
  <c r="J29" i="20" s="1"/>
  <c r="I28" i="20"/>
  <c r="J28" i="20" s="1"/>
  <c r="I27" i="20"/>
  <c r="J27" i="20" s="1"/>
  <c r="I26" i="20"/>
  <c r="J26" i="20" s="1"/>
  <c r="I25" i="20"/>
  <c r="J25" i="20" s="1"/>
  <c r="I24" i="20"/>
  <c r="J24" i="20" s="1"/>
  <c r="I23" i="20"/>
  <c r="J23" i="20" s="1"/>
  <c r="I22" i="20"/>
  <c r="J22" i="20" s="1"/>
  <c r="I21" i="20"/>
  <c r="J21" i="20" s="1"/>
  <c r="I20" i="20"/>
  <c r="J20" i="20" s="1"/>
  <c r="I19" i="20"/>
  <c r="J19" i="20" s="1"/>
  <c r="I18" i="20"/>
  <c r="J18" i="20" s="1"/>
  <c r="I17" i="20"/>
  <c r="J17" i="20" s="1"/>
  <c r="I16" i="20"/>
  <c r="J16" i="20" s="1"/>
  <c r="I15" i="20"/>
  <c r="J15" i="20" s="1"/>
  <c r="I14" i="20"/>
  <c r="J14" i="20" s="1"/>
  <c r="I13" i="20"/>
  <c r="J13" i="20" s="1"/>
  <c r="I12" i="20"/>
  <c r="J12" i="20" s="1"/>
  <c r="I11" i="20"/>
  <c r="J11" i="20" s="1"/>
  <c r="I10" i="20"/>
  <c r="J10" i="20" s="1"/>
  <c r="I9" i="20"/>
  <c r="J9" i="20" s="1"/>
  <c r="I8" i="20"/>
  <c r="J8" i="20" s="1"/>
  <c r="G378" i="20"/>
  <c r="G377" i="20"/>
  <c r="G376" i="20"/>
  <c r="G375" i="20"/>
  <c r="G374" i="20"/>
  <c r="G373" i="20"/>
  <c r="G372" i="20"/>
  <c r="G371" i="20"/>
  <c r="G370" i="20"/>
  <c r="G369" i="20"/>
  <c r="G368" i="20"/>
  <c r="G367" i="20"/>
  <c r="G365" i="20"/>
  <c r="G364" i="20"/>
  <c r="G363" i="20"/>
  <c r="G361" i="20"/>
  <c r="G360" i="20"/>
  <c r="G358" i="20"/>
  <c r="G356" i="20"/>
  <c r="G355" i="20"/>
  <c r="G354" i="20"/>
  <c r="G353" i="20"/>
  <c r="G352" i="20"/>
  <c r="G351" i="20"/>
  <c r="G350" i="20"/>
  <c r="G349" i="20"/>
  <c r="G347" i="20"/>
  <c r="G346" i="20"/>
  <c r="G345" i="20"/>
  <c r="G344" i="20"/>
  <c r="G342" i="20"/>
  <c r="G341" i="20"/>
  <c r="G339" i="20"/>
  <c r="G338" i="20"/>
  <c r="G337" i="20"/>
  <c r="G336" i="20"/>
  <c r="G335" i="20"/>
  <c r="G334" i="20"/>
  <c r="G332" i="20"/>
  <c r="G331" i="20"/>
  <c r="G330" i="20"/>
  <c r="G329" i="20"/>
  <c r="G328" i="20"/>
  <c r="G327" i="20"/>
  <c r="G326" i="20"/>
  <c r="G322" i="20"/>
  <c r="G323" i="20" s="1"/>
  <c r="G319" i="20"/>
  <c r="G318" i="20"/>
  <c r="G317" i="20"/>
  <c r="G316" i="20"/>
  <c r="G315" i="20"/>
  <c r="G314" i="20"/>
  <c r="G313" i="20"/>
  <c r="G312" i="20"/>
  <c r="G311" i="20"/>
  <c r="G310" i="20"/>
  <c r="G309" i="20"/>
  <c r="G308" i="20"/>
  <c r="G307" i="20"/>
  <c r="G306" i="20"/>
  <c r="G305" i="20"/>
  <c r="G304" i="20"/>
  <c r="G302" i="20"/>
  <c r="G301" i="20"/>
  <c r="G300" i="20"/>
  <c r="G299" i="20"/>
  <c r="G298" i="20"/>
  <c r="G297" i="20"/>
  <c r="G295" i="20"/>
  <c r="G293" i="20"/>
  <c r="G292" i="20"/>
  <c r="G291" i="20"/>
  <c r="G290" i="20"/>
  <c r="G289" i="20"/>
  <c r="G288" i="20"/>
  <c r="G287" i="20"/>
  <c r="G283" i="20"/>
  <c r="G282" i="20"/>
  <c r="G281" i="20"/>
  <c r="G280" i="20"/>
  <c r="G284" i="20" s="1"/>
  <c r="G279"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3" i="20"/>
  <c r="G242" i="20"/>
  <c r="G241" i="20"/>
  <c r="G240" i="20"/>
  <c r="G239" i="20"/>
  <c r="G238" i="20"/>
  <c r="G237" i="20"/>
  <c r="G236" i="20"/>
  <c r="G235" i="20"/>
  <c r="G232" i="20"/>
  <c r="G233" i="20" s="1"/>
  <c r="G229" i="20"/>
  <c r="G228" i="20"/>
  <c r="G225" i="20"/>
  <c r="G224" i="20"/>
  <c r="G223" i="20"/>
  <c r="G222" i="20"/>
  <c r="G221" i="20"/>
  <c r="G220" i="20"/>
  <c r="G219" i="20"/>
  <c r="G218" i="20"/>
  <c r="G217" i="20"/>
  <c r="G214" i="20"/>
  <c r="G213" i="20"/>
  <c r="G212" i="20"/>
  <c r="G211" i="20"/>
  <c r="G210" i="20"/>
  <c r="G209" i="20"/>
  <c r="G208" i="20"/>
  <c r="G207" i="20"/>
  <c r="G206" i="20"/>
  <c r="G205" i="20"/>
  <c r="G204" i="20"/>
  <c r="G203" i="20"/>
  <c r="G202" i="20"/>
  <c r="G201" i="20"/>
  <c r="G200" i="20"/>
  <c r="G199" i="20"/>
  <c r="G198" i="20"/>
  <c r="G195" i="20"/>
  <c r="G194" i="20"/>
  <c r="G191" i="20"/>
  <c r="G190" i="20"/>
  <c r="G189" i="20"/>
  <c r="G188" i="20"/>
  <c r="G187" i="20"/>
  <c r="G186" i="20"/>
  <c r="G185" i="20"/>
  <c r="G184" i="20"/>
  <c r="G183" i="20"/>
  <c r="G182" i="20"/>
  <c r="G180" i="20"/>
  <c r="G179" i="20"/>
  <c r="G178" i="20"/>
  <c r="G177" i="20"/>
  <c r="G176" i="20"/>
  <c r="G175" i="20"/>
  <c r="G174" i="20"/>
  <c r="G173" i="20"/>
  <c r="G172" i="20"/>
  <c r="G171" i="20"/>
  <c r="G169" i="20"/>
  <c r="G168" i="20"/>
  <c r="G167" i="20"/>
  <c r="G166" i="20"/>
  <c r="G165" i="20"/>
  <c r="G164" i="20"/>
  <c r="G163" i="20"/>
  <c r="G162" i="20"/>
  <c r="G160" i="20"/>
  <c r="G159" i="20"/>
  <c r="G158" i="20"/>
  <c r="G157" i="20"/>
  <c r="G156" i="20"/>
  <c r="G155" i="20"/>
  <c r="G154" i="20"/>
  <c r="G153" i="20"/>
  <c r="G152" i="20"/>
  <c r="G151" i="20"/>
  <c r="G150" i="20"/>
  <c r="G148" i="20"/>
  <c r="G147" i="20"/>
  <c r="G146" i="20"/>
  <c r="G145" i="20"/>
  <c r="G144" i="20"/>
  <c r="G143" i="20"/>
  <c r="G142" i="20"/>
  <c r="G141" i="20"/>
  <c r="G140" i="20"/>
  <c r="G139" i="20"/>
  <c r="G138" i="20"/>
  <c r="G137" i="20"/>
  <c r="G136" i="20"/>
  <c r="G135" i="20"/>
  <c r="G134" i="20"/>
  <c r="G131" i="20"/>
  <c r="G130" i="20"/>
  <c r="G129" i="20"/>
  <c r="G128" i="20"/>
  <c r="G127" i="20"/>
  <c r="G126" i="20"/>
  <c r="G125" i="20"/>
  <c r="G123" i="20"/>
  <c r="G122" i="20"/>
  <c r="G121" i="20"/>
  <c r="G120" i="20"/>
  <c r="G119" i="20"/>
  <c r="G118" i="20"/>
  <c r="G117" i="20"/>
  <c r="G116" i="20"/>
  <c r="G115" i="20"/>
  <c r="G114" i="20"/>
  <c r="G113" i="20"/>
  <c r="G112" i="20"/>
  <c r="G111" i="20"/>
  <c r="G109" i="20"/>
  <c r="G108" i="20"/>
  <c r="G107" i="20"/>
  <c r="G106" i="20"/>
  <c r="G105" i="20"/>
  <c r="G104" i="20"/>
  <c r="G103" i="20"/>
  <c r="G102" i="20"/>
  <c r="G101" i="20"/>
  <c r="G100" i="20"/>
  <c r="G99" i="20"/>
  <c r="G98" i="20"/>
  <c r="G97" i="20"/>
  <c r="G96" i="20"/>
  <c r="G92" i="20"/>
  <c r="G91" i="20"/>
  <c r="G90" i="20"/>
  <c r="G89" i="20"/>
  <c r="G88" i="20"/>
  <c r="G87" i="20"/>
  <c r="G86" i="20"/>
  <c r="G85" i="20"/>
  <c r="G84" i="20"/>
  <c r="G81" i="20"/>
  <c r="G80" i="20"/>
  <c r="G79" i="20"/>
  <c r="G76" i="20"/>
  <c r="G75" i="20"/>
  <c r="G74" i="20"/>
  <c r="G71" i="20"/>
  <c r="G70" i="20"/>
  <c r="G69" i="20"/>
  <c r="G66" i="20"/>
  <c r="G65" i="20"/>
  <c r="G64" i="20"/>
  <c r="G63" i="20"/>
  <c r="G62" i="20"/>
  <c r="G61" i="20"/>
  <c r="G60" i="20"/>
  <c r="G59" i="20"/>
  <c r="G58" i="20"/>
  <c r="G55" i="20"/>
  <c r="G54" i="20"/>
  <c r="G53" i="20"/>
  <c r="G50" i="20"/>
  <c r="G49" i="20"/>
  <c r="G46" i="20"/>
  <c r="G45" i="20"/>
  <c r="G44" i="20"/>
  <c r="G43" i="20"/>
  <c r="G42" i="20"/>
  <c r="G41" i="20"/>
  <c r="G40" i="20"/>
  <c r="G39" i="20"/>
  <c r="G38" i="20"/>
  <c r="G37" i="20"/>
  <c r="G36" i="20"/>
  <c r="G35" i="20"/>
  <c r="G34" i="20"/>
  <c r="G33" i="20"/>
  <c r="G30" i="20"/>
  <c r="G29" i="20"/>
  <c r="G28" i="20"/>
  <c r="G27" i="20"/>
  <c r="G26" i="20"/>
  <c r="G25" i="20"/>
  <c r="G24" i="20"/>
  <c r="G23" i="20"/>
  <c r="G22" i="20"/>
  <c r="G21" i="20"/>
  <c r="G20" i="20"/>
  <c r="G19" i="20"/>
  <c r="G18" i="20"/>
  <c r="G17" i="20"/>
  <c r="G16" i="20"/>
  <c r="G15" i="20"/>
  <c r="G14" i="20"/>
  <c r="G13" i="20"/>
  <c r="G12" i="20"/>
  <c r="G11" i="20"/>
  <c r="G10" i="20"/>
  <c r="G9" i="20"/>
  <c r="G8" i="20"/>
  <c r="G72" i="20" l="1"/>
  <c r="G93" i="20"/>
  <c r="G192" i="20"/>
  <c r="G230" i="20"/>
  <c r="H235" i="21"/>
  <c r="G243" i="21"/>
  <c r="H243" i="21" s="1"/>
  <c r="G214" i="21"/>
  <c r="H214" i="21" s="1"/>
  <c r="H197" i="21"/>
  <c r="G46" i="21"/>
  <c r="G55" i="21"/>
  <c r="H55" i="21" s="1"/>
  <c r="H52" i="21"/>
  <c r="G276" i="21"/>
  <c r="H276" i="21" s="1"/>
  <c r="G81" i="21"/>
  <c r="H81" i="21" s="1"/>
  <c r="H78" i="21"/>
  <c r="G71" i="21"/>
  <c r="H71" i="21" s="1"/>
  <c r="H325" i="21"/>
  <c r="G378" i="21"/>
  <c r="H378" i="21" s="1"/>
  <c r="G319" i="21"/>
  <c r="H319" i="21" s="1"/>
  <c r="G229" i="21"/>
  <c r="H229" i="21" s="1"/>
  <c r="G191" i="21"/>
  <c r="H191" i="21" s="1"/>
  <c r="G51" i="20"/>
  <c r="G67" i="20"/>
  <c r="G77" i="20"/>
  <c r="G196" i="20"/>
  <c r="G226" i="20"/>
  <c r="G244" i="20"/>
  <c r="G56" i="20"/>
  <c r="G82" i="20"/>
  <c r="G215" i="20"/>
  <c r="G277" i="20"/>
  <c r="G47" i="20"/>
  <c r="G379" i="20"/>
  <c r="G31" i="20"/>
  <c r="G320" i="20"/>
  <c r="H46" i="21" l="1"/>
  <c r="G380" i="21"/>
  <c r="G381" i="20"/>
  <c r="H380" i="21" l="1"/>
  <c r="G382" i="21"/>
  <c r="H382" i="21" s="1"/>
  <c r="G383" i="21"/>
  <c r="G381" i="21"/>
  <c r="G384" i="20"/>
  <c r="G386" i="20" s="1"/>
  <c r="G383" i="20"/>
  <c r="G382" i="20"/>
  <c r="J386" i="19"/>
  <c r="K386" i="19" s="1"/>
  <c r="J385" i="19"/>
  <c r="K385" i="19" s="1"/>
  <c r="J384" i="19"/>
  <c r="K384" i="19" s="1"/>
  <c r="J383" i="19"/>
  <c r="K383" i="19" s="1"/>
  <c r="J382" i="19"/>
  <c r="K382" i="19" s="1"/>
  <c r="J381" i="19"/>
  <c r="K381" i="19" s="1"/>
  <c r="J380" i="19"/>
  <c r="K380" i="19" s="1"/>
  <c r="J379" i="19"/>
  <c r="K379" i="19" s="1"/>
  <c r="H379" i="19"/>
  <c r="J378" i="19"/>
  <c r="K378" i="19" s="1"/>
  <c r="I378" i="19"/>
  <c r="J377" i="19"/>
  <c r="K377" i="19" s="1"/>
  <c r="F377" i="19"/>
  <c r="I377" i="19" s="1"/>
  <c r="J376" i="19"/>
  <c r="K376" i="19" s="1"/>
  <c r="F376" i="19"/>
  <c r="I376" i="19" s="1"/>
  <c r="J375" i="19"/>
  <c r="K375" i="19" s="1"/>
  <c r="F375" i="19"/>
  <c r="G375" i="19" s="1"/>
  <c r="H375" i="19" s="1"/>
  <c r="J374" i="19"/>
  <c r="K374" i="19" s="1"/>
  <c r="F374" i="19"/>
  <c r="I374" i="19" s="1"/>
  <c r="J373" i="19"/>
  <c r="K373" i="19" s="1"/>
  <c r="F373" i="19"/>
  <c r="G373" i="19" s="1"/>
  <c r="H373" i="19" s="1"/>
  <c r="J372" i="19"/>
  <c r="K372" i="19" s="1"/>
  <c r="F372" i="19"/>
  <c r="I372" i="19" s="1"/>
  <c r="K371" i="19"/>
  <c r="J371" i="19"/>
  <c r="F371" i="19"/>
  <c r="I371" i="19" s="1"/>
  <c r="J370" i="19"/>
  <c r="K370" i="19" s="1"/>
  <c r="F370" i="19"/>
  <c r="I370" i="19" s="1"/>
  <c r="J369" i="19"/>
  <c r="K369" i="19" s="1"/>
  <c r="F369" i="19"/>
  <c r="G369" i="19" s="1"/>
  <c r="H369" i="19" s="1"/>
  <c r="J368" i="19"/>
  <c r="K368" i="19" s="1"/>
  <c r="F368" i="19"/>
  <c r="I368" i="19" s="1"/>
  <c r="J367" i="19"/>
  <c r="K367" i="19" s="1"/>
  <c r="F367" i="19"/>
  <c r="I367" i="19" s="1"/>
  <c r="J366" i="19"/>
  <c r="K366" i="19" s="1"/>
  <c r="F366" i="19"/>
  <c r="G366" i="19" s="1"/>
  <c r="H366" i="19" s="1"/>
  <c r="J365" i="19"/>
  <c r="K365" i="19" s="1"/>
  <c r="I365" i="19"/>
  <c r="H365" i="19"/>
  <c r="J364" i="19"/>
  <c r="K364" i="19" s="1"/>
  <c r="F364" i="19"/>
  <c r="I364" i="19" s="1"/>
  <c r="J363" i="19"/>
  <c r="K363" i="19" s="1"/>
  <c r="F363" i="19"/>
  <c r="G363" i="19" s="1"/>
  <c r="H363" i="19" s="1"/>
  <c r="K362" i="19"/>
  <c r="J362" i="19"/>
  <c r="F362" i="19"/>
  <c r="I362" i="19" s="1"/>
  <c r="J361" i="19"/>
  <c r="K361" i="19" s="1"/>
  <c r="I361" i="19"/>
  <c r="H361" i="19"/>
  <c r="J360" i="19"/>
  <c r="K360" i="19" s="1"/>
  <c r="F360" i="19"/>
  <c r="G360" i="19" s="1"/>
  <c r="H360" i="19" s="1"/>
  <c r="K359" i="19"/>
  <c r="J359" i="19"/>
  <c r="F359" i="19"/>
  <c r="I359" i="19" s="1"/>
  <c r="J358" i="19"/>
  <c r="K358" i="19" s="1"/>
  <c r="I358" i="19"/>
  <c r="H358" i="19"/>
  <c r="J357" i="19"/>
  <c r="K357" i="19" s="1"/>
  <c r="F357" i="19"/>
  <c r="G357" i="19" s="1"/>
  <c r="H357" i="19" s="1"/>
  <c r="K356" i="19"/>
  <c r="J356" i="19"/>
  <c r="I356" i="19"/>
  <c r="H356" i="19"/>
  <c r="K355" i="19"/>
  <c r="J355" i="19"/>
  <c r="F355" i="19"/>
  <c r="I355" i="19" s="1"/>
  <c r="J354" i="19"/>
  <c r="K354" i="19" s="1"/>
  <c r="F354" i="19"/>
  <c r="G354" i="19" s="1"/>
  <c r="H354" i="19" s="1"/>
  <c r="J353" i="19"/>
  <c r="K353" i="19" s="1"/>
  <c r="F353" i="19"/>
  <c r="I353" i="19" s="1"/>
  <c r="J352" i="19"/>
  <c r="K352" i="19" s="1"/>
  <c r="F352" i="19"/>
  <c r="I352" i="19" s="1"/>
  <c r="J351" i="19"/>
  <c r="K351" i="19" s="1"/>
  <c r="F351" i="19"/>
  <c r="I351" i="19" s="1"/>
  <c r="J350" i="19"/>
  <c r="K350" i="19" s="1"/>
  <c r="F350" i="19"/>
  <c r="I350" i="19" s="1"/>
  <c r="J349" i="19"/>
  <c r="K349" i="19" s="1"/>
  <c r="F349" i="19"/>
  <c r="I349" i="19" s="1"/>
  <c r="J348" i="19"/>
  <c r="K348" i="19" s="1"/>
  <c r="F348" i="19"/>
  <c r="I348" i="19" s="1"/>
  <c r="J347" i="19"/>
  <c r="K347" i="19" s="1"/>
  <c r="I347" i="19"/>
  <c r="H347" i="19"/>
  <c r="J346" i="19"/>
  <c r="K346" i="19" s="1"/>
  <c r="F346" i="19"/>
  <c r="I346" i="19" s="1"/>
  <c r="J345" i="19"/>
  <c r="K345" i="19" s="1"/>
  <c r="F345" i="19"/>
  <c r="I345" i="19" s="1"/>
  <c r="J344" i="19"/>
  <c r="K344" i="19" s="1"/>
  <c r="F344" i="19"/>
  <c r="I344" i="19" s="1"/>
  <c r="J343" i="19"/>
  <c r="K343" i="19" s="1"/>
  <c r="F343" i="19"/>
  <c r="G343" i="19" s="1"/>
  <c r="H343" i="19" s="1"/>
  <c r="J342" i="19"/>
  <c r="K342" i="19" s="1"/>
  <c r="I342" i="19"/>
  <c r="H342" i="19"/>
  <c r="J341" i="19"/>
  <c r="K341" i="19" s="1"/>
  <c r="F341" i="19"/>
  <c r="I341" i="19" s="1"/>
  <c r="J340" i="19"/>
  <c r="K340" i="19" s="1"/>
  <c r="F340" i="19"/>
  <c r="G340" i="19" s="1"/>
  <c r="H340" i="19" s="1"/>
  <c r="J339" i="19"/>
  <c r="K339" i="19" s="1"/>
  <c r="F339" i="19"/>
  <c r="I339" i="19" s="1"/>
  <c r="J338" i="19"/>
  <c r="K338" i="19" s="1"/>
  <c r="F338" i="19"/>
  <c r="I338" i="19" s="1"/>
  <c r="J337" i="19"/>
  <c r="K337" i="19" s="1"/>
  <c r="F337" i="19"/>
  <c r="I337" i="19" s="1"/>
  <c r="J336" i="19"/>
  <c r="K336" i="19" s="1"/>
  <c r="F336" i="19"/>
  <c r="I336" i="19" s="1"/>
  <c r="J335" i="19"/>
  <c r="K335" i="19" s="1"/>
  <c r="F335" i="19"/>
  <c r="I335" i="19" s="1"/>
  <c r="J334" i="19"/>
  <c r="K334" i="19" s="1"/>
  <c r="F334" i="19"/>
  <c r="I334" i="19" s="1"/>
  <c r="J333" i="19"/>
  <c r="K333" i="19" s="1"/>
  <c r="F333" i="19"/>
  <c r="G333" i="19" s="1"/>
  <c r="H333" i="19" s="1"/>
  <c r="K332" i="19"/>
  <c r="J332" i="19"/>
  <c r="I332" i="19"/>
  <c r="H332" i="19"/>
  <c r="K331" i="19"/>
  <c r="J331" i="19"/>
  <c r="F331" i="19"/>
  <c r="G331" i="19" s="1"/>
  <c r="H331" i="19" s="1"/>
  <c r="K330" i="19"/>
  <c r="J330" i="19"/>
  <c r="F330" i="19"/>
  <c r="I330" i="19" s="1"/>
  <c r="J329" i="19"/>
  <c r="K329" i="19" s="1"/>
  <c r="F329" i="19"/>
  <c r="I329" i="19" s="1"/>
  <c r="J328" i="19"/>
  <c r="K328" i="19" s="1"/>
  <c r="F328" i="19"/>
  <c r="I328" i="19" s="1"/>
  <c r="J327" i="19"/>
  <c r="K327" i="19" s="1"/>
  <c r="F327" i="19"/>
  <c r="I327" i="19" s="1"/>
  <c r="J326" i="19"/>
  <c r="K326" i="19" s="1"/>
  <c r="F326" i="19"/>
  <c r="I326" i="19" s="1"/>
  <c r="K325" i="19"/>
  <c r="J325" i="19"/>
  <c r="F325" i="19"/>
  <c r="I325" i="19" s="1"/>
  <c r="J324" i="19"/>
  <c r="K324" i="19" s="1"/>
  <c r="I324" i="19"/>
  <c r="H324" i="19"/>
  <c r="J323" i="19"/>
  <c r="K323" i="19" s="1"/>
  <c r="I323" i="19"/>
  <c r="H323" i="19"/>
  <c r="J322" i="19"/>
  <c r="K322" i="19" s="1"/>
  <c r="I322" i="19"/>
  <c r="J321" i="19"/>
  <c r="K321" i="19" s="1"/>
  <c r="F321" i="19"/>
  <c r="I321" i="19" s="1"/>
  <c r="J320" i="19"/>
  <c r="K320" i="19" s="1"/>
  <c r="I320" i="19"/>
  <c r="H320" i="19"/>
  <c r="J319" i="19"/>
  <c r="K319" i="19" s="1"/>
  <c r="I319" i="19"/>
  <c r="J318" i="19"/>
  <c r="K318" i="19" s="1"/>
  <c r="F318" i="19"/>
  <c r="I318" i="19" s="1"/>
  <c r="J317" i="19"/>
  <c r="K317" i="19" s="1"/>
  <c r="F317" i="19"/>
  <c r="G317" i="19" s="1"/>
  <c r="H317" i="19" s="1"/>
  <c r="J316" i="19"/>
  <c r="K316" i="19" s="1"/>
  <c r="F316" i="19"/>
  <c r="I316" i="19" s="1"/>
  <c r="J315" i="19"/>
  <c r="K315" i="19" s="1"/>
  <c r="F315" i="19"/>
  <c r="I315" i="19" s="1"/>
  <c r="J314" i="19"/>
  <c r="K314" i="19" s="1"/>
  <c r="F314" i="19"/>
  <c r="G314" i="19" s="1"/>
  <c r="H314" i="19" s="1"/>
  <c r="J313" i="19"/>
  <c r="K313" i="19" s="1"/>
  <c r="F313" i="19"/>
  <c r="I313" i="19" s="1"/>
  <c r="J312" i="19"/>
  <c r="K312" i="19" s="1"/>
  <c r="F312" i="19"/>
  <c r="I312" i="19" s="1"/>
  <c r="J311" i="19"/>
  <c r="K311" i="19" s="1"/>
  <c r="F311" i="19"/>
  <c r="I311" i="19" s="1"/>
  <c r="J310" i="19"/>
  <c r="K310" i="19" s="1"/>
  <c r="F310" i="19"/>
  <c r="I310" i="19" s="1"/>
  <c r="J309" i="19"/>
  <c r="K309" i="19" s="1"/>
  <c r="F309" i="19"/>
  <c r="G309" i="19" s="1"/>
  <c r="H309" i="19" s="1"/>
  <c r="J308" i="19"/>
  <c r="K308" i="19" s="1"/>
  <c r="F308" i="19"/>
  <c r="I308" i="19" s="1"/>
  <c r="K307" i="19"/>
  <c r="J307" i="19"/>
  <c r="F307" i="19"/>
  <c r="G307" i="19" s="1"/>
  <c r="H307" i="19" s="1"/>
  <c r="J306" i="19"/>
  <c r="K306" i="19" s="1"/>
  <c r="F306" i="19"/>
  <c r="G306" i="19" s="1"/>
  <c r="H306" i="19" s="1"/>
  <c r="J305" i="19"/>
  <c r="K305" i="19" s="1"/>
  <c r="F305" i="19"/>
  <c r="I305" i="19" s="1"/>
  <c r="J304" i="19"/>
  <c r="K304" i="19" s="1"/>
  <c r="F304" i="19"/>
  <c r="G304" i="19" s="1"/>
  <c r="H304" i="19" s="1"/>
  <c r="J303" i="19"/>
  <c r="K303" i="19" s="1"/>
  <c r="F303" i="19"/>
  <c r="I303" i="19" s="1"/>
  <c r="K302" i="19"/>
  <c r="J302" i="19"/>
  <c r="I302" i="19"/>
  <c r="H302" i="19"/>
  <c r="J301" i="19"/>
  <c r="K301" i="19" s="1"/>
  <c r="F301" i="19"/>
  <c r="I301" i="19" s="1"/>
  <c r="J300" i="19"/>
  <c r="K300" i="19" s="1"/>
  <c r="F300" i="19"/>
  <c r="G300" i="19" s="1"/>
  <c r="H300" i="19" s="1"/>
  <c r="J299" i="19"/>
  <c r="K299" i="19" s="1"/>
  <c r="F299" i="19"/>
  <c r="J298" i="19"/>
  <c r="K298" i="19" s="1"/>
  <c r="F298" i="19"/>
  <c r="I298" i="19" s="1"/>
  <c r="J297" i="19"/>
  <c r="K297" i="19" s="1"/>
  <c r="F297" i="19"/>
  <c r="G297" i="19" s="1"/>
  <c r="H297" i="19" s="1"/>
  <c r="J296" i="19"/>
  <c r="K296" i="19" s="1"/>
  <c r="F296" i="19"/>
  <c r="I296" i="19" s="1"/>
  <c r="J295" i="19"/>
  <c r="K295" i="19" s="1"/>
  <c r="I295" i="19"/>
  <c r="H295" i="19"/>
  <c r="J294" i="19"/>
  <c r="K294" i="19" s="1"/>
  <c r="F294" i="19"/>
  <c r="G294" i="19" s="1"/>
  <c r="H294" i="19" s="1"/>
  <c r="J293" i="19"/>
  <c r="K293" i="19" s="1"/>
  <c r="I293" i="19"/>
  <c r="H293" i="19"/>
  <c r="K292" i="19"/>
  <c r="J292" i="19"/>
  <c r="F292" i="19"/>
  <c r="I292" i="19" s="1"/>
  <c r="J291" i="19"/>
  <c r="K291" i="19" s="1"/>
  <c r="F291" i="19"/>
  <c r="J290" i="19"/>
  <c r="K290" i="19" s="1"/>
  <c r="F290" i="19"/>
  <c r="I290" i="19" s="1"/>
  <c r="J289" i="19"/>
  <c r="K289" i="19" s="1"/>
  <c r="F289" i="19"/>
  <c r="J288" i="19"/>
  <c r="K288" i="19" s="1"/>
  <c r="F288" i="19"/>
  <c r="G288" i="19" s="1"/>
  <c r="H288" i="19" s="1"/>
  <c r="J287" i="19"/>
  <c r="K287" i="19" s="1"/>
  <c r="F287" i="19"/>
  <c r="J286" i="19"/>
  <c r="K286" i="19" s="1"/>
  <c r="F286" i="19"/>
  <c r="I286" i="19" s="1"/>
  <c r="J285" i="19"/>
  <c r="K285" i="19" s="1"/>
  <c r="I285" i="19"/>
  <c r="H285" i="19"/>
  <c r="J284" i="19"/>
  <c r="K284" i="19" s="1"/>
  <c r="I284" i="19"/>
  <c r="H284" i="19"/>
  <c r="J283" i="19"/>
  <c r="K283" i="19" s="1"/>
  <c r="I283" i="19"/>
  <c r="J282" i="19"/>
  <c r="K282" i="19" s="1"/>
  <c r="F282" i="19"/>
  <c r="G282" i="19" s="1"/>
  <c r="H282" i="19" s="1"/>
  <c r="J281" i="19"/>
  <c r="K281" i="19" s="1"/>
  <c r="F281" i="19"/>
  <c r="G281" i="19" s="1"/>
  <c r="H281" i="19" s="1"/>
  <c r="J280" i="19"/>
  <c r="K280" i="19" s="1"/>
  <c r="F280" i="19"/>
  <c r="I280" i="19" s="1"/>
  <c r="J279" i="19"/>
  <c r="K279" i="19" s="1"/>
  <c r="F279" i="19"/>
  <c r="G279" i="19" s="1"/>
  <c r="H279" i="19" s="1"/>
  <c r="J278" i="19"/>
  <c r="K278" i="19" s="1"/>
  <c r="F278" i="19"/>
  <c r="I278" i="19" s="1"/>
  <c r="J277" i="19"/>
  <c r="K277" i="19" s="1"/>
  <c r="I277" i="19"/>
  <c r="H277" i="19"/>
  <c r="J276" i="19"/>
  <c r="K276" i="19" s="1"/>
  <c r="I276" i="19"/>
  <c r="J275" i="19"/>
  <c r="K275" i="19" s="1"/>
  <c r="F275" i="19"/>
  <c r="J274" i="19"/>
  <c r="K274" i="19" s="1"/>
  <c r="F274" i="19"/>
  <c r="I274" i="19" s="1"/>
  <c r="J273" i="19"/>
  <c r="K273" i="19" s="1"/>
  <c r="F273" i="19"/>
  <c r="J272" i="19"/>
  <c r="K272" i="19" s="1"/>
  <c r="F272" i="19"/>
  <c r="G272" i="19" s="1"/>
  <c r="H272" i="19" s="1"/>
  <c r="J271" i="19"/>
  <c r="K271" i="19" s="1"/>
  <c r="F271" i="19"/>
  <c r="J270" i="19"/>
  <c r="K270" i="19" s="1"/>
  <c r="F270" i="19"/>
  <c r="G270" i="19" s="1"/>
  <c r="H270" i="19" s="1"/>
  <c r="J269" i="19"/>
  <c r="K269" i="19" s="1"/>
  <c r="F269" i="19"/>
  <c r="J268" i="19"/>
  <c r="K268" i="19" s="1"/>
  <c r="F268" i="19"/>
  <c r="I268" i="19" s="1"/>
  <c r="J267" i="19"/>
  <c r="K267" i="19" s="1"/>
  <c r="F267" i="19"/>
  <c r="G267" i="19" s="1"/>
  <c r="H267" i="19" s="1"/>
  <c r="J266" i="19"/>
  <c r="K266" i="19" s="1"/>
  <c r="F266" i="19"/>
  <c r="G266" i="19" s="1"/>
  <c r="H266" i="19" s="1"/>
  <c r="J265" i="19"/>
  <c r="K265" i="19" s="1"/>
  <c r="F265" i="19"/>
  <c r="J264" i="19"/>
  <c r="K264" i="19" s="1"/>
  <c r="F264" i="19"/>
  <c r="I264" i="19" s="1"/>
  <c r="J263" i="19"/>
  <c r="K263" i="19" s="1"/>
  <c r="F263" i="19"/>
  <c r="G263" i="19" s="1"/>
  <c r="H263" i="19" s="1"/>
  <c r="J262" i="19"/>
  <c r="K262" i="19" s="1"/>
  <c r="I262" i="19"/>
  <c r="F262" i="19"/>
  <c r="G262" i="19" s="1"/>
  <c r="H262" i="19" s="1"/>
  <c r="J261" i="19"/>
  <c r="K261" i="19" s="1"/>
  <c r="F261" i="19"/>
  <c r="J260" i="19"/>
  <c r="K260" i="19" s="1"/>
  <c r="F260" i="19"/>
  <c r="I260" i="19" s="1"/>
  <c r="J259" i="19"/>
  <c r="K259" i="19" s="1"/>
  <c r="F259" i="19"/>
  <c r="G259" i="19" s="1"/>
  <c r="H259" i="19" s="1"/>
  <c r="K258" i="19"/>
  <c r="J258" i="19"/>
  <c r="F258" i="19"/>
  <c r="I258" i="19" s="1"/>
  <c r="J257" i="19"/>
  <c r="K257" i="19" s="1"/>
  <c r="F257" i="19"/>
  <c r="G257" i="19" s="1"/>
  <c r="H257" i="19" s="1"/>
  <c r="J256" i="19"/>
  <c r="K256" i="19" s="1"/>
  <c r="F256" i="19"/>
  <c r="I256" i="19" s="1"/>
  <c r="J255" i="19"/>
  <c r="K255" i="19" s="1"/>
  <c r="F255" i="19"/>
  <c r="G255" i="19" s="1"/>
  <c r="H255" i="19" s="1"/>
  <c r="J254" i="19"/>
  <c r="K254" i="19" s="1"/>
  <c r="F254" i="19"/>
  <c r="G254" i="19" s="1"/>
  <c r="H254" i="19" s="1"/>
  <c r="J253" i="19"/>
  <c r="K253" i="19" s="1"/>
  <c r="F253" i="19"/>
  <c r="G253" i="19" s="1"/>
  <c r="H253" i="19" s="1"/>
  <c r="J252" i="19"/>
  <c r="K252" i="19" s="1"/>
  <c r="F252" i="19"/>
  <c r="I252" i="19" s="1"/>
  <c r="J251" i="19"/>
  <c r="K251" i="19" s="1"/>
  <c r="F251" i="19"/>
  <c r="G251" i="19" s="1"/>
  <c r="H251" i="19" s="1"/>
  <c r="J250" i="19"/>
  <c r="K250" i="19" s="1"/>
  <c r="F250" i="19"/>
  <c r="G250" i="19" s="1"/>
  <c r="H250" i="19" s="1"/>
  <c r="J249" i="19"/>
  <c r="K249" i="19" s="1"/>
  <c r="F249" i="19"/>
  <c r="G249" i="19" s="1"/>
  <c r="H249" i="19" s="1"/>
  <c r="J248" i="19"/>
  <c r="K248" i="19" s="1"/>
  <c r="F248" i="19"/>
  <c r="I248" i="19" s="1"/>
  <c r="J247" i="19"/>
  <c r="K247" i="19" s="1"/>
  <c r="F247" i="19"/>
  <c r="G247" i="19" s="1"/>
  <c r="H247" i="19" s="1"/>
  <c r="J246" i="19"/>
  <c r="K246" i="19" s="1"/>
  <c r="F246" i="19"/>
  <c r="G246" i="19" s="1"/>
  <c r="H246" i="19" s="1"/>
  <c r="J245" i="19"/>
  <c r="K245" i="19" s="1"/>
  <c r="F245" i="19"/>
  <c r="G245" i="19" s="1"/>
  <c r="J244" i="19"/>
  <c r="K244" i="19" s="1"/>
  <c r="I244" i="19"/>
  <c r="H244" i="19"/>
  <c r="J243" i="19"/>
  <c r="K243" i="19" s="1"/>
  <c r="I243" i="19"/>
  <c r="J242" i="19"/>
  <c r="K242" i="19" s="1"/>
  <c r="F242" i="19"/>
  <c r="I242" i="19" s="1"/>
  <c r="J241" i="19"/>
  <c r="K241" i="19" s="1"/>
  <c r="F241" i="19"/>
  <c r="J240" i="19"/>
  <c r="K240" i="19" s="1"/>
  <c r="F240" i="19"/>
  <c r="J239" i="19"/>
  <c r="K239" i="19" s="1"/>
  <c r="F239" i="19"/>
  <c r="J238" i="19"/>
  <c r="K238" i="19" s="1"/>
  <c r="F238" i="19"/>
  <c r="I238" i="19" s="1"/>
  <c r="J237" i="19"/>
  <c r="K237" i="19" s="1"/>
  <c r="F237" i="19"/>
  <c r="I237" i="19" s="1"/>
  <c r="J236" i="19"/>
  <c r="K236" i="19" s="1"/>
  <c r="F236" i="19"/>
  <c r="G236" i="19" s="1"/>
  <c r="H236" i="19" s="1"/>
  <c r="J235" i="19"/>
  <c r="K235" i="19" s="1"/>
  <c r="F235" i="19"/>
  <c r="I235" i="19" s="1"/>
  <c r="J234" i="19"/>
  <c r="K234" i="19" s="1"/>
  <c r="F234" i="19"/>
  <c r="I234" i="19" s="1"/>
  <c r="J233" i="19"/>
  <c r="K233" i="19" s="1"/>
  <c r="I233" i="19"/>
  <c r="H233" i="19"/>
  <c r="J232" i="19"/>
  <c r="K232" i="19" s="1"/>
  <c r="I232" i="19"/>
  <c r="J231" i="19"/>
  <c r="K231" i="19" s="1"/>
  <c r="F231" i="19"/>
  <c r="I231" i="19" s="1"/>
  <c r="J230" i="19"/>
  <c r="K230" i="19" s="1"/>
  <c r="I230" i="19"/>
  <c r="H230" i="19"/>
  <c r="J229" i="19"/>
  <c r="K229" i="19" s="1"/>
  <c r="I229" i="19"/>
  <c r="J228" i="19"/>
  <c r="K228" i="19" s="1"/>
  <c r="F228" i="19"/>
  <c r="I228" i="19" s="1"/>
  <c r="J227" i="19"/>
  <c r="K227" i="19" s="1"/>
  <c r="F227" i="19"/>
  <c r="G227" i="19" s="1"/>
  <c r="H227" i="19" s="1"/>
  <c r="J226" i="19"/>
  <c r="K226" i="19" s="1"/>
  <c r="I226" i="19"/>
  <c r="H226" i="19"/>
  <c r="J225" i="19"/>
  <c r="K225" i="19" s="1"/>
  <c r="I225" i="19"/>
  <c r="J224" i="19"/>
  <c r="K224" i="19" s="1"/>
  <c r="F224" i="19"/>
  <c r="I224" i="19" s="1"/>
  <c r="J223" i="19"/>
  <c r="K223" i="19" s="1"/>
  <c r="F223" i="19"/>
  <c r="G223" i="19" s="1"/>
  <c r="H223" i="19" s="1"/>
  <c r="J222" i="19"/>
  <c r="K222" i="19" s="1"/>
  <c r="F222" i="19"/>
  <c r="I222" i="19" s="1"/>
  <c r="J221" i="19"/>
  <c r="K221" i="19" s="1"/>
  <c r="F221" i="19"/>
  <c r="G221" i="19" s="1"/>
  <c r="H221" i="19" s="1"/>
  <c r="K220" i="19"/>
  <c r="J220" i="19"/>
  <c r="F220" i="19"/>
  <c r="I220" i="19" s="1"/>
  <c r="J219" i="19"/>
  <c r="K219" i="19" s="1"/>
  <c r="F219" i="19"/>
  <c r="G219" i="19" s="1"/>
  <c r="H219" i="19" s="1"/>
  <c r="J218" i="19"/>
  <c r="K218" i="19" s="1"/>
  <c r="F218" i="19"/>
  <c r="I218" i="19" s="1"/>
  <c r="J217" i="19"/>
  <c r="K217" i="19" s="1"/>
  <c r="F217" i="19"/>
  <c r="G217" i="19" s="1"/>
  <c r="H217" i="19" s="1"/>
  <c r="J216" i="19"/>
  <c r="K216" i="19" s="1"/>
  <c r="F216" i="19"/>
  <c r="G216" i="19" s="1"/>
  <c r="J215" i="19"/>
  <c r="K215" i="19" s="1"/>
  <c r="I215" i="19"/>
  <c r="H215" i="19"/>
  <c r="J214" i="19"/>
  <c r="K214" i="19" s="1"/>
  <c r="I214" i="19"/>
  <c r="J213" i="19"/>
  <c r="K213" i="19" s="1"/>
  <c r="F213" i="19"/>
  <c r="I213" i="19" s="1"/>
  <c r="J212" i="19"/>
  <c r="K212" i="19" s="1"/>
  <c r="F212" i="19"/>
  <c r="I212" i="19" s="1"/>
  <c r="K211" i="19"/>
  <c r="J211" i="19"/>
  <c r="F211" i="19"/>
  <c r="I211" i="19" s="1"/>
  <c r="J210" i="19"/>
  <c r="K210" i="19" s="1"/>
  <c r="F210" i="19"/>
  <c r="G210" i="19" s="1"/>
  <c r="H210" i="19" s="1"/>
  <c r="J209" i="19"/>
  <c r="K209" i="19" s="1"/>
  <c r="F209" i="19"/>
  <c r="I209" i="19" s="1"/>
  <c r="J208" i="19"/>
  <c r="K208" i="19" s="1"/>
  <c r="F208" i="19"/>
  <c r="I208" i="19" s="1"/>
  <c r="J207" i="19"/>
  <c r="K207" i="19" s="1"/>
  <c r="F207" i="19"/>
  <c r="I207" i="19" s="1"/>
  <c r="J206" i="19"/>
  <c r="K206" i="19" s="1"/>
  <c r="F206" i="19"/>
  <c r="G206" i="19" s="1"/>
  <c r="H206" i="19" s="1"/>
  <c r="K205" i="19"/>
  <c r="J205" i="19"/>
  <c r="F205" i="19"/>
  <c r="I205" i="19" s="1"/>
  <c r="J204" i="19"/>
  <c r="K204" i="19" s="1"/>
  <c r="F204" i="19"/>
  <c r="I204" i="19" s="1"/>
  <c r="J203" i="19"/>
  <c r="K203" i="19" s="1"/>
  <c r="F203" i="19"/>
  <c r="I203" i="19" s="1"/>
  <c r="J202" i="19"/>
  <c r="K202" i="19" s="1"/>
  <c r="F202" i="19"/>
  <c r="G202" i="19" s="1"/>
  <c r="H202" i="19" s="1"/>
  <c r="J201" i="19"/>
  <c r="K201" i="19" s="1"/>
  <c r="F201" i="19"/>
  <c r="J200" i="19"/>
  <c r="K200" i="19" s="1"/>
  <c r="F200" i="19"/>
  <c r="I200" i="19" s="1"/>
  <c r="J199" i="19"/>
  <c r="K199" i="19" s="1"/>
  <c r="F199" i="19"/>
  <c r="I199" i="19" s="1"/>
  <c r="J198" i="19"/>
  <c r="K198" i="19" s="1"/>
  <c r="F198" i="19"/>
  <c r="G198" i="19" s="1"/>
  <c r="H198" i="19" s="1"/>
  <c r="J197" i="19"/>
  <c r="K197" i="19" s="1"/>
  <c r="F197" i="19"/>
  <c r="I197" i="19" s="1"/>
  <c r="J196" i="19"/>
  <c r="K196" i="19" s="1"/>
  <c r="I196" i="19"/>
  <c r="H196" i="19"/>
  <c r="J195" i="19"/>
  <c r="K195" i="19" s="1"/>
  <c r="I195" i="19"/>
  <c r="J194" i="19"/>
  <c r="K194" i="19" s="1"/>
  <c r="F194" i="19"/>
  <c r="J193" i="19"/>
  <c r="K193" i="19" s="1"/>
  <c r="F193" i="19"/>
  <c r="I193" i="19" s="1"/>
  <c r="J192" i="19"/>
  <c r="K192" i="19" s="1"/>
  <c r="I192" i="19"/>
  <c r="H192" i="19"/>
  <c r="J191" i="19"/>
  <c r="K191" i="19" s="1"/>
  <c r="I191" i="19"/>
  <c r="J190" i="19"/>
  <c r="K190" i="19" s="1"/>
  <c r="F190" i="19"/>
  <c r="I190" i="19" s="1"/>
  <c r="K189" i="19"/>
  <c r="J189" i="19"/>
  <c r="F189" i="19"/>
  <c r="G189" i="19" s="1"/>
  <c r="H189" i="19" s="1"/>
  <c r="J188" i="19"/>
  <c r="K188" i="19" s="1"/>
  <c r="F188" i="19"/>
  <c r="I188" i="19" s="1"/>
  <c r="J187" i="19"/>
  <c r="K187" i="19" s="1"/>
  <c r="F187" i="19"/>
  <c r="I187" i="19" s="1"/>
  <c r="J186" i="19"/>
  <c r="K186" i="19" s="1"/>
  <c r="F186" i="19"/>
  <c r="I186" i="19" s="1"/>
  <c r="J185" i="19"/>
  <c r="K185" i="19" s="1"/>
  <c r="F185" i="19"/>
  <c r="J184" i="19"/>
  <c r="K184" i="19" s="1"/>
  <c r="F184" i="19"/>
  <c r="I184" i="19" s="1"/>
  <c r="J183" i="19"/>
  <c r="K183" i="19" s="1"/>
  <c r="F183" i="19"/>
  <c r="I183" i="19" s="1"/>
  <c r="J182" i="19"/>
  <c r="K182" i="19" s="1"/>
  <c r="F182" i="19"/>
  <c r="I182" i="19" s="1"/>
  <c r="J181" i="19"/>
  <c r="K181" i="19" s="1"/>
  <c r="F181" i="19"/>
  <c r="J180" i="19"/>
  <c r="K180" i="19" s="1"/>
  <c r="I180" i="19"/>
  <c r="H180" i="19"/>
  <c r="J179" i="19"/>
  <c r="K179" i="19" s="1"/>
  <c r="F179" i="19"/>
  <c r="J178" i="19"/>
  <c r="K178" i="19" s="1"/>
  <c r="F178" i="19"/>
  <c r="G178" i="19" s="1"/>
  <c r="H178" i="19" s="1"/>
  <c r="J177" i="19"/>
  <c r="K177" i="19" s="1"/>
  <c r="F177" i="19"/>
  <c r="I177" i="19" s="1"/>
  <c r="J176" i="19"/>
  <c r="K176" i="19" s="1"/>
  <c r="F176" i="19"/>
  <c r="I176" i="19" s="1"/>
  <c r="J175" i="19"/>
  <c r="K175" i="19" s="1"/>
  <c r="F175" i="19"/>
  <c r="I175" i="19" s="1"/>
  <c r="J174" i="19"/>
  <c r="K174" i="19" s="1"/>
  <c r="F174" i="19"/>
  <c r="J173" i="19"/>
  <c r="K173" i="19" s="1"/>
  <c r="F173" i="19"/>
  <c r="G173" i="19" s="1"/>
  <c r="H173" i="19" s="1"/>
  <c r="J172" i="19"/>
  <c r="K172" i="19" s="1"/>
  <c r="F172" i="19"/>
  <c r="G172" i="19" s="1"/>
  <c r="H172" i="19" s="1"/>
  <c r="J171" i="19"/>
  <c r="K171" i="19" s="1"/>
  <c r="F171" i="19"/>
  <c r="I171" i="19" s="1"/>
  <c r="J170" i="19"/>
  <c r="K170" i="19" s="1"/>
  <c r="F170" i="19"/>
  <c r="G170" i="19" s="1"/>
  <c r="H170" i="19" s="1"/>
  <c r="J169" i="19"/>
  <c r="K169" i="19" s="1"/>
  <c r="I169" i="19"/>
  <c r="H169" i="19"/>
  <c r="J168" i="19"/>
  <c r="K168" i="19" s="1"/>
  <c r="F168" i="19"/>
  <c r="I168" i="19" s="1"/>
  <c r="J167" i="19"/>
  <c r="K167" i="19" s="1"/>
  <c r="F167" i="19"/>
  <c r="J166" i="19"/>
  <c r="K166" i="19" s="1"/>
  <c r="F166" i="19"/>
  <c r="I166" i="19" s="1"/>
  <c r="J165" i="19"/>
  <c r="K165" i="19" s="1"/>
  <c r="F165" i="19"/>
  <c r="I165" i="19" s="1"/>
  <c r="J164" i="19"/>
  <c r="K164" i="19" s="1"/>
  <c r="F164" i="19"/>
  <c r="J163" i="19"/>
  <c r="K163" i="19" s="1"/>
  <c r="F163" i="19"/>
  <c r="J162" i="19"/>
  <c r="K162" i="19" s="1"/>
  <c r="F162" i="19"/>
  <c r="G162" i="19" s="1"/>
  <c r="H162" i="19" s="1"/>
  <c r="J161" i="19"/>
  <c r="K161" i="19" s="1"/>
  <c r="F161" i="19"/>
  <c r="G161" i="19" s="1"/>
  <c r="H161" i="19" s="1"/>
  <c r="J160" i="19"/>
  <c r="K160" i="19" s="1"/>
  <c r="I160" i="19"/>
  <c r="H160" i="19"/>
  <c r="J159" i="19"/>
  <c r="K159" i="19" s="1"/>
  <c r="F159" i="19"/>
  <c r="I159" i="19" s="1"/>
  <c r="J158" i="19"/>
  <c r="K158" i="19" s="1"/>
  <c r="F158" i="19"/>
  <c r="I158" i="19" s="1"/>
  <c r="J157" i="19"/>
  <c r="K157" i="19" s="1"/>
  <c r="F157" i="19"/>
  <c r="K156" i="19"/>
  <c r="J156" i="19"/>
  <c r="F156" i="19"/>
  <c r="G156" i="19" s="1"/>
  <c r="H156" i="19" s="1"/>
  <c r="K155" i="19"/>
  <c r="J155" i="19"/>
  <c r="F155" i="19"/>
  <c r="G155" i="19" s="1"/>
  <c r="H155" i="19" s="1"/>
  <c r="J154" i="19"/>
  <c r="K154" i="19" s="1"/>
  <c r="F154" i="19"/>
  <c r="G154" i="19" s="1"/>
  <c r="H154" i="19" s="1"/>
  <c r="J153" i="19"/>
  <c r="K153" i="19" s="1"/>
  <c r="F153" i="19"/>
  <c r="I153" i="19" s="1"/>
  <c r="J152" i="19"/>
  <c r="K152" i="19" s="1"/>
  <c r="F152" i="19"/>
  <c r="J151" i="19"/>
  <c r="K151" i="19" s="1"/>
  <c r="F151" i="19"/>
  <c r="G151" i="19" s="1"/>
  <c r="H151" i="19" s="1"/>
  <c r="J150" i="19"/>
  <c r="K150" i="19" s="1"/>
  <c r="F150" i="19"/>
  <c r="I150" i="19" s="1"/>
  <c r="J149" i="19"/>
  <c r="K149" i="19" s="1"/>
  <c r="F149" i="19"/>
  <c r="I149" i="19" s="1"/>
  <c r="J148" i="19"/>
  <c r="K148" i="19" s="1"/>
  <c r="I148" i="19"/>
  <c r="H148" i="19"/>
  <c r="J147" i="19"/>
  <c r="K147" i="19" s="1"/>
  <c r="F147" i="19"/>
  <c r="J146" i="19"/>
  <c r="K146" i="19" s="1"/>
  <c r="F146" i="19"/>
  <c r="I146" i="19" s="1"/>
  <c r="J145" i="19"/>
  <c r="K145" i="19" s="1"/>
  <c r="F145" i="19"/>
  <c r="G145" i="19" s="1"/>
  <c r="H145" i="19" s="1"/>
  <c r="J144" i="19"/>
  <c r="K144" i="19" s="1"/>
  <c r="F144" i="19"/>
  <c r="G144" i="19" s="1"/>
  <c r="H144" i="19" s="1"/>
  <c r="J143" i="19"/>
  <c r="K143" i="19" s="1"/>
  <c r="F143" i="19"/>
  <c r="G143" i="19" s="1"/>
  <c r="H143" i="19" s="1"/>
  <c r="J142" i="19"/>
  <c r="K142" i="19" s="1"/>
  <c r="F142" i="19"/>
  <c r="I142" i="19" s="1"/>
  <c r="J141" i="19"/>
  <c r="K141" i="19" s="1"/>
  <c r="F141" i="19"/>
  <c r="G141" i="19" s="1"/>
  <c r="H141" i="19" s="1"/>
  <c r="J140" i="19"/>
  <c r="K140" i="19" s="1"/>
  <c r="F140" i="19"/>
  <c r="G140" i="19" s="1"/>
  <c r="H140" i="19" s="1"/>
  <c r="J139" i="19"/>
  <c r="K139" i="19" s="1"/>
  <c r="F139" i="19"/>
  <c r="J138" i="19"/>
  <c r="K138" i="19" s="1"/>
  <c r="F138" i="19"/>
  <c r="I138" i="19" s="1"/>
  <c r="J137" i="19"/>
  <c r="K137" i="19" s="1"/>
  <c r="F137" i="19"/>
  <c r="G137" i="19" s="1"/>
  <c r="H137" i="19" s="1"/>
  <c r="K136" i="19"/>
  <c r="J136" i="19"/>
  <c r="F136" i="19"/>
  <c r="I136" i="19" s="1"/>
  <c r="J135" i="19"/>
  <c r="K135" i="19" s="1"/>
  <c r="F135" i="19"/>
  <c r="G135" i="19" s="1"/>
  <c r="H135" i="19" s="1"/>
  <c r="J134" i="19"/>
  <c r="K134" i="19" s="1"/>
  <c r="F134" i="19"/>
  <c r="I134" i="19" s="1"/>
  <c r="J133" i="19"/>
  <c r="K133" i="19" s="1"/>
  <c r="F133" i="19"/>
  <c r="G133" i="19" s="1"/>
  <c r="H133" i="19" s="1"/>
  <c r="J132" i="19"/>
  <c r="K132" i="19" s="1"/>
  <c r="I132" i="19"/>
  <c r="H132" i="19"/>
  <c r="J131" i="19"/>
  <c r="K131" i="19" s="1"/>
  <c r="I131" i="19"/>
  <c r="H131" i="19"/>
  <c r="J130" i="19"/>
  <c r="K130" i="19" s="1"/>
  <c r="F130" i="19"/>
  <c r="I130" i="19" s="1"/>
  <c r="J129" i="19"/>
  <c r="K129" i="19" s="1"/>
  <c r="F129" i="19"/>
  <c r="J128" i="19"/>
  <c r="K128" i="19" s="1"/>
  <c r="F128" i="19"/>
  <c r="I128" i="19" s="1"/>
  <c r="J127" i="19"/>
  <c r="K127" i="19" s="1"/>
  <c r="F127" i="19"/>
  <c r="G127" i="19" s="1"/>
  <c r="H127" i="19" s="1"/>
  <c r="J126" i="19"/>
  <c r="K126" i="19" s="1"/>
  <c r="F126" i="19"/>
  <c r="G126" i="19" s="1"/>
  <c r="H126" i="19" s="1"/>
  <c r="J125" i="19"/>
  <c r="K125" i="19" s="1"/>
  <c r="F125" i="19"/>
  <c r="G125" i="19" s="1"/>
  <c r="H125" i="19" s="1"/>
  <c r="J124" i="19"/>
  <c r="K124" i="19" s="1"/>
  <c r="F124" i="19"/>
  <c r="I124" i="19" s="1"/>
  <c r="J123" i="19"/>
  <c r="K123" i="19" s="1"/>
  <c r="I123" i="19"/>
  <c r="H123" i="19"/>
  <c r="J122" i="19"/>
  <c r="K122" i="19" s="1"/>
  <c r="F122" i="19"/>
  <c r="I122" i="19" s="1"/>
  <c r="J121" i="19"/>
  <c r="K121" i="19" s="1"/>
  <c r="F121" i="19"/>
  <c r="I121" i="19" s="1"/>
  <c r="J120" i="19"/>
  <c r="K120" i="19" s="1"/>
  <c r="F120" i="19"/>
  <c r="G120" i="19" s="1"/>
  <c r="H120" i="19" s="1"/>
  <c r="J119" i="19"/>
  <c r="K119" i="19" s="1"/>
  <c r="F119" i="19"/>
  <c r="I119" i="19" s="1"/>
  <c r="J118" i="19"/>
  <c r="K118" i="19" s="1"/>
  <c r="F118" i="19"/>
  <c r="I118" i="19" s="1"/>
  <c r="J117" i="19"/>
  <c r="K117" i="19" s="1"/>
  <c r="G117" i="19"/>
  <c r="H117" i="19" s="1"/>
  <c r="F117" i="19"/>
  <c r="I117" i="19" s="1"/>
  <c r="J116" i="19"/>
  <c r="K116" i="19" s="1"/>
  <c r="F116" i="19"/>
  <c r="G116" i="19" s="1"/>
  <c r="H116" i="19" s="1"/>
  <c r="J115" i="19"/>
  <c r="K115" i="19" s="1"/>
  <c r="F115" i="19"/>
  <c r="I115" i="19" s="1"/>
  <c r="J114" i="19"/>
  <c r="K114" i="19" s="1"/>
  <c r="F114" i="19"/>
  <c r="I114" i="19" s="1"/>
  <c r="K113" i="19"/>
  <c r="J113" i="19"/>
  <c r="F113" i="19"/>
  <c r="I113" i="19" s="1"/>
  <c r="J112" i="19"/>
  <c r="K112" i="19" s="1"/>
  <c r="F112" i="19"/>
  <c r="G112" i="19" s="1"/>
  <c r="H112" i="19" s="1"/>
  <c r="J111" i="19"/>
  <c r="K111" i="19" s="1"/>
  <c r="F111" i="19"/>
  <c r="I111" i="19" s="1"/>
  <c r="J110" i="19"/>
  <c r="K110" i="19" s="1"/>
  <c r="F110" i="19"/>
  <c r="I110" i="19" s="1"/>
  <c r="J109" i="19"/>
  <c r="K109" i="19" s="1"/>
  <c r="I109" i="19"/>
  <c r="H109" i="19"/>
  <c r="J108" i="19"/>
  <c r="K108" i="19" s="1"/>
  <c r="F108" i="19"/>
  <c r="I108" i="19" s="1"/>
  <c r="J107" i="19"/>
  <c r="K107" i="19" s="1"/>
  <c r="F107" i="19"/>
  <c r="I107" i="19" s="1"/>
  <c r="J106" i="19"/>
  <c r="K106" i="19" s="1"/>
  <c r="F106" i="19"/>
  <c r="I106" i="19" s="1"/>
  <c r="J105" i="19"/>
  <c r="K105" i="19" s="1"/>
  <c r="F105" i="19"/>
  <c r="G105" i="19" s="1"/>
  <c r="H105" i="19" s="1"/>
  <c r="J104" i="19"/>
  <c r="K104" i="19" s="1"/>
  <c r="F104" i="19"/>
  <c r="G104" i="19" s="1"/>
  <c r="H104" i="19" s="1"/>
  <c r="J103" i="19"/>
  <c r="K103" i="19" s="1"/>
  <c r="F103" i="19"/>
  <c r="I103" i="19" s="1"/>
  <c r="J102" i="19"/>
  <c r="K102" i="19" s="1"/>
  <c r="F102" i="19"/>
  <c r="I102" i="19" s="1"/>
  <c r="J101" i="19"/>
  <c r="K101" i="19" s="1"/>
  <c r="F101" i="19"/>
  <c r="G101" i="19" s="1"/>
  <c r="H101" i="19" s="1"/>
  <c r="J100" i="19"/>
  <c r="K100" i="19" s="1"/>
  <c r="F100" i="19"/>
  <c r="I100" i="19" s="1"/>
  <c r="J99" i="19"/>
  <c r="K99" i="19" s="1"/>
  <c r="F99" i="19"/>
  <c r="G99" i="19" s="1"/>
  <c r="H99" i="19" s="1"/>
  <c r="J98" i="19"/>
  <c r="K98" i="19" s="1"/>
  <c r="F98" i="19"/>
  <c r="I98" i="19" s="1"/>
  <c r="J97" i="19"/>
  <c r="K97" i="19" s="1"/>
  <c r="F97" i="19"/>
  <c r="G97" i="19" s="1"/>
  <c r="H97" i="19" s="1"/>
  <c r="J96" i="19"/>
  <c r="K96" i="19" s="1"/>
  <c r="F96" i="19"/>
  <c r="I96" i="19" s="1"/>
  <c r="J95" i="19"/>
  <c r="K95" i="19" s="1"/>
  <c r="F95" i="19"/>
  <c r="I95" i="19" s="1"/>
  <c r="J94" i="19"/>
  <c r="K94" i="19" s="1"/>
  <c r="I94" i="19"/>
  <c r="H94" i="19"/>
  <c r="J93" i="19"/>
  <c r="K93" i="19" s="1"/>
  <c r="I93" i="19"/>
  <c r="H93" i="19"/>
  <c r="J92" i="19"/>
  <c r="K92" i="19" s="1"/>
  <c r="I92" i="19"/>
  <c r="J91" i="19"/>
  <c r="K91" i="19" s="1"/>
  <c r="F91" i="19"/>
  <c r="G91" i="19" s="1"/>
  <c r="H91" i="19" s="1"/>
  <c r="J90" i="19"/>
  <c r="K90" i="19" s="1"/>
  <c r="F90" i="19"/>
  <c r="I90" i="19" s="1"/>
  <c r="J89" i="19"/>
  <c r="K89" i="19" s="1"/>
  <c r="F89" i="19"/>
  <c r="J88" i="19"/>
  <c r="K88" i="19" s="1"/>
  <c r="F88" i="19"/>
  <c r="I88" i="19" s="1"/>
  <c r="J87" i="19"/>
  <c r="K87" i="19" s="1"/>
  <c r="F87" i="19"/>
  <c r="G87" i="19" s="1"/>
  <c r="H87" i="19" s="1"/>
  <c r="J86" i="19"/>
  <c r="K86" i="19" s="1"/>
  <c r="F86" i="19"/>
  <c r="J85" i="19"/>
  <c r="K85" i="19" s="1"/>
  <c r="F85" i="19"/>
  <c r="I85" i="19" s="1"/>
  <c r="J84" i="19"/>
  <c r="K84" i="19" s="1"/>
  <c r="F84" i="19"/>
  <c r="I84" i="19" s="1"/>
  <c r="J83" i="19"/>
  <c r="K83" i="19" s="1"/>
  <c r="F83" i="19"/>
  <c r="G83" i="19" s="1"/>
  <c r="H83" i="19" s="1"/>
  <c r="J82" i="19"/>
  <c r="K82" i="19" s="1"/>
  <c r="I82" i="19"/>
  <c r="H82" i="19"/>
  <c r="J81" i="19"/>
  <c r="K81" i="19" s="1"/>
  <c r="I81" i="19"/>
  <c r="J80" i="19"/>
  <c r="K80" i="19" s="1"/>
  <c r="F80" i="19"/>
  <c r="G80" i="19" s="1"/>
  <c r="H80" i="19" s="1"/>
  <c r="J79" i="19"/>
  <c r="K79" i="19" s="1"/>
  <c r="F79" i="19"/>
  <c r="I79" i="19" s="1"/>
  <c r="J78" i="19"/>
  <c r="K78" i="19" s="1"/>
  <c r="F78" i="19"/>
  <c r="J77" i="19"/>
  <c r="K77" i="19" s="1"/>
  <c r="I77" i="19"/>
  <c r="H77" i="19"/>
  <c r="J76" i="19"/>
  <c r="K76" i="19" s="1"/>
  <c r="I76" i="19"/>
  <c r="J75" i="19"/>
  <c r="K75" i="19" s="1"/>
  <c r="F75" i="19"/>
  <c r="I75" i="19" s="1"/>
  <c r="J74" i="19"/>
  <c r="K74" i="19" s="1"/>
  <c r="F74" i="19"/>
  <c r="I74" i="19" s="1"/>
  <c r="J73" i="19"/>
  <c r="K73" i="19" s="1"/>
  <c r="F73" i="19"/>
  <c r="J72" i="19"/>
  <c r="K72" i="19" s="1"/>
  <c r="I72" i="19"/>
  <c r="H72" i="19"/>
  <c r="J71" i="19"/>
  <c r="K71" i="19" s="1"/>
  <c r="I71" i="19"/>
  <c r="J70" i="19"/>
  <c r="K70" i="19" s="1"/>
  <c r="F70" i="19"/>
  <c r="I70" i="19" s="1"/>
  <c r="J69" i="19"/>
  <c r="K69" i="19" s="1"/>
  <c r="F69" i="19"/>
  <c r="I69" i="19" s="1"/>
  <c r="J68" i="19"/>
  <c r="K68" i="19" s="1"/>
  <c r="F68" i="19"/>
  <c r="J67" i="19"/>
  <c r="K67" i="19" s="1"/>
  <c r="I67" i="19"/>
  <c r="H67" i="19"/>
  <c r="J66" i="19"/>
  <c r="K66" i="19" s="1"/>
  <c r="I66" i="19"/>
  <c r="J65" i="19"/>
  <c r="K65" i="19" s="1"/>
  <c r="F65" i="19"/>
  <c r="G65" i="19" s="1"/>
  <c r="H65" i="19" s="1"/>
  <c r="J64" i="19"/>
  <c r="K64" i="19" s="1"/>
  <c r="I64" i="19"/>
  <c r="F64" i="19"/>
  <c r="G64" i="19" s="1"/>
  <c r="H64" i="19" s="1"/>
  <c r="J63" i="19"/>
  <c r="K63" i="19" s="1"/>
  <c r="F63" i="19"/>
  <c r="I63" i="19" s="1"/>
  <c r="K62" i="19"/>
  <c r="J62" i="19"/>
  <c r="F62" i="19"/>
  <c r="J61" i="19"/>
  <c r="K61" i="19" s="1"/>
  <c r="F61" i="19"/>
  <c r="I61" i="19" s="1"/>
  <c r="J60" i="19"/>
  <c r="K60" i="19" s="1"/>
  <c r="F60" i="19"/>
  <c r="G60" i="19" s="1"/>
  <c r="H60" i="19" s="1"/>
  <c r="J59" i="19"/>
  <c r="K59" i="19" s="1"/>
  <c r="F59" i="19"/>
  <c r="I59" i="19" s="1"/>
  <c r="J58" i="19"/>
  <c r="K58" i="19" s="1"/>
  <c r="F58" i="19"/>
  <c r="G58" i="19" s="1"/>
  <c r="H58" i="19" s="1"/>
  <c r="J57" i="19"/>
  <c r="K57" i="19" s="1"/>
  <c r="F57" i="19"/>
  <c r="I57" i="19" s="1"/>
  <c r="J56" i="19"/>
  <c r="K56" i="19" s="1"/>
  <c r="I56" i="19"/>
  <c r="H56" i="19"/>
  <c r="J55" i="19"/>
  <c r="K55" i="19" s="1"/>
  <c r="I55" i="19"/>
  <c r="J54" i="19"/>
  <c r="K54" i="19" s="1"/>
  <c r="F54" i="19"/>
  <c r="I54" i="19" s="1"/>
  <c r="J53" i="19"/>
  <c r="K53" i="19" s="1"/>
  <c r="F53" i="19"/>
  <c r="J52" i="19"/>
  <c r="K52" i="19" s="1"/>
  <c r="F52" i="19"/>
  <c r="I52" i="19" s="1"/>
  <c r="J51" i="19"/>
  <c r="K51" i="19" s="1"/>
  <c r="I51" i="19"/>
  <c r="H51" i="19"/>
  <c r="J50" i="19"/>
  <c r="K50" i="19" s="1"/>
  <c r="I50" i="19"/>
  <c r="J49" i="19"/>
  <c r="K49" i="19" s="1"/>
  <c r="F49" i="19"/>
  <c r="G49" i="19" s="1"/>
  <c r="H49" i="19" s="1"/>
  <c r="J48" i="19"/>
  <c r="K48" i="19" s="1"/>
  <c r="F48" i="19"/>
  <c r="J47" i="19"/>
  <c r="K47" i="19" s="1"/>
  <c r="I47" i="19"/>
  <c r="H47" i="19"/>
  <c r="J46" i="19"/>
  <c r="K46" i="19" s="1"/>
  <c r="I46" i="19"/>
  <c r="J45" i="19"/>
  <c r="K45" i="19" s="1"/>
  <c r="F45" i="19"/>
  <c r="G45" i="19" s="1"/>
  <c r="H45" i="19" s="1"/>
  <c r="J44" i="19"/>
  <c r="K44" i="19" s="1"/>
  <c r="F44" i="19"/>
  <c r="G44" i="19" s="1"/>
  <c r="H44" i="19" s="1"/>
  <c r="J43" i="19"/>
  <c r="K43" i="19" s="1"/>
  <c r="F43" i="19"/>
  <c r="I43" i="19" s="1"/>
  <c r="J42" i="19"/>
  <c r="K42" i="19" s="1"/>
  <c r="F42" i="19"/>
  <c r="I42" i="19" s="1"/>
  <c r="J41" i="19"/>
  <c r="K41" i="19" s="1"/>
  <c r="F41" i="19"/>
  <c r="I41" i="19" s="1"/>
  <c r="J40" i="19"/>
  <c r="K40" i="19" s="1"/>
  <c r="F40" i="19"/>
  <c r="I40" i="19" s="1"/>
  <c r="J39" i="19"/>
  <c r="K39" i="19" s="1"/>
  <c r="F39" i="19"/>
  <c r="I39" i="19" s="1"/>
  <c r="J38" i="19"/>
  <c r="K38" i="19" s="1"/>
  <c r="F38" i="19"/>
  <c r="I38" i="19" s="1"/>
  <c r="J37" i="19"/>
  <c r="K37" i="19" s="1"/>
  <c r="F37" i="19"/>
  <c r="G37" i="19" s="1"/>
  <c r="H37" i="19" s="1"/>
  <c r="J36" i="19"/>
  <c r="K36" i="19" s="1"/>
  <c r="F36" i="19"/>
  <c r="I36" i="19" s="1"/>
  <c r="J35" i="19"/>
  <c r="K35" i="19" s="1"/>
  <c r="F35" i="19"/>
  <c r="G35" i="19" s="1"/>
  <c r="H35" i="19" s="1"/>
  <c r="J34" i="19"/>
  <c r="K34" i="19" s="1"/>
  <c r="F34" i="19"/>
  <c r="I34" i="19" s="1"/>
  <c r="J33" i="19"/>
  <c r="K33" i="19" s="1"/>
  <c r="F33" i="19"/>
  <c r="G33" i="19" s="1"/>
  <c r="H33" i="19" s="1"/>
  <c r="J32" i="19"/>
  <c r="K32" i="19" s="1"/>
  <c r="F32" i="19"/>
  <c r="G32" i="19" s="1"/>
  <c r="H32" i="19" s="1"/>
  <c r="J31" i="19"/>
  <c r="K31" i="19" s="1"/>
  <c r="I31" i="19"/>
  <c r="J30" i="19"/>
  <c r="K30" i="19" s="1"/>
  <c r="I30" i="19"/>
  <c r="J29" i="19"/>
  <c r="K29" i="19" s="1"/>
  <c r="F29" i="19"/>
  <c r="I29" i="19" s="1"/>
  <c r="J28" i="19"/>
  <c r="K28" i="19" s="1"/>
  <c r="F28" i="19"/>
  <c r="J27" i="19"/>
  <c r="K27" i="19" s="1"/>
  <c r="F27" i="19"/>
  <c r="I27" i="19" s="1"/>
  <c r="J26" i="19"/>
  <c r="K26" i="19" s="1"/>
  <c r="F26" i="19"/>
  <c r="G26" i="19" s="1"/>
  <c r="H26" i="19" s="1"/>
  <c r="J25" i="19"/>
  <c r="K25" i="19" s="1"/>
  <c r="F25" i="19"/>
  <c r="I25" i="19" s="1"/>
  <c r="J24" i="19"/>
  <c r="K24" i="19" s="1"/>
  <c r="F24" i="19"/>
  <c r="J23" i="19"/>
  <c r="K23" i="19" s="1"/>
  <c r="F23" i="19"/>
  <c r="I23" i="19" s="1"/>
  <c r="J22" i="19"/>
  <c r="K22" i="19" s="1"/>
  <c r="F22" i="19"/>
  <c r="J21" i="19"/>
  <c r="K21" i="19" s="1"/>
  <c r="F21" i="19"/>
  <c r="I21" i="19" s="1"/>
  <c r="J20" i="19"/>
  <c r="K20" i="19" s="1"/>
  <c r="F20" i="19"/>
  <c r="J19" i="19"/>
  <c r="K19" i="19" s="1"/>
  <c r="F19" i="19"/>
  <c r="I19" i="19" s="1"/>
  <c r="J18" i="19"/>
  <c r="K18" i="19" s="1"/>
  <c r="F18" i="19"/>
  <c r="G18" i="19" s="1"/>
  <c r="H18" i="19" s="1"/>
  <c r="J17" i="19"/>
  <c r="K17" i="19" s="1"/>
  <c r="F17" i="19"/>
  <c r="I17" i="19" s="1"/>
  <c r="J16" i="19"/>
  <c r="K16" i="19" s="1"/>
  <c r="F16" i="19"/>
  <c r="J15" i="19"/>
  <c r="K15" i="19" s="1"/>
  <c r="F15" i="19"/>
  <c r="I15" i="19" s="1"/>
  <c r="J14" i="19"/>
  <c r="K14" i="19" s="1"/>
  <c r="F14" i="19"/>
  <c r="G14" i="19" s="1"/>
  <c r="H14" i="19" s="1"/>
  <c r="J13" i="19"/>
  <c r="K13" i="19" s="1"/>
  <c r="F13" i="19"/>
  <c r="I13" i="19" s="1"/>
  <c r="J12" i="19"/>
  <c r="K12" i="19" s="1"/>
  <c r="F12" i="19"/>
  <c r="J11" i="19"/>
  <c r="K11" i="19" s="1"/>
  <c r="F11" i="19"/>
  <c r="I11" i="19" s="1"/>
  <c r="J10" i="19"/>
  <c r="K10" i="19" s="1"/>
  <c r="F10" i="19"/>
  <c r="G10" i="19" s="1"/>
  <c r="H10" i="19" s="1"/>
  <c r="J9" i="19"/>
  <c r="K9" i="19" s="1"/>
  <c r="F9" i="19"/>
  <c r="I9" i="19" s="1"/>
  <c r="J8" i="19"/>
  <c r="K8" i="19" s="1"/>
  <c r="F8" i="19"/>
  <c r="J7" i="19"/>
  <c r="K7" i="19" s="1"/>
  <c r="F7" i="19"/>
  <c r="I7" i="19" s="1"/>
  <c r="I227" i="19" l="1"/>
  <c r="G286" i="19"/>
  <c r="I10" i="19"/>
  <c r="I333" i="19"/>
  <c r="I154" i="19"/>
  <c r="G318" i="19"/>
  <c r="H318" i="19" s="1"/>
  <c r="G36" i="19"/>
  <c r="H36" i="19" s="1"/>
  <c r="I37" i="19"/>
  <c r="I104" i="19"/>
  <c r="I331" i="19"/>
  <c r="G274" i="19"/>
  <c r="H274" i="19" s="1"/>
  <c r="I87" i="19"/>
  <c r="I140" i="19"/>
  <c r="I173" i="19"/>
  <c r="G187" i="19"/>
  <c r="H187" i="19" s="1"/>
  <c r="G231" i="19"/>
  <c r="G232" i="19" s="1"/>
  <c r="H232" i="19" s="1"/>
  <c r="G298" i="19"/>
  <c r="H298" i="19" s="1"/>
  <c r="I133" i="19"/>
  <c r="I216" i="19"/>
  <c r="I340" i="19"/>
  <c r="G204" i="19"/>
  <c r="H204" i="19" s="1"/>
  <c r="G301" i="19"/>
  <c r="H301" i="19" s="1"/>
  <c r="G325" i="19"/>
  <c r="H325" i="19" s="1"/>
  <c r="G346" i="19"/>
  <c r="H346" i="19" s="1"/>
  <c r="I360" i="19"/>
  <c r="G38" i="19"/>
  <c r="H38" i="19" s="1"/>
  <c r="I143" i="19"/>
  <c r="I317" i="19"/>
  <c r="G367" i="19"/>
  <c r="H367" i="19" s="1"/>
  <c r="G292" i="19"/>
  <c r="H292" i="19" s="1"/>
  <c r="I33" i="19"/>
  <c r="G98" i="19"/>
  <c r="H98" i="19" s="1"/>
  <c r="I172" i="19"/>
  <c r="I270" i="19"/>
  <c r="G364" i="19"/>
  <c r="H364" i="19" s="1"/>
  <c r="I366" i="19"/>
  <c r="G39" i="19"/>
  <c r="H39" i="19" s="1"/>
  <c r="I300" i="19"/>
  <c r="G234" i="19"/>
  <c r="H234" i="19" s="1"/>
  <c r="I254" i="19"/>
  <c r="I307" i="19"/>
  <c r="I357" i="19"/>
  <c r="G362" i="19"/>
  <c r="H362" i="19" s="1"/>
  <c r="G374" i="19"/>
  <c r="H374" i="19" s="1"/>
  <c r="G376" i="19"/>
  <c r="H376" i="19" s="1"/>
  <c r="I14" i="19"/>
  <c r="I99" i="19"/>
  <c r="I126" i="19"/>
  <c r="I161" i="19"/>
  <c r="G224" i="19"/>
  <c r="H224" i="19" s="1"/>
  <c r="G237" i="19"/>
  <c r="H237" i="19" s="1"/>
  <c r="I247" i="19"/>
  <c r="I304" i="19"/>
  <c r="G326" i="19"/>
  <c r="H326" i="19" s="1"/>
  <c r="G330" i="19"/>
  <c r="H330" i="19" s="1"/>
  <c r="G344" i="19"/>
  <c r="H344" i="19" s="1"/>
  <c r="G355" i="19"/>
  <c r="H355" i="19" s="1"/>
  <c r="I26" i="19"/>
  <c r="G52" i="19"/>
  <c r="H52" i="19" s="1"/>
  <c r="I80" i="19"/>
  <c r="I83" i="19"/>
  <c r="I141" i="19"/>
  <c r="I144" i="19"/>
  <c r="I170" i="19"/>
  <c r="G336" i="19"/>
  <c r="H336" i="19" s="1"/>
  <c r="G338" i="19"/>
  <c r="H338" i="19" s="1"/>
  <c r="I35" i="19"/>
  <c r="I45" i="19"/>
  <c r="G149" i="19"/>
  <c r="H149" i="19" s="1"/>
  <c r="I58" i="19"/>
  <c r="I91" i="19"/>
  <c r="G100" i="19"/>
  <c r="H100" i="19" s="1"/>
  <c r="G115" i="19"/>
  <c r="H115" i="19" s="1"/>
  <c r="I162" i="19"/>
  <c r="G168" i="19"/>
  <c r="H168" i="19" s="1"/>
  <c r="I266" i="19"/>
  <c r="G296" i="19"/>
  <c r="H296" i="19" s="1"/>
  <c r="G308" i="19"/>
  <c r="H308" i="19" s="1"/>
  <c r="G329" i="19"/>
  <c r="H329" i="19" s="1"/>
  <c r="G334" i="19"/>
  <c r="H334" i="19" s="1"/>
  <c r="G350" i="19"/>
  <c r="H350" i="19" s="1"/>
  <c r="G352" i="19"/>
  <c r="H352" i="19" s="1"/>
  <c r="I363" i="19"/>
  <c r="I375" i="19"/>
  <c r="I32" i="19"/>
  <c r="I116" i="19"/>
  <c r="I44" i="19"/>
  <c r="I354" i="19"/>
  <c r="G371" i="19"/>
  <c r="H371" i="19" s="1"/>
  <c r="I373" i="19"/>
  <c r="I65" i="19"/>
  <c r="G128" i="19"/>
  <c r="H128" i="19" s="1"/>
  <c r="I223" i="19"/>
  <c r="I236" i="19"/>
  <c r="I246" i="19"/>
  <c r="I294" i="19"/>
  <c r="G303" i="19"/>
  <c r="H303" i="19" s="1"/>
  <c r="G312" i="19"/>
  <c r="H312" i="19" s="1"/>
  <c r="G327" i="19"/>
  <c r="H327" i="19" s="1"/>
  <c r="G341" i="19"/>
  <c r="H341" i="19" s="1"/>
  <c r="I343" i="19"/>
  <c r="G348" i="19"/>
  <c r="H348" i="19" s="1"/>
  <c r="G359" i="19"/>
  <c r="H359" i="19" s="1"/>
  <c r="H383" i="21"/>
  <c r="G385" i="21"/>
  <c r="H385" i="21" s="1"/>
  <c r="H381" i="21"/>
  <c r="G384" i="21"/>
  <c r="G25" i="19"/>
  <c r="H25" i="19" s="1"/>
  <c r="I18" i="19"/>
  <c r="G22" i="19"/>
  <c r="H22" i="19" s="1"/>
  <c r="I22" i="19"/>
  <c r="G69" i="19"/>
  <c r="H69" i="19" s="1"/>
  <c r="G96" i="19"/>
  <c r="H96" i="19" s="1"/>
  <c r="G111" i="19"/>
  <c r="H111" i="19" s="1"/>
  <c r="G124" i="19"/>
  <c r="H124" i="19" s="1"/>
  <c r="I125" i="19"/>
  <c r="G186" i="19"/>
  <c r="H186" i="19" s="1"/>
  <c r="G220" i="19"/>
  <c r="H220" i="19" s="1"/>
  <c r="G222" i="19"/>
  <c r="H222" i="19" s="1"/>
  <c r="I239" i="19"/>
  <c r="G239" i="19"/>
  <c r="H239" i="19" s="1"/>
  <c r="G40" i="19"/>
  <c r="H40" i="19" s="1"/>
  <c r="G41" i="19"/>
  <c r="H41" i="19" s="1"/>
  <c r="G43" i="19"/>
  <c r="H43" i="19" s="1"/>
  <c r="G54" i="19"/>
  <c r="H54" i="19" s="1"/>
  <c r="G57" i="19"/>
  <c r="H57" i="19" s="1"/>
  <c r="G61" i="19"/>
  <c r="H61" i="19" s="1"/>
  <c r="G63" i="19"/>
  <c r="H63" i="19" s="1"/>
  <c r="G74" i="19"/>
  <c r="H74" i="19" s="1"/>
  <c r="G79" i="19"/>
  <c r="H79" i="19" s="1"/>
  <c r="G107" i="19"/>
  <c r="H107" i="19" s="1"/>
  <c r="G108" i="19"/>
  <c r="H108" i="19" s="1"/>
  <c r="I112" i="19"/>
  <c r="G113" i="19"/>
  <c r="H113" i="19" s="1"/>
  <c r="G119" i="19"/>
  <c r="H119" i="19" s="1"/>
  <c r="G121" i="19"/>
  <c r="H121" i="19" s="1"/>
  <c r="G122" i="19"/>
  <c r="H122" i="19" s="1"/>
  <c r="G130" i="19"/>
  <c r="H130" i="19" s="1"/>
  <c r="G136" i="19"/>
  <c r="H136" i="19" s="1"/>
  <c r="G138" i="19"/>
  <c r="H138" i="19" s="1"/>
  <c r="G159" i="19"/>
  <c r="H159" i="19" s="1"/>
  <c r="G165" i="19"/>
  <c r="H165" i="19" s="1"/>
  <c r="G176" i="19"/>
  <c r="H176" i="19" s="1"/>
  <c r="I178" i="19"/>
  <c r="G183" i="19"/>
  <c r="H183" i="19" s="1"/>
  <c r="G184" i="19"/>
  <c r="H184" i="19" s="1"/>
  <c r="G200" i="19"/>
  <c r="H200" i="19" s="1"/>
  <c r="G208" i="19"/>
  <c r="H208" i="19" s="1"/>
  <c r="G212" i="19"/>
  <c r="H212" i="19" s="1"/>
  <c r="G213" i="19"/>
  <c r="H213" i="19" s="1"/>
  <c r="G218" i="19"/>
  <c r="H218" i="19" s="1"/>
  <c r="I219" i="19"/>
  <c r="I221" i="19"/>
  <c r="G235" i="19"/>
  <c r="H235" i="19" s="1"/>
  <c r="G242" i="19"/>
  <c r="H242" i="19" s="1"/>
  <c r="G29" i="19"/>
  <c r="H29" i="19" s="1"/>
  <c r="I49" i="19"/>
  <c r="G59" i="19"/>
  <c r="I60" i="19"/>
  <c r="I120" i="19"/>
  <c r="I135" i="19"/>
  <c r="G146" i="19"/>
  <c r="H146" i="19" s="1"/>
  <c r="I151" i="19"/>
  <c r="I155" i="19"/>
  <c r="G171" i="19"/>
  <c r="H171" i="19" s="1"/>
  <c r="G193" i="19"/>
  <c r="H193" i="19" s="1"/>
  <c r="I202" i="19"/>
  <c r="G203" i="19"/>
  <c r="H203" i="19" s="1"/>
  <c r="I206" i="19"/>
  <c r="G207" i="19"/>
  <c r="H207" i="19" s="1"/>
  <c r="G209" i="19"/>
  <c r="H209" i="19" s="1"/>
  <c r="I210" i="19"/>
  <c r="I217" i="19"/>
  <c r="G238" i="19"/>
  <c r="H238" i="19" s="1"/>
  <c r="G240" i="19"/>
  <c r="H240" i="19" s="1"/>
  <c r="I240" i="19"/>
  <c r="I241" i="19"/>
  <c r="G241" i="19"/>
  <c r="H241" i="19" s="1"/>
  <c r="G248" i="19"/>
  <c r="H248" i="19" s="1"/>
  <c r="I249" i="19"/>
  <c r="I250" i="19"/>
  <c r="I251" i="19"/>
  <c r="I253" i="19"/>
  <c r="I267" i="19"/>
  <c r="I281" i="19"/>
  <c r="I282" i="19"/>
  <c r="I288" i="19"/>
  <c r="G305" i="19"/>
  <c r="H305" i="19" s="1"/>
  <c r="I306" i="19"/>
  <c r="I309" i="19"/>
  <c r="G310" i="19"/>
  <c r="H310" i="19" s="1"/>
  <c r="G313" i="19"/>
  <c r="H313" i="19" s="1"/>
  <c r="I314" i="19"/>
  <c r="G315" i="19"/>
  <c r="H315" i="19" s="1"/>
  <c r="G337" i="19"/>
  <c r="H337" i="19" s="1"/>
  <c r="G339" i="19"/>
  <c r="H339" i="19" s="1"/>
  <c r="G351" i="19"/>
  <c r="H351" i="19" s="1"/>
  <c r="G353" i="19"/>
  <c r="H353" i="19" s="1"/>
  <c r="I369" i="19"/>
  <c r="G370" i="19"/>
  <c r="H370" i="19" s="1"/>
  <c r="G372" i="19"/>
  <c r="H372" i="19" s="1"/>
  <c r="G377" i="19"/>
  <c r="H377" i="19" s="1"/>
  <c r="G335" i="19"/>
  <c r="H335" i="19" s="1"/>
  <c r="G345" i="19"/>
  <c r="H345" i="19" s="1"/>
  <c r="G349" i="19"/>
  <c r="H349" i="19" s="1"/>
  <c r="G368" i="19"/>
  <c r="H368" i="19" s="1"/>
  <c r="G385" i="20"/>
  <c r="G387" i="20" s="1"/>
  <c r="G258" i="19"/>
  <c r="H258" i="19" s="1"/>
  <c r="G260" i="19"/>
  <c r="H260" i="19" s="1"/>
  <c r="G278" i="19"/>
  <c r="H278" i="19" s="1"/>
  <c r="G290" i="19"/>
  <c r="H290" i="19" s="1"/>
  <c r="G311" i="19"/>
  <c r="H311" i="19" s="1"/>
  <c r="G316" i="19"/>
  <c r="H316" i="19" s="1"/>
  <c r="G321" i="19"/>
  <c r="G328" i="19"/>
  <c r="H328" i="19" s="1"/>
  <c r="G252" i="19"/>
  <c r="H252" i="19" s="1"/>
  <c r="G256" i="19"/>
  <c r="H256" i="19" s="1"/>
  <c r="I257" i="19"/>
  <c r="I259" i="19"/>
  <c r="I272" i="19"/>
  <c r="I279" i="19"/>
  <c r="I73" i="19"/>
  <c r="G73" i="19"/>
  <c r="I157" i="19"/>
  <c r="G157" i="19"/>
  <c r="H157" i="19" s="1"/>
  <c r="G271" i="19"/>
  <c r="H271" i="19" s="1"/>
  <c r="I271" i="19"/>
  <c r="I86" i="19"/>
  <c r="G86" i="19"/>
  <c r="H86" i="19" s="1"/>
  <c r="G181" i="19"/>
  <c r="H181" i="19" s="1"/>
  <c r="I181" i="19"/>
  <c r="G21" i="19"/>
  <c r="H21" i="19" s="1"/>
  <c r="I89" i="19"/>
  <c r="G89" i="19"/>
  <c r="H89" i="19" s="1"/>
  <c r="G95" i="19"/>
  <c r="I101" i="19"/>
  <c r="G106" i="19"/>
  <c r="H106" i="19" s="1"/>
  <c r="I137" i="19"/>
  <c r="I147" i="19"/>
  <c r="G147" i="19"/>
  <c r="H147" i="19" s="1"/>
  <c r="I179" i="19"/>
  <c r="G179" i="19"/>
  <c r="H179" i="19" s="1"/>
  <c r="G188" i="19"/>
  <c r="H188" i="19" s="1"/>
  <c r="G174" i="19"/>
  <c r="H174" i="19" s="1"/>
  <c r="I174" i="19"/>
  <c r="G194" i="19"/>
  <c r="H194" i="19" s="1"/>
  <c r="I194" i="19"/>
  <c r="G13" i="19"/>
  <c r="H13" i="19" s="1"/>
  <c r="G103" i="19"/>
  <c r="H103" i="19" s="1"/>
  <c r="I164" i="19"/>
  <c r="G164" i="19"/>
  <c r="H164" i="19" s="1"/>
  <c r="I127" i="19"/>
  <c r="I16" i="19"/>
  <c r="G16" i="19"/>
  <c r="H16" i="19" s="1"/>
  <c r="G9" i="19"/>
  <c r="H9" i="19" s="1"/>
  <c r="I48" i="19"/>
  <c r="G48" i="19"/>
  <c r="I62" i="19"/>
  <c r="G62" i="19"/>
  <c r="H62" i="19" s="1"/>
  <c r="G84" i="19"/>
  <c r="G114" i="19"/>
  <c r="H114" i="19" s="1"/>
  <c r="I145" i="19"/>
  <c r="G167" i="19"/>
  <c r="H167" i="19" s="1"/>
  <c r="I167" i="19"/>
  <c r="G177" i="19"/>
  <c r="H177" i="19" s="1"/>
  <c r="I255" i="19"/>
  <c r="I24" i="19"/>
  <c r="G24" i="19"/>
  <c r="H24" i="19" s="1"/>
  <c r="I53" i="19"/>
  <c r="G53" i="19"/>
  <c r="H53" i="19" s="1"/>
  <c r="G152" i="19"/>
  <c r="H152" i="19" s="1"/>
  <c r="I152" i="19"/>
  <c r="I20" i="19"/>
  <c r="G20" i="19"/>
  <c r="H20" i="19" s="1"/>
  <c r="I78" i="19"/>
  <c r="G78" i="19"/>
  <c r="I28" i="19"/>
  <c r="G28" i="19"/>
  <c r="H28" i="19" s="1"/>
  <c r="G134" i="19"/>
  <c r="H134" i="19" s="1"/>
  <c r="G150" i="19"/>
  <c r="H150" i="19" s="1"/>
  <c r="G287" i="19"/>
  <c r="H287" i="19" s="1"/>
  <c r="I287" i="19"/>
  <c r="I8" i="19"/>
  <c r="G8" i="19"/>
  <c r="H8" i="19" s="1"/>
  <c r="G34" i="19"/>
  <c r="G42" i="19"/>
  <c r="H42" i="19" s="1"/>
  <c r="I129" i="19"/>
  <c r="G129" i="19"/>
  <c r="H129" i="19" s="1"/>
  <c r="I139" i="19"/>
  <c r="G139" i="19"/>
  <c r="H139" i="19" s="1"/>
  <c r="G190" i="19"/>
  <c r="H190" i="19" s="1"/>
  <c r="I12" i="19"/>
  <c r="G12" i="19"/>
  <c r="H12" i="19" s="1"/>
  <c r="G17" i="19"/>
  <c r="H17" i="19" s="1"/>
  <c r="H59" i="19"/>
  <c r="G68" i="19"/>
  <c r="I68" i="19"/>
  <c r="G90" i="19"/>
  <c r="H90" i="19" s="1"/>
  <c r="G142" i="19"/>
  <c r="H142" i="19" s="1"/>
  <c r="G185" i="19"/>
  <c r="H185" i="19" s="1"/>
  <c r="I185" i="19"/>
  <c r="H216" i="19"/>
  <c r="G291" i="19"/>
  <c r="H291" i="19" s="1"/>
  <c r="I291" i="19"/>
  <c r="I289" i="19"/>
  <c r="G289" i="19"/>
  <c r="H289" i="19" s="1"/>
  <c r="G197" i="19"/>
  <c r="G199" i="19"/>
  <c r="H199" i="19" s="1"/>
  <c r="I201" i="19"/>
  <c r="G201" i="19"/>
  <c r="H201" i="19" s="1"/>
  <c r="I297" i="19"/>
  <c r="I299" i="19"/>
  <c r="G299" i="19"/>
  <c r="H299" i="19" s="1"/>
  <c r="G7" i="19"/>
  <c r="G11" i="19"/>
  <c r="H11" i="19" s="1"/>
  <c r="G15" i="19"/>
  <c r="H15" i="19" s="1"/>
  <c r="G19" i="19"/>
  <c r="H19" i="19" s="1"/>
  <c r="G23" i="19"/>
  <c r="H23" i="19" s="1"/>
  <c r="G27" i="19"/>
  <c r="H27" i="19" s="1"/>
  <c r="G70" i="19"/>
  <c r="H70" i="19" s="1"/>
  <c r="G85" i="19"/>
  <c r="H85" i="19" s="1"/>
  <c r="I97" i="19"/>
  <c r="G102" i="19"/>
  <c r="H102" i="19" s="1"/>
  <c r="I105" i="19"/>
  <c r="G110" i="19"/>
  <c r="H110" i="19" s="1"/>
  <c r="G118" i="19"/>
  <c r="H118" i="19" s="1"/>
  <c r="G158" i="19"/>
  <c r="H158" i="19" s="1"/>
  <c r="G166" i="19"/>
  <c r="H166" i="19" s="1"/>
  <c r="G182" i="19"/>
  <c r="H182" i="19" s="1"/>
  <c r="G205" i="19"/>
  <c r="H205" i="19" s="1"/>
  <c r="I263" i="19"/>
  <c r="H286" i="19"/>
  <c r="G322" i="19"/>
  <c r="H322" i="19" s="1"/>
  <c r="H321" i="19"/>
  <c r="I156" i="19"/>
  <c r="G163" i="19"/>
  <c r="H163" i="19" s="1"/>
  <c r="I163" i="19"/>
  <c r="I261" i="19"/>
  <c r="G261" i="19"/>
  <c r="H261" i="19" s="1"/>
  <c r="G75" i="19"/>
  <c r="H75" i="19" s="1"/>
  <c r="G88" i="19"/>
  <c r="H88" i="19" s="1"/>
  <c r="G153" i="19"/>
  <c r="H153" i="19" s="1"/>
  <c r="G175" i="19"/>
  <c r="H175" i="19" s="1"/>
  <c r="I273" i="19"/>
  <c r="G273" i="19"/>
  <c r="H273" i="19" s="1"/>
  <c r="G275" i="19"/>
  <c r="H275" i="19" s="1"/>
  <c r="I275" i="19"/>
  <c r="I189" i="19"/>
  <c r="G195" i="19"/>
  <c r="H195" i="19" s="1"/>
  <c r="I198" i="19"/>
  <c r="I265" i="19"/>
  <c r="G265" i="19"/>
  <c r="H265" i="19" s="1"/>
  <c r="H245" i="19"/>
  <c r="I269" i="19"/>
  <c r="G269" i="19"/>
  <c r="H269" i="19" s="1"/>
  <c r="G211" i="19"/>
  <c r="H211" i="19" s="1"/>
  <c r="G228" i="19"/>
  <c r="H228" i="19" s="1"/>
  <c r="I245" i="19"/>
  <c r="G280" i="19"/>
  <c r="H280" i="19" s="1"/>
  <c r="G264" i="19"/>
  <c r="H264" i="19" s="1"/>
  <c r="G268" i="19"/>
  <c r="H268" i="19" s="1"/>
  <c r="J268" i="17"/>
  <c r="J267" i="17"/>
  <c r="E262" i="17"/>
  <c r="E265" i="17" s="1"/>
  <c r="K267" i="17" s="1"/>
  <c r="J238" i="17"/>
  <c r="M238" i="17" s="1"/>
  <c r="G238" i="17"/>
  <c r="M237" i="17"/>
  <c r="J237" i="17"/>
  <c r="G237" i="17"/>
  <c r="J236" i="17"/>
  <c r="M236" i="17" s="1"/>
  <c r="G236" i="17"/>
  <c r="J235" i="17"/>
  <c r="I235" i="17"/>
  <c r="G235" i="17"/>
  <c r="M228" i="17"/>
  <c r="J228" i="17"/>
  <c r="G228" i="17"/>
  <c r="M227" i="17"/>
  <c r="J227" i="17"/>
  <c r="G227" i="17"/>
  <c r="M226" i="17"/>
  <c r="J226" i="17"/>
  <c r="G226" i="17"/>
  <c r="M225" i="17"/>
  <c r="J225" i="17"/>
  <c r="G225" i="17"/>
  <c r="M224" i="17"/>
  <c r="J224" i="17"/>
  <c r="G224" i="17"/>
  <c r="M223" i="17"/>
  <c r="J223" i="17"/>
  <c r="G223" i="17"/>
  <c r="M216" i="17"/>
  <c r="J216" i="17"/>
  <c r="G216" i="17"/>
  <c r="M215" i="17"/>
  <c r="J215" i="17"/>
  <c r="G215" i="17"/>
  <c r="M214" i="17"/>
  <c r="J214" i="17"/>
  <c r="G214" i="17"/>
  <c r="M212" i="17"/>
  <c r="J212" i="17"/>
  <c r="G212" i="17"/>
  <c r="M211" i="17"/>
  <c r="J211" i="17"/>
  <c r="G211" i="17"/>
  <c r="M210" i="17"/>
  <c r="J210" i="17"/>
  <c r="G210" i="17"/>
  <c r="M209" i="17"/>
  <c r="J209" i="17"/>
  <c r="G209" i="17"/>
  <c r="J207" i="17"/>
  <c r="M207" i="17" s="1"/>
  <c r="G207" i="17"/>
  <c r="J206" i="17"/>
  <c r="M206" i="17" s="1"/>
  <c r="G206" i="17"/>
  <c r="J205" i="17"/>
  <c r="M205" i="17" s="1"/>
  <c r="G205" i="17"/>
  <c r="M203" i="17"/>
  <c r="J203" i="17"/>
  <c r="G203" i="17"/>
  <c r="M202" i="17"/>
  <c r="J202" i="17"/>
  <c r="G202" i="17"/>
  <c r="M201" i="17"/>
  <c r="J201" i="17"/>
  <c r="G201" i="17"/>
  <c r="M200" i="17"/>
  <c r="J200" i="17"/>
  <c r="G200" i="17"/>
  <c r="M199" i="17"/>
  <c r="J199" i="17"/>
  <c r="G199" i="17"/>
  <c r="M198" i="17"/>
  <c r="J198" i="17"/>
  <c r="G198" i="17"/>
  <c r="M197" i="17"/>
  <c r="J197" i="17"/>
  <c r="G197" i="17"/>
  <c r="M196" i="17"/>
  <c r="J196" i="17"/>
  <c r="G196" i="17"/>
  <c r="M195" i="17"/>
  <c r="J195" i="17"/>
  <c r="G195" i="17"/>
  <c r="M194" i="17"/>
  <c r="M193" i="17"/>
  <c r="J193" i="17"/>
  <c r="G193" i="17"/>
  <c r="M192" i="17"/>
  <c r="J192" i="17"/>
  <c r="G192" i="17"/>
  <c r="J191" i="17"/>
  <c r="I191" i="17"/>
  <c r="G191" i="17"/>
  <c r="J184" i="17"/>
  <c r="M184" i="17" s="1"/>
  <c r="G184" i="17"/>
  <c r="J183" i="17"/>
  <c r="M183" i="17" s="1"/>
  <c r="G183" i="17"/>
  <c r="J181" i="17"/>
  <c r="G181" i="17"/>
  <c r="J180" i="17"/>
  <c r="G180" i="17"/>
  <c r="J179" i="17"/>
  <c r="G179" i="17"/>
  <c r="J177" i="17"/>
  <c r="G177" i="17"/>
  <c r="J176" i="17"/>
  <c r="G176" i="17"/>
  <c r="J175" i="17"/>
  <c r="G175" i="17"/>
  <c r="J169" i="17"/>
  <c r="G169" i="17"/>
  <c r="J168" i="17"/>
  <c r="G168" i="17"/>
  <c r="J167" i="17"/>
  <c r="G167" i="17"/>
  <c r="J166" i="17"/>
  <c r="G166" i="17"/>
  <c r="J165" i="17"/>
  <c r="G165" i="17"/>
  <c r="J164" i="17"/>
  <c r="G164" i="17"/>
  <c r="J163" i="17"/>
  <c r="G163" i="17"/>
  <c r="J162" i="17"/>
  <c r="G162" i="17"/>
  <c r="L160" i="17"/>
  <c r="J160" i="17"/>
  <c r="G160" i="17"/>
  <c r="J159" i="17"/>
  <c r="G159" i="17"/>
  <c r="J158" i="17"/>
  <c r="G158" i="17"/>
  <c r="J157" i="17"/>
  <c r="G157" i="17"/>
  <c r="E157" i="17"/>
  <c r="E158" i="17" s="1"/>
  <c r="M158" i="17" s="1"/>
  <c r="J156" i="17"/>
  <c r="M156" i="17" s="1"/>
  <c r="G156" i="17"/>
  <c r="F151" i="17"/>
  <c r="K149" i="17"/>
  <c r="L149" i="17" s="1"/>
  <c r="K148" i="17"/>
  <c r="L148" i="17" s="1"/>
  <c r="K147" i="17"/>
  <c r="L147" i="17" s="1"/>
  <c r="K146" i="17"/>
  <c r="L146" i="17" s="1"/>
  <c r="K145" i="17"/>
  <c r="L145" i="17" s="1"/>
  <c r="K144" i="17"/>
  <c r="L144" i="17" s="1"/>
  <c r="K143" i="17"/>
  <c r="L143" i="17" s="1"/>
  <c r="K142" i="17"/>
  <c r="J142" i="17"/>
  <c r="H142" i="17"/>
  <c r="K141" i="17"/>
  <c r="K140" i="17"/>
  <c r="L140" i="17" s="1"/>
  <c r="K139" i="17"/>
  <c r="L139" i="17" s="1"/>
  <c r="K138" i="17"/>
  <c r="L138" i="17" s="1"/>
  <c r="K137" i="17"/>
  <c r="L137" i="17" s="1"/>
  <c r="J136" i="17"/>
  <c r="H136" i="17"/>
  <c r="J128" i="17"/>
  <c r="M128" i="17" s="1"/>
  <c r="G128" i="17"/>
  <c r="J127" i="17"/>
  <c r="M127" i="17" s="1"/>
  <c r="G127" i="17"/>
  <c r="J126" i="17"/>
  <c r="M126" i="17" s="1"/>
  <c r="G126" i="17"/>
  <c r="J125" i="17"/>
  <c r="M125" i="17" s="1"/>
  <c r="G125" i="17"/>
  <c r="J124" i="17"/>
  <c r="M124" i="17" s="1"/>
  <c r="G124" i="17"/>
  <c r="J123" i="17"/>
  <c r="M123" i="17" s="1"/>
  <c r="G123" i="17"/>
  <c r="J122" i="17"/>
  <c r="M122" i="17" s="1"/>
  <c r="G122" i="17"/>
  <c r="J121" i="17"/>
  <c r="M121" i="17" s="1"/>
  <c r="G121" i="17"/>
  <c r="J120" i="17"/>
  <c r="M120" i="17" s="1"/>
  <c r="G120" i="17"/>
  <c r="J119" i="17"/>
  <c r="M119" i="17" s="1"/>
  <c r="G119" i="17"/>
  <c r="J118" i="17"/>
  <c r="M118" i="17" s="1"/>
  <c r="G118" i="17"/>
  <c r="J111" i="17"/>
  <c r="M111" i="17" s="1"/>
  <c r="G111" i="17"/>
  <c r="J110" i="17"/>
  <c r="M110" i="17" s="1"/>
  <c r="G110" i="17"/>
  <c r="J109" i="17"/>
  <c r="M109" i="17" s="1"/>
  <c r="G109" i="17"/>
  <c r="J107" i="17"/>
  <c r="M107" i="17" s="1"/>
  <c r="G107" i="17"/>
  <c r="J106" i="17"/>
  <c r="M106" i="17" s="1"/>
  <c r="G106" i="17"/>
  <c r="J105" i="17"/>
  <c r="M105" i="17" s="1"/>
  <c r="G105" i="17"/>
  <c r="J104" i="17"/>
  <c r="M104" i="17" s="1"/>
  <c r="G104" i="17"/>
  <c r="J103" i="17"/>
  <c r="M103" i="17" s="1"/>
  <c r="G103" i="17"/>
  <c r="J102" i="17"/>
  <c r="M102" i="17" s="1"/>
  <c r="G102" i="17"/>
  <c r="J101" i="17"/>
  <c r="M101" i="17" s="1"/>
  <c r="G101" i="17"/>
  <c r="J99" i="17"/>
  <c r="M99" i="17" s="1"/>
  <c r="G99" i="17"/>
  <c r="K98" i="17"/>
  <c r="J98" i="17"/>
  <c r="G98" i="17"/>
  <c r="J97" i="17"/>
  <c r="M97" i="17" s="1"/>
  <c r="G97" i="17"/>
  <c r="J96" i="17"/>
  <c r="I96" i="17"/>
  <c r="G96" i="17"/>
  <c r="J95" i="17"/>
  <c r="M95" i="17" s="1"/>
  <c r="G95" i="17"/>
  <c r="J94" i="17"/>
  <c r="I94" i="17"/>
  <c r="G94" i="17"/>
  <c r="H88" i="17"/>
  <c r="J87" i="17"/>
  <c r="M87" i="17" s="1"/>
  <c r="G87" i="17"/>
  <c r="J86" i="17"/>
  <c r="M86" i="17" s="1"/>
  <c r="G86" i="17"/>
  <c r="J85" i="17"/>
  <c r="M85" i="17" s="1"/>
  <c r="G85" i="17"/>
  <c r="J83" i="17"/>
  <c r="M83" i="17" s="1"/>
  <c r="G83" i="17"/>
  <c r="K82" i="17"/>
  <c r="J82" i="17"/>
  <c r="G82" i="17"/>
  <c r="J81" i="17"/>
  <c r="M81" i="17" s="1"/>
  <c r="G81" i="17"/>
  <c r="J80" i="17"/>
  <c r="M80" i="17" s="1"/>
  <c r="G80" i="17"/>
  <c r="K79" i="17"/>
  <c r="J79" i="17"/>
  <c r="G79" i="17"/>
  <c r="K78" i="17"/>
  <c r="J78" i="17"/>
  <c r="G78" i="17"/>
  <c r="J77" i="17"/>
  <c r="M77" i="17" s="1"/>
  <c r="G77" i="17"/>
  <c r="J76" i="17"/>
  <c r="M76" i="17" s="1"/>
  <c r="G76" i="17"/>
  <c r="J74" i="17"/>
  <c r="M74" i="17" s="1"/>
  <c r="G74" i="17"/>
  <c r="J73" i="17"/>
  <c r="M73" i="17" s="1"/>
  <c r="G73" i="17"/>
  <c r="J72" i="17"/>
  <c r="I72" i="17"/>
  <c r="G72" i="17"/>
  <c r="J65" i="17"/>
  <c r="M65" i="17" s="1"/>
  <c r="G65" i="17"/>
  <c r="M64" i="17"/>
  <c r="J64" i="17"/>
  <c r="G64" i="17"/>
  <c r="M63" i="17"/>
  <c r="J63" i="17"/>
  <c r="G63" i="17"/>
  <c r="M62" i="17"/>
  <c r="J62" i="17"/>
  <c r="G62" i="17"/>
  <c r="M61" i="17"/>
  <c r="J61" i="17"/>
  <c r="G61" i="17"/>
  <c r="M60" i="17"/>
  <c r="J60" i="17"/>
  <c r="G60" i="17"/>
  <c r="M54" i="17"/>
  <c r="J54" i="17"/>
  <c r="G54" i="17"/>
  <c r="M53" i="17"/>
  <c r="J53" i="17"/>
  <c r="G53" i="17"/>
  <c r="M52" i="17"/>
  <c r="J52" i="17"/>
  <c r="G52" i="17"/>
  <c r="M51" i="17"/>
  <c r="J51" i="17"/>
  <c r="G51" i="17"/>
  <c r="M50" i="17"/>
  <c r="J50" i="17"/>
  <c r="G50" i="17"/>
  <c r="L44" i="17"/>
  <c r="K44" i="17"/>
  <c r="J44" i="17"/>
  <c r="F43" i="17"/>
  <c r="F44" i="17" s="1"/>
  <c r="F42" i="17"/>
  <c r="F41" i="17"/>
  <c r="G40" i="17"/>
  <c r="K35" i="17"/>
  <c r="I35" i="17"/>
  <c r="L31" i="17"/>
  <c r="I31" i="17"/>
  <c r="L30" i="17"/>
  <c r="I30" i="17"/>
  <c r="L29" i="17"/>
  <c r="I29" i="17"/>
  <c r="F29" i="17"/>
  <c r="G29" i="17" s="1"/>
  <c r="L28" i="17"/>
  <c r="I28" i="17"/>
  <c r="G28" i="17"/>
  <c r="E28" i="17"/>
  <c r="L27" i="17"/>
  <c r="I27" i="17"/>
  <c r="G27" i="17"/>
  <c r="E27" i="17"/>
  <c r="L26" i="17"/>
  <c r="I26" i="17"/>
  <c r="G26" i="17"/>
  <c r="E26" i="17"/>
  <c r="L25" i="17"/>
  <c r="I25" i="17"/>
  <c r="F25" i="17"/>
  <c r="G25" i="17" s="1"/>
  <c r="L24" i="17"/>
  <c r="I24" i="17"/>
  <c r="F24" i="17"/>
  <c r="G24" i="17" s="1"/>
  <c r="L23" i="17"/>
  <c r="I23" i="17"/>
  <c r="F23" i="17"/>
  <c r="G23" i="17" s="1"/>
  <c r="E23" i="17"/>
  <c r="L22" i="17"/>
  <c r="M22" i="17" s="1"/>
  <c r="K22" i="17"/>
  <c r="I22" i="17"/>
  <c r="E22" i="17"/>
  <c r="L21" i="17"/>
  <c r="G21" i="17"/>
  <c r="E21" i="17"/>
  <c r="L20" i="17"/>
  <c r="M20" i="17" s="1"/>
  <c r="K20" i="17"/>
  <c r="I20" i="17"/>
  <c r="E20" i="17"/>
  <c r="L19" i="17"/>
  <c r="I19" i="17"/>
  <c r="E19" i="17"/>
  <c r="L18" i="17"/>
  <c r="I18" i="17"/>
  <c r="E18" i="17"/>
  <c r="B18" i="17"/>
  <c r="B19" i="17" s="1"/>
  <c r="G19" i="17" s="1"/>
  <c r="L17" i="17"/>
  <c r="I17" i="17"/>
  <c r="G17" i="17"/>
  <c r="E17" i="17"/>
  <c r="L16" i="17"/>
  <c r="I16" i="17"/>
  <c r="G16" i="17"/>
  <c r="E16" i="17"/>
  <c r="L15" i="17"/>
  <c r="M15" i="17" s="1"/>
  <c r="K15" i="17"/>
  <c r="I15" i="17"/>
  <c r="E15" i="17"/>
  <c r="L14" i="17"/>
  <c r="G14" i="17"/>
  <c r="E14" i="17"/>
  <c r="L13" i="17"/>
  <c r="G13" i="17"/>
  <c r="E13" i="17"/>
  <c r="L12" i="17"/>
  <c r="G12" i="17"/>
  <c r="E12" i="17"/>
  <c r="L11" i="17"/>
  <c r="G11" i="17"/>
  <c r="E11" i="17"/>
  <c r="L10" i="17"/>
  <c r="I10" i="17"/>
  <c r="G10" i="17"/>
  <c r="E10" i="17"/>
  <c r="L9" i="17"/>
  <c r="M9" i="17" s="1"/>
  <c r="K9" i="17"/>
  <c r="I9" i="17"/>
  <c r="E9" i="17"/>
  <c r="L8" i="17"/>
  <c r="I8" i="17"/>
  <c r="G8" i="17"/>
  <c r="E8" i="17"/>
  <c r="P5" i="17"/>
  <c r="H148" i="17" s="1"/>
  <c r="H231" i="19" l="1"/>
  <c r="M12" i="17"/>
  <c r="M26" i="17"/>
  <c r="M78" i="17"/>
  <c r="G243" i="19"/>
  <c r="H243" i="19" s="1"/>
  <c r="M13" i="17"/>
  <c r="M82" i="17"/>
  <c r="M98" i="17"/>
  <c r="M112" i="17" s="1"/>
  <c r="F113" i="17" s="1"/>
  <c r="E250" i="17" s="1"/>
  <c r="M11" i="17"/>
  <c r="M8" i="17"/>
  <c r="M10" i="17"/>
  <c r="M16" i="17"/>
  <c r="M28" i="17"/>
  <c r="G378" i="19"/>
  <c r="H378" i="19" s="1"/>
  <c r="G225" i="19"/>
  <c r="H225" i="19" s="1"/>
  <c r="H384" i="21"/>
  <c r="G386" i="21"/>
  <c r="C18" i="25" s="1"/>
  <c r="C19" i="25" s="1"/>
  <c r="D18" i="25" s="1"/>
  <c r="C57" i="25" s="1"/>
  <c r="F57" i="25" s="1"/>
  <c r="D4" i="25" s="1"/>
  <c r="D9" i="25" s="1"/>
  <c r="M23" i="17"/>
  <c r="M24" i="17"/>
  <c r="Q5" i="17"/>
  <c r="R5" i="17" s="1"/>
  <c r="M17" i="17"/>
  <c r="I21" i="17"/>
  <c r="E24" i="17"/>
  <c r="E25" i="17"/>
  <c r="M79" i="17"/>
  <c r="M88" i="17" s="1"/>
  <c r="F89" i="17" s="1"/>
  <c r="E249" i="17" s="1"/>
  <c r="E29" i="17"/>
  <c r="H144" i="17"/>
  <c r="H146" i="17"/>
  <c r="G283" i="19"/>
  <c r="H283" i="19" s="1"/>
  <c r="G229" i="19"/>
  <c r="H229" i="19" s="1"/>
  <c r="F30" i="17"/>
  <c r="M55" i="17"/>
  <c r="E56" i="17" s="1"/>
  <c r="E247" i="17" s="1"/>
  <c r="G247" i="17" s="1"/>
  <c r="M229" i="17"/>
  <c r="F230" i="17" s="1"/>
  <c r="E258" i="17" s="1"/>
  <c r="E257" i="17" s="1"/>
  <c r="G276" i="19"/>
  <c r="H276" i="19" s="1"/>
  <c r="M14" i="17"/>
  <c r="G18" i="17"/>
  <c r="M18" i="17" s="1"/>
  <c r="M21" i="17"/>
  <c r="M27" i="17"/>
  <c r="M66" i="17"/>
  <c r="E67" i="17" s="1"/>
  <c r="E248" i="17" s="1"/>
  <c r="M239" i="17"/>
  <c r="F240" i="17" s="1"/>
  <c r="E260" i="17" s="1"/>
  <c r="E259" i="17" s="1"/>
  <c r="G214" i="19"/>
  <c r="H214" i="19" s="1"/>
  <c r="H197" i="19"/>
  <c r="H84" i="19"/>
  <c r="G92" i="19"/>
  <c r="H92" i="19" s="1"/>
  <c r="G55" i="19"/>
  <c r="H55" i="19" s="1"/>
  <c r="G50" i="19"/>
  <c r="H50" i="19" s="1"/>
  <c r="H48" i="19"/>
  <c r="G191" i="19"/>
  <c r="H191" i="19" s="1"/>
  <c r="H95" i="19"/>
  <c r="H68" i="19"/>
  <c r="G71" i="19"/>
  <c r="H71" i="19" s="1"/>
  <c r="H78" i="19"/>
  <c r="G81" i="19"/>
  <c r="H81" i="19" s="1"/>
  <c r="H7" i="19"/>
  <c r="G30" i="19"/>
  <c r="H73" i="19"/>
  <c r="G76" i="19"/>
  <c r="H76" i="19" s="1"/>
  <c r="G319" i="19"/>
  <c r="H319" i="19" s="1"/>
  <c r="H34" i="19"/>
  <c r="G46" i="19"/>
  <c r="H46" i="19" s="1"/>
  <c r="G66" i="19"/>
  <c r="H66" i="19" s="1"/>
  <c r="G44" i="17"/>
  <c r="G258" i="17"/>
  <c r="G257" i="17" s="1"/>
  <c r="G260" i="17"/>
  <c r="G259" i="17" s="1"/>
  <c r="G248" i="17"/>
  <c r="M25" i="17"/>
  <c r="S5" i="17"/>
  <c r="M29" i="17"/>
  <c r="M129" i="17"/>
  <c r="F130" i="17" s="1"/>
  <c r="E251" i="17" s="1"/>
  <c r="E159" i="17"/>
  <c r="M19" i="17"/>
  <c r="M217" i="17"/>
  <c r="F218" i="17" s="1"/>
  <c r="E256" i="17" s="1"/>
  <c r="H137" i="17"/>
  <c r="H139" i="17"/>
  <c r="I14" i="17"/>
  <c r="M157" i="17"/>
  <c r="H138" i="17"/>
  <c r="H140" i="17"/>
  <c r="E264" i="17"/>
  <c r="K268" i="17" s="1"/>
  <c r="H143" i="17"/>
  <c r="H145" i="17"/>
  <c r="H147" i="17"/>
  <c r="H149" i="17"/>
  <c r="M264" i="17"/>
  <c r="H386" i="21" l="1"/>
  <c r="G30" i="17"/>
  <c r="E30" i="17"/>
  <c r="G380" i="19"/>
  <c r="E160" i="17"/>
  <c r="M159" i="17"/>
  <c r="G250" i="17"/>
  <c r="E246" i="17"/>
  <c r="M276" i="17"/>
  <c r="G249" i="17"/>
  <c r="G251" i="17"/>
  <c r="T5" i="17"/>
  <c r="E255" i="17"/>
  <c r="G256" i="17"/>
  <c r="G255" i="17" s="1"/>
  <c r="G246" i="17" l="1"/>
  <c r="G38" i="17"/>
  <c r="G42" i="17" s="1"/>
  <c r="G37" i="17"/>
  <c r="G32" i="17"/>
  <c r="M30" i="17"/>
  <c r="H380" i="19"/>
  <c r="G382" i="19"/>
  <c r="H382" i="19" s="1"/>
  <c r="G383" i="19"/>
  <c r="G381" i="19"/>
  <c r="K280" i="17"/>
  <c r="K279" i="17"/>
  <c r="K278" i="17"/>
  <c r="U5" i="17"/>
  <c r="H141" i="17"/>
  <c r="I13" i="17"/>
  <c r="I12" i="17"/>
  <c r="E162" i="17"/>
  <c r="M160" i="17"/>
  <c r="I11" i="17"/>
  <c r="G41" i="17" l="1"/>
  <c r="M32" i="17"/>
  <c r="G39" i="17"/>
  <c r="G43" i="17" s="1"/>
  <c r="G385" i="19"/>
  <c r="H385" i="19" s="1"/>
  <c r="H383" i="19"/>
  <c r="G384" i="19"/>
  <c r="H381" i="19"/>
  <c r="M277" i="17"/>
  <c r="M281" i="17" s="1"/>
  <c r="M162" i="17"/>
  <c r="E163" i="17"/>
  <c r="V5" i="17"/>
  <c r="G46" i="17" l="1"/>
  <c r="E245" i="17" s="1"/>
  <c r="H384" i="19"/>
  <c r="G386" i="19"/>
  <c r="W5" i="17"/>
  <c r="E164" i="17"/>
  <c r="M163" i="17"/>
  <c r="H386" i="19" l="1"/>
  <c r="G245" i="17"/>
  <c r="G244" i="17" s="1"/>
  <c r="E244" i="17"/>
  <c r="E165" i="17"/>
  <c r="M164" i="17"/>
  <c r="X5" i="17"/>
  <c r="Y5" i="17" l="1"/>
  <c r="M165" i="17"/>
  <c r="E166" i="17"/>
  <c r="E167" i="17" l="1"/>
  <c r="M166" i="17"/>
  <c r="E168" i="17"/>
  <c r="M168" i="17" s="1"/>
  <c r="Z5" i="17"/>
  <c r="AA5" i="17" l="1"/>
  <c r="J141" i="17"/>
  <c r="J139" i="17"/>
  <c r="I63" i="17"/>
  <c r="I61" i="17"/>
  <c r="J149" i="17"/>
  <c r="J146" i="17"/>
  <c r="J148" i="17"/>
  <c r="I65" i="17"/>
  <c r="J138" i="17"/>
  <c r="I62" i="17"/>
  <c r="J143" i="17"/>
  <c r="J145" i="17"/>
  <c r="I60" i="17"/>
  <c r="K12" i="17"/>
  <c r="J140" i="17"/>
  <c r="J144" i="17"/>
  <c r="J147" i="17"/>
  <c r="J137" i="17"/>
  <c r="E169" i="17"/>
  <c r="E175" i="17"/>
  <c r="M175" i="17" s="1"/>
  <c r="E177" i="17"/>
  <c r="M167" i="17"/>
  <c r="E179" i="17" l="1"/>
  <c r="M177" i="17"/>
  <c r="E180" i="17"/>
  <c r="M180" i="17" s="1"/>
  <c r="E176" i="17"/>
  <c r="M176" i="17" s="1"/>
  <c r="M169" i="17"/>
  <c r="M170" i="17" s="1"/>
  <c r="F171" i="17" s="1"/>
  <c r="E253" i="17" s="1"/>
  <c r="AB5" i="17"/>
  <c r="AC5" i="17" s="1"/>
  <c r="AD5" i="17" s="1"/>
  <c r="AE5" i="17" s="1"/>
  <c r="AF5" i="17" s="1"/>
  <c r="AG5" i="17" s="1"/>
  <c r="AH5" i="17" s="1"/>
  <c r="AI5" i="17" s="1"/>
  <c r="AJ5" i="17" s="1"/>
  <c r="AK5" i="17" s="1"/>
  <c r="AL5" i="17" s="1"/>
  <c r="I215" i="17" l="1"/>
  <c r="I126" i="17"/>
  <c r="K13" i="17"/>
  <c r="K28" i="17"/>
  <c r="I124" i="17"/>
  <c r="I123" i="17"/>
  <c r="I169" i="17"/>
  <c r="I85" i="17"/>
  <c r="I64" i="17"/>
  <c r="I118" i="17"/>
  <c r="K10" i="17"/>
  <c r="K19" i="17"/>
  <c r="K18" i="17"/>
  <c r="I180" i="17"/>
  <c r="I99" i="17"/>
  <c r="I119" i="17"/>
  <c r="K29" i="17"/>
  <c r="K23" i="17"/>
  <c r="I201" i="17"/>
  <c r="I51" i="17"/>
  <c r="K27" i="17"/>
  <c r="I216" i="17"/>
  <c r="I163" i="17"/>
  <c r="I125" i="17"/>
  <c r="I82" i="17"/>
  <c r="I192" i="17"/>
  <c r="I102" i="17"/>
  <c r="I195" i="17"/>
  <c r="I226" i="17"/>
  <c r="I111" i="17"/>
  <c r="I50" i="17"/>
  <c r="I168" i="17"/>
  <c r="I86" i="17"/>
  <c r="I87" i="17"/>
  <c r="I121" i="17"/>
  <c r="I228" i="17"/>
  <c r="K21" i="17"/>
  <c r="I79" i="17"/>
  <c r="I165" i="17"/>
  <c r="I225" i="17"/>
  <c r="I101" i="17"/>
  <c r="I227" i="17"/>
  <c r="K25" i="17"/>
  <c r="K26" i="17"/>
  <c r="I175" i="17"/>
  <c r="I212" i="17"/>
  <c r="I106" i="17"/>
  <c r="I156" i="17"/>
  <c r="I160" i="17"/>
  <c r="I81" i="17"/>
  <c r="I202" i="17"/>
  <c r="I214" i="17"/>
  <c r="K14" i="17"/>
  <c r="I203" i="17"/>
  <c r="I237" i="17"/>
  <c r="I104" i="17"/>
  <c r="I211" i="17"/>
  <c r="I103" i="17"/>
  <c r="I76" i="17"/>
  <c r="I158" i="17"/>
  <c r="I128" i="17"/>
  <c r="I207" i="17"/>
  <c r="I197" i="17"/>
  <c r="I167" i="17"/>
  <c r="I159" i="17"/>
  <c r="I236" i="17"/>
  <c r="I54" i="17"/>
  <c r="I206" i="17"/>
  <c r="I120" i="17"/>
  <c r="I110" i="17"/>
  <c r="I73" i="17"/>
  <c r="I77" i="17"/>
  <c r="I105" i="17"/>
  <c r="I74" i="17"/>
  <c r="I97" i="17"/>
  <c r="K31" i="17"/>
  <c r="I209" i="17"/>
  <c r="I198" i="17"/>
  <c r="I238" i="17"/>
  <c r="I52" i="17"/>
  <c r="I224" i="17"/>
  <c r="K17" i="17"/>
  <c r="I78" i="17"/>
  <c r="I196" i="17"/>
  <c r="I83" i="17"/>
  <c r="K16" i="17"/>
  <c r="I199" i="17"/>
  <c r="I183" i="17"/>
  <c r="I157" i="17"/>
  <c r="I210" i="17"/>
  <c r="I109" i="17"/>
  <c r="I164" i="17"/>
  <c r="I53" i="17"/>
  <c r="I193" i="17"/>
  <c r="I179" i="17"/>
  <c r="I107" i="17"/>
  <c r="I127" i="17"/>
  <c r="I200" i="17"/>
  <c r="I176" i="17"/>
  <c r="I95" i="17"/>
  <c r="K30" i="17"/>
  <c r="I205" i="17"/>
  <c r="K11" i="17"/>
  <c r="I122" i="17"/>
  <c r="I166" i="17"/>
  <c r="I177" i="17"/>
  <c r="I181" i="17"/>
  <c r="I80" i="17"/>
  <c r="I162" i="17"/>
  <c r="I223" i="17"/>
  <c r="I98" i="17"/>
  <c r="G253" i="17"/>
  <c r="K8" i="17"/>
  <c r="K24" i="17"/>
  <c r="I184" i="17"/>
  <c r="E181" i="17"/>
  <c r="M181" i="17" s="1"/>
  <c r="M179" i="17"/>
  <c r="M185" i="17" l="1"/>
  <c r="F186" i="17" s="1"/>
  <c r="E254" i="17" s="1"/>
  <c r="M241" i="17"/>
  <c r="G254" i="17" l="1"/>
  <c r="G252" i="17" s="1"/>
  <c r="G261" i="17" s="1"/>
  <c r="E252" i="17"/>
  <c r="E261" i="17" s="1"/>
  <c r="F254" i="17" s="1"/>
  <c r="E263" i="17" l="1"/>
  <c r="F258" i="17"/>
  <c r="F257" i="17" s="1"/>
  <c r="F248" i="17"/>
  <c r="F260" i="17"/>
  <c r="F259" i="17" s="1"/>
  <c r="F247" i="17"/>
  <c r="F249" i="17"/>
  <c r="F250" i="17"/>
  <c r="F251" i="17"/>
  <c r="F256" i="17"/>
  <c r="F255" i="17" s="1"/>
  <c r="F245" i="17"/>
  <c r="F244" i="17" s="1"/>
  <c r="F253" i="17"/>
  <c r="F252" i="17" s="1"/>
  <c r="F246" i="17" l="1"/>
  <c r="F261" i="17" s="1"/>
  <c r="K266" i="17"/>
  <c r="M265" i="17" s="1"/>
  <c r="M269" i="17" s="1"/>
  <c r="F263" i="17"/>
  <c r="E266" i="17"/>
  <c r="J266" i="17" l="1"/>
  <c r="F266" i="17"/>
  <c r="E35" i="5" l="1"/>
  <c r="F35" i="5" s="1"/>
  <c r="H35" i="5" s="1"/>
  <c r="E34" i="5"/>
  <c r="C34" i="5"/>
  <c r="C33" i="5"/>
  <c r="F32" i="5"/>
  <c r="H32" i="5" s="1"/>
  <c r="F31" i="5"/>
  <c r="H31" i="5" s="1"/>
  <c r="F13" i="5"/>
  <c r="H13" i="5" s="1"/>
  <c r="E11" i="5"/>
  <c r="E12" i="5" s="1"/>
  <c r="F12" i="5" s="1"/>
  <c r="H12" i="5" s="1"/>
  <c r="F10" i="5"/>
  <c r="H10" i="5" s="1"/>
  <c r="E9" i="5"/>
  <c r="E14" i="5" s="1"/>
  <c r="F8" i="5"/>
  <c r="H8" i="5" s="1"/>
  <c r="D32" i="3"/>
  <c r="D31" i="3"/>
  <c r="D30" i="3"/>
  <c r="D29" i="3"/>
  <c r="D28" i="3"/>
  <c r="D25" i="3"/>
  <c r="D24" i="3"/>
  <c r="D23" i="3"/>
  <c r="D22" i="3"/>
  <c r="D26" i="3"/>
  <c r="D27" i="3"/>
  <c r="D21" i="3"/>
  <c r="D20" i="3"/>
  <c r="D19" i="3"/>
  <c r="D18" i="3"/>
  <c r="D17" i="3"/>
  <c r="D16" i="3"/>
  <c r="D15" i="3"/>
  <c r="D14" i="3"/>
  <c r="D13" i="3"/>
  <c r="D12" i="3"/>
  <c r="D10" i="3"/>
  <c r="D9" i="3"/>
  <c r="D8" i="3"/>
  <c r="D7" i="3"/>
  <c r="D6" i="3"/>
  <c r="D5" i="3"/>
  <c r="D4" i="3"/>
  <c r="D3" i="3"/>
  <c r="D34" i="3"/>
  <c r="D33" i="3"/>
  <c r="D11" i="3"/>
  <c r="D34" i="2"/>
  <c r="D33" i="2"/>
  <c r="D32" i="2"/>
  <c r="D31" i="2"/>
  <c r="D30" i="2"/>
  <c r="D37" i="2" s="1"/>
  <c r="D38" i="2" s="1"/>
  <c r="D41" i="2" s="1"/>
  <c r="D42" i="2" s="1"/>
  <c r="D29" i="2"/>
  <c r="D28" i="2"/>
  <c r="D24" i="2"/>
  <c r="D23" i="2"/>
  <c r="D22" i="2"/>
  <c r="D20" i="2"/>
  <c r="D19" i="2"/>
  <c r="D17" i="2"/>
  <c r="D16" i="2"/>
  <c r="D15" i="2"/>
  <c r="D14" i="2"/>
  <c r="D13" i="2"/>
  <c r="D12" i="2"/>
  <c r="D11" i="2"/>
  <c r="D10" i="2"/>
  <c r="D9" i="2"/>
  <c r="D8" i="2"/>
  <c r="D7" i="2"/>
  <c r="D6" i="2"/>
  <c r="D5" i="2"/>
  <c r="D4" i="2"/>
  <c r="D3" i="2"/>
  <c r="F9" i="5"/>
  <c r="H9" i="5" s="1"/>
  <c r="F14" i="5" l="1"/>
  <c r="H14" i="5" s="1"/>
  <c r="E15" i="5"/>
  <c r="F11" i="5"/>
  <c r="H11" i="5" s="1"/>
  <c r="D37" i="3"/>
  <c r="D40" i="3" s="1"/>
  <c r="F34" i="5"/>
  <c r="H34" i="5" s="1"/>
  <c r="D40" i="2"/>
  <c r="D39" i="2"/>
  <c r="D38" i="3" l="1"/>
  <c r="D41" i="3" s="1"/>
  <c r="D42" i="3" s="1"/>
  <c r="D39" i="3"/>
  <c r="E16" i="5"/>
  <c r="F15" i="5"/>
  <c r="H15" i="5" s="1"/>
  <c r="E18" i="5" l="1"/>
  <c r="F16" i="5"/>
  <c r="H16" i="5" s="1"/>
  <c r="F18" i="5" l="1"/>
  <c r="H18" i="5" s="1"/>
  <c r="E19" i="5"/>
  <c r="E20" i="5" l="1"/>
  <c r="F19" i="5"/>
  <c r="H19" i="5" s="1"/>
  <c r="F20" i="5" l="1"/>
  <c r="H20" i="5" s="1"/>
  <c r="E21" i="5"/>
  <c r="E22" i="5" l="1"/>
  <c r="F21" i="5"/>
  <c r="H21" i="5" s="1"/>
  <c r="F22" i="5" l="1"/>
  <c r="H22" i="5" s="1"/>
  <c r="H23" i="5" s="1"/>
  <c r="H25" i="5" s="1"/>
  <c r="E30" i="5"/>
  <c r="E33" i="5" l="1"/>
  <c r="F30" i="5"/>
  <c r="H30" i="5" s="1"/>
  <c r="F33" i="5" l="1"/>
  <c r="H33" i="5" s="1"/>
  <c r="E36" i="5"/>
  <c r="E38" i="5" l="1"/>
  <c r="F38" i="5" s="1"/>
  <c r="H38" i="5" s="1"/>
  <c r="F36" i="5"/>
  <c r="H36" i="5" s="1"/>
  <c r="H39" i="5" l="1"/>
  <c r="H41" i="5" s="1"/>
  <c r="H42" i="5" s="1"/>
  <c r="H43" i="5" s="1"/>
</calcChain>
</file>

<file path=xl/sharedStrings.xml><?xml version="1.0" encoding="utf-8"?>
<sst xmlns="http://schemas.openxmlformats.org/spreadsheetml/2006/main" count="4761" uniqueCount="1122">
  <si>
    <t xml:space="preserve">ITEM </t>
  </si>
  <si>
    <t xml:space="preserve">DESCRIPCION </t>
  </si>
  <si>
    <t>VALOR TOTAL</t>
  </si>
  <si>
    <t>Remodelacion de Baños (ABC, D, G, ED, ADMIN, BARTES)</t>
  </si>
  <si>
    <t>Impermeabilización cubierta</t>
  </si>
  <si>
    <t>Mantenimiento correctivo y limpieza de fachadas bloques ABC, D y F y Coliseo</t>
  </si>
  <si>
    <t>Pintura general fachadas bloquea ABC, D, F, G, H y Coliseo</t>
  </si>
  <si>
    <t xml:space="preserve">Cambio de ventanearía </t>
  </si>
  <si>
    <t>Escarificación, Impermeabilización y pintura Epoxica laboratorios B</t>
  </si>
  <si>
    <t>Cambio Cielo raso bloque H y bloque B</t>
  </si>
  <si>
    <t>Cambio  Ascensores ABC, Bloque G</t>
  </si>
  <si>
    <t>Cambio de puerta Galvanizada para salones y laboratorios</t>
  </si>
  <si>
    <t>Mantenimiento Barandas en concreto, cambio por polimero de alto impacto</t>
  </si>
  <si>
    <t>Mantenimiento de estructuras de estantes para libros bloque G</t>
  </si>
  <si>
    <t>Revision y Mantenimiento estructural de edificacion (bloque G)</t>
  </si>
  <si>
    <t>Mantenimiento de los tableros eléctricos de toda la sede</t>
  </si>
  <si>
    <t>Cambio de Tomacorriente salones</t>
  </si>
  <si>
    <t>Cambio de  interruptores salones</t>
  </si>
  <si>
    <t>Cambio a Luminaria LED (Todos los bloques no incluye E)</t>
  </si>
  <si>
    <t>Mantenimiento Transformadores Y Subestaciones Principales</t>
  </si>
  <si>
    <t xml:space="preserve">Iluminacion de alumbrado publico senderos areas comuens solar  70V </t>
  </si>
  <si>
    <t>Luminaria complejo deprotivo futbol y softball</t>
  </si>
  <si>
    <t>Mantenimiento graderias</t>
  </si>
  <si>
    <t>Sistema de bombe piscinas</t>
  </si>
  <si>
    <t>Cancha de futbol 11 sintetica con shockpad</t>
  </si>
  <si>
    <t xml:space="preserve">Cerramiento Pisicina y cancha de futbol malla electrosoldada </t>
  </si>
  <si>
    <t>Pista Atletica</t>
  </si>
  <si>
    <t>Climatizacion bloques</t>
  </si>
  <si>
    <t>COVID19 Compra de lavamanos con pedal integrado con dispensador de jabon antivandalico</t>
  </si>
  <si>
    <t>Automatizacion, diseño y suminstro de agua potable con almacenamiento y autonomia ( 2 escenarios uno con el estudio especial para el diseño de la parte hidrosanitaria y el otro con las cotizaciones que se han recibido del proyecto)</t>
  </si>
  <si>
    <t xml:space="preserve">Cerramiento perimetral de entrada 46 hasta el bloque H			</t>
  </si>
  <si>
    <t>Mantenimiento Planta de tratamiento de agua PTAR 1, 2 y 3</t>
  </si>
  <si>
    <t>Sistema de CCTV y control de acceso con sistema de deteccion de temperatura</t>
  </si>
  <si>
    <t>Dotacion mobiliario sabanlarga</t>
  </si>
  <si>
    <t>Base de datos de Biblioteca</t>
  </si>
  <si>
    <t xml:space="preserve">Centro de Acopio con contenedores </t>
  </si>
  <si>
    <t>TOTAL COSTOS DIRECTOS</t>
  </si>
  <si>
    <t>ADMINISTRACION</t>
  </si>
  <si>
    <t xml:space="preserve">IMPREVISTOS </t>
  </si>
  <si>
    <t>UTILIDAD</t>
  </si>
  <si>
    <t>TOTAL COSTOS INDIRECTOS</t>
  </si>
  <si>
    <t>VALOR TOTAL  (COSTOS DIRECTOS + COSTOS INDIRECTOS)</t>
  </si>
  <si>
    <t>Pintura general fachadas bloquea ABC, D, F, G, H y coliseo</t>
  </si>
  <si>
    <t>PROPUESTA ECONOMICA MEJORAMIENTO Y ADECUACIÓN SEDES UNIVERSIDAD DEL ATLÁNTICO</t>
  </si>
  <si>
    <t>CONDICIONES GENERALES</t>
  </si>
  <si>
    <t xml:space="preserve">Automatizacion de Sistema de Agua Potable </t>
  </si>
  <si>
    <t>Emergencia Sanitaria por COVID 19</t>
  </si>
  <si>
    <t>ITEM</t>
  </si>
  <si>
    <t xml:space="preserve">Descripción </t>
  </si>
  <si>
    <t>UNIDAD</t>
  </si>
  <si>
    <t>CANTIDAD</t>
  </si>
  <si>
    <t>Valor Unitario</t>
  </si>
  <si>
    <t>Valor Total</t>
  </si>
  <si>
    <t>Preliminares</t>
  </si>
  <si>
    <t>1.1</t>
  </si>
  <si>
    <t>Localizacion y Replanteo</t>
  </si>
  <si>
    <t>M2</t>
  </si>
  <si>
    <t>1.2</t>
  </si>
  <si>
    <t xml:space="preserve">Cerramiento en Lona Verde </t>
  </si>
  <si>
    <t>ML</t>
  </si>
  <si>
    <t>1.3</t>
  </si>
  <si>
    <t>Campamento Para Almacenamiento de Materiales</t>
  </si>
  <si>
    <t>1.4</t>
  </si>
  <si>
    <t xml:space="preserve">Limpieza y Descapote Esp.=0,20 mts a Maquina </t>
  </si>
  <si>
    <t>M3</t>
  </si>
  <si>
    <t>1.5</t>
  </si>
  <si>
    <t xml:space="preserve">Retiro de Manto Edil Existente </t>
  </si>
  <si>
    <t>1.6</t>
  </si>
  <si>
    <t>Demoliciones de estructuras en concreto, incluye retiro de sobrantes</t>
  </si>
  <si>
    <t>1.7</t>
  </si>
  <si>
    <t>Demoliciones de Muros en Bloque, incluye retiro de sobrantes</t>
  </si>
  <si>
    <t>1.8</t>
  </si>
  <si>
    <t>Demolicion Mecanica de Placa en Concreto (Esp.=0,15 mts), incluye retiro, cargue, transporte de Material sobrante a una distancia maxima de 1 km</t>
  </si>
  <si>
    <t>1.9</t>
  </si>
  <si>
    <t>Excavacion manual sobre terreno, incluye retiro, cargue, transporte de Material sobrante a una distancia maxima de 1 km</t>
  </si>
  <si>
    <t>1.10</t>
  </si>
  <si>
    <t>Excavacion manual sobre terreno para Vigas de Amarre o Cimentacion, incluye retiro, cargue, transporte de Material sobrante a una distancia maxima de 1 km</t>
  </si>
  <si>
    <t>1.11</t>
  </si>
  <si>
    <t>Excavacion a maquina sobre terreno, incluye retiro, cargue, transporte de Material sobrante a una distancia maxima de 1 km</t>
  </si>
  <si>
    <t>1.12</t>
  </si>
  <si>
    <t>Relleno con material seleccionado compactacion PM=95%</t>
  </si>
  <si>
    <t>1.13</t>
  </si>
  <si>
    <t>Relleno compactado con material del sitio proveniente de la excavacion para nivelacion de terreno</t>
  </si>
  <si>
    <t>1.14</t>
  </si>
  <si>
    <t>Provisional de energia electrica</t>
  </si>
  <si>
    <t>GLB</t>
  </si>
  <si>
    <t>1.15</t>
  </si>
  <si>
    <t>Provisional de agua potable</t>
  </si>
  <si>
    <t>1.16</t>
  </si>
  <si>
    <t>Desmonte de Redes Secas</t>
  </si>
  <si>
    <t>1.17</t>
  </si>
  <si>
    <t xml:space="preserve">Desmonte de Redes de Aires Acondicionados </t>
  </si>
  <si>
    <t>1.18</t>
  </si>
  <si>
    <t>1.19</t>
  </si>
  <si>
    <t>1.20</t>
  </si>
  <si>
    <t xml:space="preserve">Retiro de Material Sobrante </t>
  </si>
  <si>
    <t>1.21</t>
  </si>
  <si>
    <t>Desmonte de Aparatos Sanitarios</t>
  </si>
  <si>
    <t>UN</t>
  </si>
  <si>
    <t>1.22</t>
  </si>
  <si>
    <t xml:space="preserve">Desmonte de Barandas en Acero Galvanizado </t>
  </si>
  <si>
    <t>Subtotal Preliminares</t>
  </si>
  <si>
    <t>Estructuras en Concreto</t>
  </si>
  <si>
    <t>2.1</t>
  </si>
  <si>
    <t>Solado Para zapatas en concreto en obra de 14 Mpa</t>
  </si>
  <si>
    <t>2.2</t>
  </si>
  <si>
    <t>2.3</t>
  </si>
  <si>
    <t>2.4</t>
  </si>
  <si>
    <t>2.5</t>
  </si>
  <si>
    <t>2.6</t>
  </si>
  <si>
    <t>2.7</t>
  </si>
  <si>
    <t>2.8</t>
  </si>
  <si>
    <t>2.9</t>
  </si>
  <si>
    <t>2.10</t>
  </si>
  <si>
    <t>Acero Estructural A-50 para Cubierta</t>
  </si>
  <si>
    <t>KG</t>
  </si>
  <si>
    <t>2.11</t>
  </si>
  <si>
    <t>Acero de Refuerzo de 60,000 psi</t>
  </si>
  <si>
    <t>2.12</t>
  </si>
  <si>
    <t>2.13</t>
  </si>
  <si>
    <t xml:space="preserve">Gargolas en Concreto Para Desagues </t>
  </si>
  <si>
    <t>2.14</t>
  </si>
  <si>
    <t>Reconstruccion de Graderias, Incluye Resane Con Aditivo de Adherencia Epoxica de Zonas Afectadas</t>
  </si>
  <si>
    <t>Subtotal Estructuras en Concreto</t>
  </si>
  <si>
    <t>Mamposteria</t>
  </si>
  <si>
    <t>3.1</t>
  </si>
  <si>
    <t>Levante De Muro En Bloque Abuzardado De 0.15 X 0.20 X 0.40 Metros Por una Cara, Reforzado Con Acero De 1/2", Incluye Relleno En Concreto De 2500 Psi Y Mortero De Pega 1:4</t>
  </si>
  <si>
    <t>3.2</t>
  </si>
  <si>
    <t>Muro en Bloque de Concreto Liso de Esp.= 0,12 mts</t>
  </si>
  <si>
    <t>Subtotal Mamposteria</t>
  </si>
  <si>
    <t>Pañetes</t>
  </si>
  <si>
    <t>4.1</t>
  </si>
  <si>
    <t>Pañete Allanado en Mortero 1:4</t>
  </si>
  <si>
    <t>4.2</t>
  </si>
  <si>
    <t>4.3</t>
  </si>
  <si>
    <t xml:space="preserve">Pañete Con Aditivo Adherente Para Reparacion de Grietas </t>
  </si>
  <si>
    <t>Subtotal Pañetes</t>
  </si>
  <si>
    <t>Estucos y Pinturas</t>
  </si>
  <si>
    <t>5.1</t>
  </si>
  <si>
    <t>Estuco Para Interiores</t>
  </si>
  <si>
    <t>5.2</t>
  </si>
  <si>
    <t>5.3</t>
  </si>
  <si>
    <t xml:space="preserve">Estuco Plastico Exteriores </t>
  </si>
  <si>
    <t>5.4</t>
  </si>
  <si>
    <t>5.5</t>
  </si>
  <si>
    <t>Pintura en Vinilo Para Muros, a tres manos KORAZA o Similar</t>
  </si>
  <si>
    <t>5.6</t>
  </si>
  <si>
    <t>5.9</t>
  </si>
  <si>
    <t xml:space="preserve">Pintura Epoxica Para Muros </t>
  </si>
  <si>
    <t>Pintura Impermeabilizante</t>
  </si>
  <si>
    <t xml:space="preserve">Limpieza con Hidrolavadora de Muros </t>
  </si>
  <si>
    <t>Subtotal Estucos y Pinturas</t>
  </si>
  <si>
    <t>Cielos Rasos</t>
  </si>
  <si>
    <t>6.1</t>
  </si>
  <si>
    <t xml:space="preserve">Suministro e Instalacion de Cielo Raso en Lamina de PVC Incluye Estructura </t>
  </si>
  <si>
    <t>6.2</t>
  </si>
  <si>
    <t>Suministro e Instalacion de Cielo Raso en Lamina de Superboard, con estructura Metalica y Perfil Omega</t>
  </si>
  <si>
    <t>6.3</t>
  </si>
  <si>
    <t xml:space="preserve">Suministro e Instalacion de Eterboard 10 mm Dilatado, Incluye Estructura de Aluminio </t>
  </si>
  <si>
    <t>Subtotal Cielos Rasos</t>
  </si>
  <si>
    <t>Impermeabilizaciones</t>
  </si>
  <si>
    <t>7.1</t>
  </si>
  <si>
    <t>Impermeabilizacion con Membrana PVC SIKAPLAN Cubiertas</t>
  </si>
  <si>
    <t>7.2</t>
  </si>
  <si>
    <t>Impermeabilizacion de Cubierta en Tejas</t>
  </si>
  <si>
    <t>Subtotal Impermeabilizaciones</t>
  </si>
  <si>
    <t xml:space="preserve">Cubiertas </t>
  </si>
  <si>
    <t xml:space="preserve">Mantenimiento de Cubierta en Teja UPVC </t>
  </si>
  <si>
    <t xml:space="preserve">Suministro e Instalacion de Cubierta en Teja UPVC </t>
  </si>
  <si>
    <t>Cubierta en Teja Termoacustica Tipo Sanwich aislamiento en poliuretano de 25 mm</t>
  </si>
  <si>
    <t xml:space="preserve">Subtotal Cubiertas </t>
  </si>
  <si>
    <t>Pisos y Acabados</t>
  </si>
  <si>
    <t>9.1</t>
  </si>
  <si>
    <t>Suministro e Instalacion de Fachaleta en Concreto</t>
  </si>
  <si>
    <t>9.2</t>
  </si>
  <si>
    <t>Mantenimiento de Fachaleta en Concreto Exisetnte</t>
  </si>
  <si>
    <t>9.3</t>
  </si>
  <si>
    <t xml:space="preserve">Suministro e Instalacion de Fachaleta en Gres (Bocadillo) </t>
  </si>
  <si>
    <t>9.4</t>
  </si>
  <si>
    <t>9.5</t>
  </si>
  <si>
    <t>Media Caña en Piso Pared con Mortero y Resello Epoxico</t>
  </si>
  <si>
    <t>9.6</t>
  </si>
  <si>
    <t>9.7</t>
  </si>
  <si>
    <t>Suministro e instalacion de Piso en Granito Pulido de 33 x 33</t>
  </si>
  <si>
    <t>9.8</t>
  </si>
  <si>
    <t xml:space="preserve">Suministro e instalacion de enchape ceramico color escala de grises </t>
  </si>
  <si>
    <t>Subtotal Pisos y Acabados</t>
  </si>
  <si>
    <t xml:space="preserve">Redes Hidraulicas, Sanitarias, Aguas Lluvias y Automatizacion de Sistema de Agua Potable </t>
  </si>
  <si>
    <t>10.1</t>
  </si>
  <si>
    <t>Redes Hidraulicas</t>
  </si>
  <si>
    <t>10.1.1</t>
  </si>
  <si>
    <t>Trazado</t>
  </si>
  <si>
    <t>10.1.2</t>
  </si>
  <si>
    <t>10.1.3</t>
  </si>
  <si>
    <t>10.1.4</t>
  </si>
  <si>
    <t>Suministro e instalación de Tuberia PVC 2 "</t>
  </si>
  <si>
    <t>10.1.5</t>
  </si>
  <si>
    <t>Suministro e instalación de Tuberia PVC 1 1/2 "</t>
  </si>
  <si>
    <t>10.1.6</t>
  </si>
  <si>
    <t>Suministro e instalación de Tuberia PVC 1 1/4 "</t>
  </si>
  <si>
    <t>10.1.7</t>
  </si>
  <si>
    <t>10.1.8</t>
  </si>
  <si>
    <t>10.1.9</t>
  </si>
  <si>
    <t>Suministro e instalación de Tuberia PVC 1/2"</t>
  </si>
  <si>
    <t>10.1.10</t>
  </si>
  <si>
    <t>Válvulas PVC 1-1/2"</t>
  </si>
  <si>
    <t>10.1.11</t>
  </si>
  <si>
    <t xml:space="preserve">Registros en PVC 6"para válvulas </t>
  </si>
  <si>
    <t>10.1.12</t>
  </si>
  <si>
    <t>Puntos Agua potables de 1/2" Para Lavamanos</t>
  </si>
  <si>
    <t>10.1.13</t>
  </si>
  <si>
    <t>Puntos Agua potables de 1-1/2" Para  Inodoros y Orinales</t>
  </si>
  <si>
    <t>10.1.14</t>
  </si>
  <si>
    <t>Prueba hidráulica tubería</t>
  </si>
  <si>
    <t>10.2</t>
  </si>
  <si>
    <t>Redes Sanitarias</t>
  </si>
  <si>
    <t>10.2.1</t>
  </si>
  <si>
    <t>10.2.2</t>
  </si>
  <si>
    <t>10.2.3</t>
  </si>
  <si>
    <t>10.2.4</t>
  </si>
  <si>
    <t>Punto sanitario 4"</t>
  </si>
  <si>
    <t>10.2.5</t>
  </si>
  <si>
    <t>Punto sanitario 3"</t>
  </si>
  <si>
    <t>10.2.6</t>
  </si>
  <si>
    <t>Punto sanitario 2"</t>
  </si>
  <si>
    <t>10.2.7</t>
  </si>
  <si>
    <t>Suministro e instalacion de Tuberia PVC S Ø 2"</t>
  </si>
  <si>
    <t>10.2.8</t>
  </si>
  <si>
    <t>Suministro e instalacion de Tuberia PVC S Ø 3"</t>
  </si>
  <si>
    <t>10.2.9</t>
  </si>
  <si>
    <t>Suministro e instalacion de Tuberia PVC S Ø 4"</t>
  </si>
  <si>
    <t>10.2.10</t>
  </si>
  <si>
    <t xml:space="preserve"> Suministro e instalacion de Tuberia PVC S Ø 6"</t>
  </si>
  <si>
    <t>10.2.11</t>
  </si>
  <si>
    <t>Suministro e instalacion de Bajante PVC 4"</t>
  </si>
  <si>
    <t>10.2.12</t>
  </si>
  <si>
    <t>10.2.13</t>
  </si>
  <si>
    <t>Prueba Sanitaria de tubería y registros</t>
  </si>
  <si>
    <t>10.3</t>
  </si>
  <si>
    <t>Redes De Aguas Lluvias</t>
  </si>
  <si>
    <t>10.3.1</t>
  </si>
  <si>
    <t>10.3.2</t>
  </si>
  <si>
    <t>10.3.3</t>
  </si>
  <si>
    <t>10.3.4</t>
  </si>
  <si>
    <t>Suministro e instalación deTuberia PVC Ø6"</t>
  </si>
  <si>
    <t>10.3.5</t>
  </si>
  <si>
    <t>Suministro e instalación deTuberia PVC  Ø4"</t>
  </si>
  <si>
    <t>10.3.6</t>
  </si>
  <si>
    <t>Suministro e instalación deTuberia PVC  Bajantes PVC 4"</t>
  </si>
  <si>
    <t>10.3.7</t>
  </si>
  <si>
    <t>10.4</t>
  </si>
  <si>
    <t>10.4.1</t>
  </si>
  <si>
    <t>Area Administrativa y Bloques D, H, Y G</t>
  </si>
  <si>
    <t>10.4.1.1</t>
  </si>
  <si>
    <t>10.4.1.2</t>
  </si>
  <si>
    <t>10.4.1.3</t>
  </si>
  <si>
    <t>10.4.1.4</t>
  </si>
  <si>
    <t>10.4.1.5</t>
  </si>
  <si>
    <t>10.4.1.6</t>
  </si>
  <si>
    <t>10.4.1.7</t>
  </si>
  <si>
    <t>10.4.1.8</t>
  </si>
  <si>
    <t>10.4.1.9</t>
  </si>
  <si>
    <t>10.4.1.10</t>
  </si>
  <si>
    <t>10.4.1.11</t>
  </si>
  <si>
    <t>10.4.1.12</t>
  </si>
  <si>
    <t>10.4.2</t>
  </si>
  <si>
    <t>Centro de Convenciones</t>
  </si>
  <si>
    <t>10.4.2.1</t>
  </si>
  <si>
    <t>10.4.2.2</t>
  </si>
  <si>
    <t>10.4.2.3</t>
  </si>
  <si>
    <t>10.4.2.4</t>
  </si>
  <si>
    <t>10.4.2.5</t>
  </si>
  <si>
    <t>10.4.2.6</t>
  </si>
  <si>
    <t>10.4.2.7</t>
  </si>
  <si>
    <t>10.4.2.8</t>
  </si>
  <si>
    <t>10.4.3</t>
  </si>
  <si>
    <t>10.4.3.1</t>
  </si>
  <si>
    <t>UND</t>
  </si>
  <si>
    <t>10.4.3.2</t>
  </si>
  <si>
    <t>10.4.3.3</t>
  </si>
  <si>
    <t>10.4.3.4</t>
  </si>
  <si>
    <t>10.4.3.5</t>
  </si>
  <si>
    <t>10.4.4</t>
  </si>
  <si>
    <t>Bloque I</t>
  </si>
  <si>
    <t>10.4.4.1</t>
  </si>
  <si>
    <t>10.4.4.2</t>
  </si>
  <si>
    <t>10.4.4.3</t>
  </si>
  <si>
    <t>10.4.4.4</t>
  </si>
  <si>
    <t>10.4.4.5</t>
  </si>
  <si>
    <t>10.4.4.6</t>
  </si>
  <si>
    <t>10.4.4.7</t>
  </si>
  <si>
    <t>10.4.4.8</t>
  </si>
  <si>
    <t>10.4.5</t>
  </si>
  <si>
    <t xml:space="preserve">Bombas Bloque E </t>
  </si>
  <si>
    <t>10.4.5.1</t>
  </si>
  <si>
    <t>10.4.5.2</t>
  </si>
  <si>
    <t>10.4.5.3</t>
  </si>
  <si>
    <t>10.4.5.4</t>
  </si>
  <si>
    <t>10.4.5.5</t>
  </si>
  <si>
    <t xml:space="preserve">Subtotal Redes Hidraulicas, Sanitarias, Aguas Lluvias y Automatizacion de Sistema de Agua Potable </t>
  </si>
  <si>
    <t>Carpinteria de Aluminio</t>
  </si>
  <si>
    <t>11.1</t>
  </si>
  <si>
    <t>Suministro e Instalacion de Ventanas en Perfileria de Aluminio con Vidrio Templado Termoacustico</t>
  </si>
  <si>
    <t>11.2</t>
  </si>
  <si>
    <t>Mantenimiento de Perfileria y Herrajes de Ventanas Existentes, No Incluye Cambio de Vidrio</t>
  </si>
  <si>
    <t>Subtotal Carpinteria de Aluminio</t>
  </si>
  <si>
    <t>Carpinteria Metalica</t>
  </si>
  <si>
    <t>12.1</t>
  </si>
  <si>
    <t>12.2</t>
  </si>
  <si>
    <t>Suministro e Instalacion de Fachada Estandar Reforzada Lamina Compactada (Modumex), Incluye Puerta y Accesorios) Para Baños</t>
  </si>
  <si>
    <t>12.3</t>
  </si>
  <si>
    <t>Suministro e Instalacion de Division en Lamina Compactada (Modumex) Para Orinales</t>
  </si>
  <si>
    <t>12.4</t>
  </si>
  <si>
    <t xml:space="preserve">Suministro e Instalacion de Durapanel de 1,00 mts de alto </t>
  </si>
  <si>
    <t>12.5</t>
  </si>
  <si>
    <t>12.6</t>
  </si>
  <si>
    <t>12.7</t>
  </si>
  <si>
    <t>Mantenimiento, antioxido y pintura a estanteria biblioteca (2m altura, 1m ancho, 60cm profundidad, entrepaños cada 33 cm)</t>
  </si>
  <si>
    <t>12.8</t>
  </si>
  <si>
    <t xml:space="preserve">Suminsitro e Instalacion de Pasamanos en Acero Galvanizado </t>
  </si>
  <si>
    <t>12.9</t>
  </si>
  <si>
    <t>Suministro e Instalacion de Cerramiento en Paneles de Malla Electrosoldada Galvanizada Comtemporanea con Recubrimiento Marino Zona Deportiva, Resistente a la Corrosion con H=2,40 mts, Incluye Puerta de Acceso</t>
  </si>
  <si>
    <t>12.10</t>
  </si>
  <si>
    <t>Suministro e Instalacion de Concertia de Seguridad D=14"</t>
  </si>
  <si>
    <t>12.11</t>
  </si>
  <si>
    <t>Suministro e Instalacion de perfil 3" x 1 1/2" en Concreto anclado a alfajia.</t>
  </si>
  <si>
    <t>12.12</t>
  </si>
  <si>
    <t>Mantenimiento de Estructura Metalica de Cubierta en Tubo Redondo Galvanizado Calibre 14 de 2"</t>
  </si>
  <si>
    <t>12.13</t>
  </si>
  <si>
    <t xml:space="preserve">Lavado de Estructura Metalica y Cubierta de Puente con Rinse no Abrasivo </t>
  </si>
  <si>
    <t>12.14</t>
  </si>
  <si>
    <t xml:space="preserve">Montaje de Estructura Metalica de Soporte </t>
  </si>
  <si>
    <t>12.15</t>
  </si>
  <si>
    <t>Suministro de Andamio Descolgado Electrico o Similar Para Equipo de Trabajo en Alturas Certificado</t>
  </si>
  <si>
    <t>12.16</t>
  </si>
  <si>
    <t>Puerta Rejilla en Celosia con sistema 7038 monumental o similar, de medidas de 2,00 x 1,00 mts</t>
  </si>
  <si>
    <t>12.17</t>
  </si>
  <si>
    <t>Divisiones Para Baño en Acero Inoxidable</t>
  </si>
  <si>
    <t xml:space="preserve">Suministro e instalacion de angulo corta gotera en exterior </t>
  </si>
  <si>
    <t>Subtotal Carpinteria Metalica</t>
  </si>
  <si>
    <t>Aparatos Sanitarios</t>
  </si>
  <si>
    <t>13.1</t>
  </si>
  <si>
    <t>13.2</t>
  </si>
  <si>
    <t xml:space="preserve">Suministro e Instalacion Sanitario Antivandalico Incluye Fluxometro </t>
  </si>
  <si>
    <t>13.3</t>
  </si>
  <si>
    <t>13.4</t>
  </si>
  <si>
    <t>Dispensador circular de papel higiénico. Ancho de rollo de papel: 115 mm, Diametro Tubo de rollo de papel: 45 y 70 mm; o similar.</t>
  </si>
  <si>
    <t>13.5</t>
  </si>
  <si>
    <t xml:space="preserve">Suministro e Instalacion de Juego de Ducha Sencilla </t>
  </si>
  <si>
    <t>13.6</t>
  </si>
  <si>
    <t xml:space="preserve">Suministro e instalación de barra de seguridad largo 18" acero inoxidable satinado diametro 1-1/4", tornillos escondidos. Anclaje a pared </t>
  </si>
  <si>
    <t>13.7</t>
  </si>
  <si>
    <t>Suministro e Instalacion de Espejos Biselados de 3 mm Incluye Soporte</t>
  </si>
  <si>
    <t>13.8</t>
  </si>
  <si>
    <t xml:space="preserve">Mesones en granito para lavamanos fundido en sitio. Grano Nº 1 (1/4-1/8") mármol color a convenir. Incluye nariz y salpicadero. </t>
  </si>
  <si>
    <t>13.9</t>
  </si>
  <si>
    <t>Suministro e Instalacion de Rejilla de Piso de 4" x 3"</t>
  </si>
  <si>
    <t>Subtotal Aparatos Sanitarios</t>
  </si>
  <si>
    <t>Ascensores</t>
  </si>
  <si>
    <t>14.1</t>
  </si>
  <si>
    <t>Desinstalacion, Retiro y Disposicion Final de Ascensores Existentes</t>
  </si>
  <si>
    <t>14.2</t>
  </si>
  <si>
    <t>Suministro e Instalacion de Ascensor de 5 Paradas de 10 Pasajeros Incluye 4 Maquinas, Motor, Cabinas, Puertas, Rieles y Todos los Elementos Para Su Correcto Funcionamiento, Sistema Autorescate</t>
  </si>
  <si>
    <t>Subtotal Ascensores</t>
  </si>
  <si>
    <t>Carpinteria en Madera</t>
  </si>
  <si>
    <t>15.1</t>
  </si>
  <si>
    <t>Subtotal Carpinteria en Madera</t>
  </si>
  <si>
    <t>Cancha de Futbol Sintetico</t>
  </si>
  <si>
    <t>16.1</t>
  </si>
  <si>
    <t>Bordillo en Concreto de 0,15 x 0,20</t>
  </si>
  <si>
    <t>16.2</t>
  </si>
  <si>
    <t xml:space="preserve">Suministro e Instalacion de Filtros de 4" Perforada </t>
  </si>
  <si>
    <t>16.3</t>
  </si>
  <si>
    <t>Suministro e instalacion de geotextil T2100</t>
  </si>
  <si>
    <t>16.4</t>
  </si>
  <si>
    <t>Suministro, colocacion y compactacion de base en grava e=0,15 m.</t>
  </si>
  <si>
    <t>16.5</t>
  </si>
  <si>
    <t>Subbase Granular Esp.=0,10 mts</t>
  </si>
  <si>
    <t>16.6</t>
  </si>
  <si>
    <t>16.7</t>
  </si>
  <si>
    <t>Cesped sintetico para futbol de 55 mm FIFA monofilmento con certificacion FIFA</t>
  </si>
  <si>
    <t>16.8</t>
  </si>
  <si>
    <t xml:space="preserve">Suministro e Instalacion de Shock Pad </t>
  </si>
  <si>
    <t>16.9</t>
  </si>
  <si>
    <t>Suministro e Instalacion de Porteria de 7,44 x 2,44</t>
  </si>
  <si>
    <t>PAR</t>
  </si>
  <si>
    <t>Subtotal Cancha de Futbol Sintetico</t>
  </si>
  <si>
    <t>Mantenimiento y Operación Piscinas</t>
  </si>
  <si>
    <t>17.1</t>
  </si>
  <si>
    <t>17.2</t>
  </si>
  <si>
    <t xml:space="preserve">Suministro e Instalacion de Sandblasting SP5 grado blanco para 2 tanques </t>
  </si>
  <si>
    <t>17.3</t>
  </si>
  <si>
    <t>Pintura Imprimante de Fosfato de Zinc Sika, Espesor de 2 a 3 MILLS</t>
  </si>
  <si>
    <t>17.4</t>
  </si>
  <si>
    <t>Pintura Barrera, Espesor de 2 a 3 MILLS</t>
  </si>
  <si>
    <t>17.5</t>
  </si>
  <si>
    <t>Pintura Poliuretano, Espesor de 2 a 3 MILLS</t>
  </si>
  <si>
    <t>17.6</t>
  </si>
  <si>
    <t xml:space="preserve">Suministro e Instalacion de Tuberia de Proceso de 8" </t>
  </si>
  <si>
    <t>17.7</t>
  </si>
  <si>
    <t xml:space="preserve">Suministro e Instalacion de Tuberia de Proceso de 10" </t>
  </si>
  <si>
    <t>17.8</t>
  </si>
  <si>
    <t xml:space="preserve">Suministro e Instalacion de Codos de  Proceso de 8" x 90° </t>
  </si>
  <si>
    <t>17.9</t>
  </si>
  <si>
    <t xml:space="preserve">Suministro e Instalacion de Flanges de  Proceso de 8" x 150 </t>
  </si>
  <si>
    <t>17.10</t>
  </si>
  <si>
    <t xml:space="preserve">Suministro e Instalacion de Valvulas de  Proceso de 8" </t>
  </si>
  <si>
    <t>17.11</t>
  </si>
  <si>
    <t xml:space="preserve">Suministro e Instalacion de Cheque de  Proceso de 8" </t>
  </si>
  <si>
    <t>17.12</t>
  </si>
  <si>
    <t xml:space="preserve">Suministro e Instalacion de Flanges de  Proceso de 10" x 150 </t>
  </si>
  <si>
    <t>17.13</t>
  </si>
  <si>
    <t>17.14</t>
  </si>
  <si>
    <t>17.15</t>
  </si>
  <si>
    <t>Suministro e Instalacion de Nuevo Gabinete Principal Manejo de Cuarto de Bombas, Inlcuye desmontaje del existente</t>
  </si>
  <si>
    <t>17.16</t>
  </si>
  <si>
    <t xml:space="preserve">Mantenimiento de Bandeja Galvanizada en el Cuarto de Bomba </t>
  </si>
  <si>
    <t>17.17</t>
  </si>
  <si>
    <t>Suministro e Instalacion de de Tuberia EMT de 1-1/2" , Incluye desmonte de tuberia Conduit Existente</t>
  </si>
  <si>
    <t>17.18</t>
  </si>
  <si>
    <t>Mantenimiento de Bombas de 25 Hp</t>
  </si>
  <si>
    <t>17.19</t>
  </si>
  <si>
    <t>Subtotal Mantenimiento y Operación Piscinas</t>
  </si>
  <si>
    <t>Pista de Atlestismo</t>
  </si>
  <si>
    <t>18.4</t>
  </si>
  <si>
    <t>18.5</t>
  </si>
  <si>
    <t xml:space="preserve">Imprimacion con Emulsion Asfaltica </t>
  </si>
  <si>
    <t>Suministtro e Instalacion de Recubrimiento Para Pista Atletica 14 mm</t>
  </si>
  <si>
    <t>Subtotal Pista de Atlestismo</t>
  </si>
  <si>
    <t>Sistema de CCTV y Control de Acceso con Sistema de Deteccion de Temperatura</t>
  </si>
  <si>
    <t>19.1.1</t>
  </si>
  <si>
    <t>19.1.2</t>
  </si>
  <si>
    <t>19.1.3</t>
  </si>
  <si>
    <t>19.1.4</t>
  </si>
  <si>
    <t>19.1.5</t>
  </si>
  <si>
    <t>19.1.6</t>
  </si>
  <si>
    <t>19.1.7</t>
  </si>
  <si>
    <t>Control de Acceso</t>
  </si>
  <si>
    <t>Subtotal Sistema de CCTV y Control de Acceso con Sistema de Deteccion de Temperatura</t>
  </si>
  <si>
    <t>Suministro e Instalacion de Lavamanos con pedal Integrado Incluye Dispensador de Jabon Antivandalico</t>
  </si>
  <si>
    <t>Subtotal Emergencia Sanitaria por COVID 19</t>
  </si>
  <si>
    <t>Instalaciones Electricas - Luminarias</t>
  </si>
  <si>
    <t>Acometidas y Alimentadores</t>
  </si>
  <si>
    <t>Celdas y Tableros BT</t>
  </si>
  <si>
    <t>JG</t>
  </si>
  <si>
    <t>Mantenimiento General de Tableros Electricos Metalicos Existentes, incluye peinar cables, señalizacion tablerosy breakers, diagramas unifilares de 60cms x 50 cms x 20 cms</t>
  </si>
  <si>
    <t xml:space="preserve">Salidas </t>
  </si>
  <si>
    <t>Interruptores</t>
  </si>
  <si>
    <t>Suministro e Instalacion de Interruptor Automatico Enchufable de 3 x 20 x 30 Amp.</t>
  </si>
  <si>
    <t>Suministro e Instalacion de Interruptor Automatico Enchufable de 2 x 20 x 30 Amp.</t>
  </si>
  <si>
    <t>Suministro e Instalacion de Interruptor Automatico Enchufable de 1 x 15 x 30 Amp.</t>
  </si>
  <si>
    <t>Suministro e Instalacion de Interruptor</t>
  </si>
  <si>
    <t>Luminarias</t>
  </si>
  <si>
    <t>Suministro e Instalacion de lamparas exteriores Tamaño de la lámpara: L1400 * 540 * H44mm Battary12.6V, 80AH LED: SMD3030,192PCS Altura de instalación: 7-8m Tamaño del agujero: 60mm-100mm  . Incluyen sensores inteligentes o fotoceldas,Panel solar: 18V / 150W</t>
  </si>
  <si>
    <t>Sistema Puesta a Tierra</t>
  </si>
  <si>
    <t>Suministro e instalacion de malla de puesta a tierra tipo pata de ganso 3m x 3m. Incluye 3 varillas de puesta a tierra para tablero general de 2.4 m x 5/8". Incluye conector.</t>
  </si>
  <si>
    <t>Tomacorrientes</t>
  </si>
  <si>
    <t>Suministro e instalación de Tomacorriente 110 V</t>
  </si>
  <si>
    <t>Suministro e instalación de Tomacorriente 110 V Tipo Intemperie</t>
  </si>
  <si>
    <t>Suministros Electricos</t>
  </si>
  <si>
    <t>Suministro e instalacion de Tapas Antivandalicas Para Cajas Electricas</t>
  </si>
  <si>
    <t xml:space="preserve">Mantenimiento a los Cuartos Electricos </t>
  </si>
  <si>
    <t>Subestacion Electrica</t>
  </si>
  <si>
    <t>Mantenimiento Preventivo, pruebas electricas y pintura parcial a tranformadores con potencias de 500 a 1000 KVA</t>
  </si>
  <si>
    <t>Mantenimiento Preventivo, pruebas electricas y pintura parcial a tranformadores con potencias de 75 a 300 KVA</t>
  </si>
  <si>
    <t>Desmonte, suministro y cambio de perilla de maniobras seccinador MT</t>
  </si>
  <si>
    <t>Desmonte, suministro y cambio de Seccionador subestacion principal</t>
  </si>
  <si>
    <t>Suministro e Instalacion de terminales premoldeadas tipo exterior</t>
  </si>
  <si>
    <t>Juego</t>
  </si>
  <si>
    <t>Mantenimiento electrico de las subestaciones</t>
  </si>
  <si>
    <t>Subtotal Instalaciones Electricas - Luminarias</t>
  </si>
  <si>
    <t>PRESUPUESTO DE INTERVENTORÍA - MEJORAMIENTO Y ADECUACIÓN SEDES UNIVERSIDAD DEL ATLÁNTICO</t>
  </si>
  <si>
    <t>DESCRIPCIÓN</t>
  </si>
  <si>
    <t>Cant</t>
  </si>
  <si>
    <t>Dedicación       h-mes</t>
  </si>
  <si>
    <t>Dedicación mes</t>
  </si>
  <si>
    <t>Dedicación  Total</t>
  </si>
  <si>
    <t>Tarifa Mensual</t>
  </si>
  <si>
    <t>Costo Total</t>
  </si>
  <si>
    <t>Costos Directos Personal</t>
  </si>
  <si>
    <t>PERSONAL PROFESIONAL</t>
  </si>
  <si>
    <t>Director de la Interventoría</t>
  </si>
  <si>
    <t>Ingeniero Residente General</t>
  </si>
  <si>
    <t>Ingeniero de estructuras</t>
  </si>
  <si>
    <t>Ingeniero redes secas y húmedas</t>
  </si>
  <si>
    <t>Arquitecto</t>
  </si>
  <si>
    <t>Ingeniero Eléctrico e iluminación</t>
  </si>
  <si>
    <t>Profesional SISO</t>
  </si>
  <si>
    <t>Profesional Gestión Social</t>
  </si>
  <si>
    <t>Ingenieros Auxiliares</t>
  </si>
  <si>
    <t>PERSONAL TECNICO Y ADMINISTRATIVO</t>
  </si>
  <si>
    <t>Contador</t>
  </si>
  <si>
    <t>Inspectores</t>
  </si>
  <si>
    <t>Mensajero</t>
  </si>
  <si>
    <t>Conductor</t>
  </si>
  <si>
    <t>Secretaria</t>
  </si>
  <si>
    <t>Sub-Total Costos Directos</t>
  </si>
  <si>
    <t xml:space="preserve">Factor Multiplicador </t>
  </si>
  <si>
    <t>Utilización Mensual</t>
  </si>
  <si>
    <t>Duración Mes</t>
  </si>
  <si>
    <t>Tiempo Total Utilizacion</t>
  </si>
  <si>
    <t>Costos Indirectos</t>
  </si>
  <si>
    <t>Comisión topográfica (Incluye Personal, Equipos y Transporte)</t>
  </si>
  <si>
    <t>Estudios de Suelos (Incluye Equipos y Personal, ensayos de Laboratorio, informe y transportes )</t>
  </si>
  <si>
    <t>Ensayos de laboratorio</t>
  </si>
  <si>
    <t>Combustibles</t>
  </si>
  <si>
    <t>Comunicaciones</t>
  </si>
  <si>
    <t>Equipo de topografía</t>
  </si>
  <si>
    <t>Camionetas</t>
  </si>
  <si>
    <t>Dotacion equipos para oficina</t>
  </si>
  <si>
    <t>Gl</t>
  </si>
  <si>
    <t>Edición de Informes (Mensuales y final, incluye ploteo de planchas original en papel de seguridad y archivos magnéticos)</t>
  </si>
  <si>
    <t>SUB-TOTAL COSTOS ESTUDIOS</t>
  </si>
  <si>
    <t>I.V.A.</t>
  </si>
  <si>
    <t>TOTAL INTERVENTORÍA</t>
  </si>
  <si>
    <t>DESCRIPCION</t>
  </si>
  <si>
    <t>TOTAL</t>
  </si>
  <si>
    <t>Cantidad</t>
  </si>
  <si>
    <t>Desmonte de Cubierta en Teja UPVC</t>
  </si>
  <si>
    <t>Piso en Mortero Epoxico (Base es un Mortero Seco de Altisima Viscosidad con resina epoxica y arena de cuarzo)</t>
  </si>
  <si>
    <t>Piso en Concreto de 21 Mpa Esp.=0,10 mts Incluye malla electrosoldada</t>
  </si>
  <si>
    <t>Suministro e Instalacion de enchape ceramico pared de 30 x 60 cm color Blanco</t>
  </si>
  <si>
    <t>Suministro e instalación de Tuberia PVC 1 "</t>
  </si>
  <si>
    <t>Suministro e instalación de Tuberia PVC 3/4"</t>
  </si>
  <si>
    <t>Registros en Ladrillo Rojo 1.0m x 1.0 m, tapa y fondo en concreto reforzado 3000 psi, incluye cañuela, prefundidad entre 0m y 1m</t>
  </si>
  <si>
    <t>Suministro e Instalacion de Orinal Antivandalico Incluye Fluxometro</t>
  </si>
  <si>
    <t xml:space="preserve">Mantenimiento de Estructura Portante de Techo Acceso en Madera, Incluye Limpieza, Lijado y Barnizado 2 Manos </t>
  </si>
  <si>
    <t>18.1</t>
  </si>
  <si>
    <t>18.2</t>
  </si>
  <si>
    <t>18.3</t>
  </si>
  <si>
    <t>Pro Bienestar adulto mayor entidades orden dptal</t>
  </si>
  <si>
    <t>Estampilla pro desarrollo</t>
  </si>
  <si>
    <t>Estampilla pro cultura</t>
  </si>
  <si>
    <t>Estampilla ITSA</t>
  </si>
  <si>
    <t>Transporte de materiales procedente de la excavación y disposición en escombrera aprobada por entidad ambiental</t>
  </si>
  <si>
    <t>Subbase Granular Esp.=0,15 mts</t>
  </si>
  <si>
    <t xml:space="preserve">Mezcla Densa en Caliente tipo MDC-25, Incluye transporte, extendida y compactada del material, e=6 cms </t>
  </si>
  <si>
    <t>Montaje de equipos nuevos según especificaciones (A)</t>
  </si>
  <si>
    <t>PLACA DE CONTRAPISO CONCRERTO 3500PSI,, ESP 15CMS ACERO TEMPERATURA</t>
  </si>
  <si>
    <t>TANQUE CILINDRICO HORIZONTAL EN PLOIETILENO LINEAL REFORZADO, CAPACIDAD 10,000 LÑITROS , ESCOTILLA DE INSPECCION SUPERIOR.</t>
  </si>
  <si>
    <t xml:space="preserve">VALVULA BOLA A.INOX. DE 4"X150L FLG T. 304 </t>
  </si>
  <si>
    <t>TUBERIA C-900 4" ACOPLE MECANICO PARA COND AGUA POTABLE</t>
  </si>
  <si>
    <t>ACCESORIO TUBERIA 4"- C-900 DE ACOPLE MECANICO</t>
  </si>
  <si>
    <t>Cableado de señal desde 2 bloques hasta cuarto de control principal en cable encauchetado 2x14. Este cable llegara subterráneo dentro de tubería pvc para su protección. Sera instalado en una zanja no menor a 30cm de profundidad. Incluye cable, tubería y mano de obra.</t>
  </si>
  <si>
    <t>SUMINISTRO E INSTALACION DE ACOMETIDA BOMBA 10 HP 3F(ELECTRICO)</t>
  </si>
  <si>
    <t>SUMINISTRO E INSTALACION DE TUBERIA BOMBA 10 HP(ELECTRICO)</t>
  </si>
  <si>
    <t>SUMINISTRO E INSTALACION DE CORAZA LT PARA BOMBAS 10 HP</t>
  </si>
  <si>
    <t>SUMINISTRO E INSTALACION DE PROTECCIONES ASOCIADAS AL SISTEMA 10 HP</t>
  </si>
  <si>
    <t>SUMINISTRO E INSTALACION DE ACOMETIDA BOMBA 7,5 hp 3f (ELECTRICO)</t>
  </si>
  <si>
    <t>SUMINISTRO E INSTALACION DE TUBERIA BOMBA 7,5 HP (ELECTRICO)</t>
  </si>
  <si>
    <t>SUMINISTRO E INSTALACION DE CORAZA LT PARA BOMBAS 7,5 HP (ELECTRICO)</t>
  </si>
  <si>
    <t>SUMINISTRO E INSTALACION DE PROTECCIONES ASOCIADAS AL SISTEMA 7,5 HP (ELECTRICO)</t>
  </si>
  <si>
    <t>10.4.1.13</t>
  </si>
  <si>
    <t>10.4.1.14</t>
  </si>
  <si>
    <t>10.4.1.15</t>
  </si>
  <si>
    <t>Montaje de equipos nuevos según especificaciones (B)</t>
  </si>
  <si>
    <t>Prueba de presion cuando se realice la interconexión completa.</t>
  </si>
  <si>
    <t>Para el suministro de agua se suministra válvula flotadora en uno de los tanques, válvula red White y cheque pvc para su debido control.</t>
  </si>
  <si>
    <t>SUMINISTRO E INSTALACION DE ACOMETIDA BOMBA 3 HP 3F(ELECTRICO)</t>
  </si>
  <si>
    <t>SUMINISTRO E INSTALACION DE TUBERIA BOMBA 3 HP (ELECTRICO)</t>
  </si>
  <si>
    <t>SUMINISTRO E INSTALACION DE CORAZA LT PARA BOMBAS 3 HP (ELECTRICO)</t>
  </si>
  <si>
    <t>SUMINISTRO E INSTALACION DE PROTECCIONES ASOCIADAS AL SISTEMA 3 HP(ELECTRICO)</t>
  </si>
  <si>
    <t>SUMINISTRO E INSTALACION DE REGISTROS ELECTRICOS (ELECTRICO)</t>
  </si>
  <si>
    <t>10.4.2.9</t>
  </si>
  <si>
    <t>10.4.2.10</t>
  </si>
  <si>
    <t>10.4.2.11</t>
  </si>
  <si>
    <t>TANQUE 2 - TANQUE CRA 46 -EDIFICIO  A,B,C</t>
  </si>
  <si>
    <t>Montaje de equipos nuevos según especificaciones (C)</t>
  </si>
  <si>
    <t>SUMINISTRO E INSTALACION DE ACOMETIDA BOMBA 7,5 HP 3F</t>
  </si>
  <si>
    <t>SUMINISTRO E INSTALACION DE TUBERIA BOMBA 7,5 HP</t>
  </si>
  <si>
    <t>SUMINISTRO E INSTALACION DE CORAZA LT PARA</t>
  </si>
  <si>
    <t>SUMINISTRO E INSTALACION DE PROTECCIONES ASOCIADAS AL SISTEMA 7,5 HP</t>
  </si>
  <si>
    <t>10.4.3.6</t>
  </si>
  <si>
    <t>10.4.3.7</t>
  </si>
  <si>
    <t>10.4.3.8</t>
  </si>
  <si>
    <t>Montaje de equipos nuevos según especificaciones (I)</t>
  </si>
  <si>
    <t>SUMINISTRO E INSTALACION DE ACOMETIDA BOMBA 3 HP 3F</t>
  </si>
  <si>
    <t>SUMINISTRO E INSTALACION DE TUBERIA BOMBA 3 HP</t>
  </si>
  <si>
    <t>SUMINISTRO E INSTALACION DE CORAZA LT PARA BOMBAS 3 HP</t>
  </si>
  <si>
    <t>SUMINISTRO E INSTALACION DE PROTECCIONES ASOCIADAS AL SISTEMA 3 HP</t>
  </si>
  <si>
    <t>10.4.4.9</t>
  </si>
  <si>
    <t>10.4.4.10</t>
  </si>
  <si>
    <t>10.4.5.6</t>
  </si>
  <si>
    <t>10.4.5.7</t>
  </si>
  <si>
    <t>10.4.5.8</t>
  </si>
  <si>
    <t>10.4.5.9</t>
  </si>
  <si>
    <t>10.4.5.10</t>
  </si>
  <si>
    <t>Montaje de equipos nuevos según especificaciones (D)</t>
  </si>
  <si>
    <t>Picada y tratamiento, resane junta de niple pasamuro con productos sika o similares</t>
  </si>
  <si>
    <t>Tratamiento de juntas de pegas de nichos de reflectores con productos Sika o Similares</t>
  </si>
  <si>
    <t>Tratamiento y Mantenimiento de tornilleria, marcos, empaques y sellos de ventanas de vidrio transparente.</t>
  </si>
  <si>
    <t>Tratamiento de fisuras con productos Sika o Similares</t>
  </si>
  <si>
    <t>Impermeabilizacion muros y pisos capa de 3mm, con productos Sika o similares</t>
  </si>
  <si>
    <t>Enchape de ceramica formato 20cm x 20cm de Primera</t>
  </si>
  <si>
    <t>Retiro de lodos,limpieza y manejo del agua del tanque de compenzacion hidraulica.</t>
  </si>
  <si>
    <t>Chaflanes de 20cm piso-pared y pared-pared de concreto impermeable para tanque de compensacion.</t>
  </si>
  <si>
    <t>Pañete impermeable, productos Sika o Similares tanque de compensacion.</t>
  </si>
  <si>
    <t>Enchape de ceramica formato 20cm x 20cm de Primera para piso-pared del tanque de compensacion.</t>
  </si>
  <si>
    <t>Lavado fisicoquimico de piscina limpieza periodica y final de obra.</t>
  </si>
  <si>
    <t>Limpieza periodica y final de obra.</t>
  </si>
  <si>
    <t xml:space="preserve">Tratamiento de niples pasamuros con productos Sika o Similares  </t>
  </si>
  <si>
    <t>Soportes de concreto para soportes tuberias.</t>
  </si>
  <si>
    <t>17.20</t>
  </si>
  <si>
    <t>17.21</t>
  </si>
  <si>
    <t>17.22</t>
  </si>
  <si>
    <t>17.23</t>
  </si>
  <si>
    <t>17.24</t>
  </si>
  <si>
    <t>17.25</t>
  </si>
  <si>
    <t>17.26</t>
  </si>
  <si>
    <t>17.27</t>
  </si>
  <si>
    <t>17.28</t>
  </si>
  <si>
    <t>17.29</t>
  </si>
  <si>
    <t>17.30</t>
  </si>
  <si>
    <t>17.31</t>
  </si>
  <si>
    <t>Impermeabilizacion con Membrana PVC SIKAPLAN 12 NTR Para tanques subterraneos</t>
  </si>
  <si>
    <t>7.3</t>
  </si>
  <si>
    <t xml:space="preserve">Columna de Confinamiento En Concreto De 3000 Psi De 0.15 X 0.20 Metros, No Incluye Acero de Refuerzo </t>
  </si>
  <si>
    <t>Zapatas en Concreto premezclado de 28 Mpa (No inlcuye acero de refuerzo)</t>
  </si>
  <si>
    <t>Pedestales en Concreto premezclado de 28 Mpa de 0,70 x 0,70 x 1,35 (No inlcuye acero de refuerzo)</t>
  </si>
  <si>
    <t>Vigas de amarre en Concreto premezclado de 28 Mpa (No inlcuye acero de refuerzo)</t>
  </si>
  <si>
    <t>Vigas descolgadas de 0,45 x 0,45 y 0,20 x 0,45 en concreto premezclado de 28 Mpa (No inlcuye acero de refuerzo)</t>
  </si>
  <si>
    <t>Columnas de 0,50 x 0,50 en Concreto Premezclado de 28 Mpa (No inlcuye acero de refuerzo)</t>
  </si>
  <si>
    <t>Viga De Confinamiento En Concreto De 3000 Psi De 0.15 X 0.15 Metros, No Incluye Acero De Refuerzo</t>
  </si>
  <si>
    <t>Losa maciza de cubierta en concreto premezclado de 28 Mpa Esp.=0,15 mts (No inlcuye acero de refuerzo)</t>
  </si>
  <si>
    <t>Suministro e Instalacion de  Lavamanos Incluye Llave de Push y Griferia (anti-vandálica)</t>
  </si>
  <si>
    <t>Suministro e instalacion de Medidores Electricos Para los Boques con capacidad para medir hasta 10 canales trifásicos o 30 canales monofásicos con la misma unidad, esta unidad incorpora un analizador de redes para cada uno de los 10 canales permitiendo la evaluación de calidad de potencia en cada tablero. (descripcion en el APU)</t>
  </si>
  <si>
    <t>Suministro e Instalacion de terminales premoldeadas tipo codo (interior)</t>
  </si>
  <si>
    <t>Und</t>
  </si>
  <si>
    <t xml:space="preserve">
CONEXIONES PARA EQUIPOTENCIALIZACION DE EQUIPOS Y ESTRUCTURAS E SUBESTACIONES ELECTICAS TIPO EXTERIOR E INTERIOR 15KV</t>
  </si>
  <si>
    <t>SUMINISTRO E INSTALACION LUMINARIA DE EMERGENCIA LED 2W INCLUYE TUBERIA EMT Y PROTECCION TERMOMAGNETICA</t>
  </si>
  <si>
    <t xml:space="preserve">SUMINISTRO E INSTALACIÓN DPS 15KV EN CUBA DE TRANSFORMADOR TIPO PEDESTAL </t>
  </si>
  <si>
    <t xml:space="preserve">MANTENIMIENTO ELÉCTRICO RED DE MEDIA TENSIÓN AÉREA TRIFÁSICA 15KV </t>
  </si>
  <si>
    <t>Controlador OSDP y Wiegand 4 lectores, encriptación AES 256 embebida, Certificaciones UL294, UL 1076, FCC Part 15 Class A, EN 55022, EN 55024, EN 50130-4, EN 60950-1 EM/EMC y EL 2043, incluye fuente de alimentación supervisada 75W con cargador de baterías, enclosure con tamper y baterías.</t>
  </si>
  <si>
    <t>Lectores de proximidad OSDP/Wiegand, Mobile Bluetooh, SEOS.</t>
  </si>
  <si>
    <t>Tarjeta inteligente MIFARE Plus 2K, SEOS, imprimible ISO.</t>
  </si>
  <si>
    <t>Licenciamiento control de acceso con capacidad mínima para 64 lectores y 40.000 cardholders, integración con portal de credenciales móviles, SQL server standard procesador de 4 core, software de visitantes integrado.</t>
  </si>
  <si>
    <t>Servidor de control de acceso</t>
  </si>
  <si>
    <t>Enrolador de carnets conexión USB, lector RFID Mifare, Seos, incluye estación Pc de enrolamiento.</t>
  </si>
  <si>
    <t>Licencia de integración con Video Management System</t>
  </si>
  <si>
    <t>Licencia de integración con directorio activo de Windows.</t>
  </si>
  <si>
    <t>Integración con base de datos de admisiones</t>
  </si>
  <si>
    <t>Solución LPR, incluye cámara, licencia de reconocimiento de placas vehiculares, licencia de integración a control de acceso, servidor de procesamiento para toda la solución LPR.</t>
  </si>
  <si>
    <t>Pasillo motorizado central tipo ala de ángel, en acero inoxidable 316L, aletas en policarbonato macizo, incluye pictogramas de guiado y flujo con leds multicolor.</t>
  </si>
  <si>
    <t>Pasillo motorizado lateral tipo ala de ángel, en acero inoxidable 316L, aletas en policarbonato macizo, incluye pictogramas de guiado y flujo con leds multicolor.</t>
  </si>
  <si>
    <t>Puerta de discapacitados motorizada, cuerpo en acero inoxidable, apertura sin ningún tipo de contacto.</t>
  </si>
  <si>
    <t>Barrera vehicular electromecánica de uso muy intensvo tiempo de apertura 2 segundos, incluye luz semafórica integrada y asta redonda de 4 metros iluminada, accesorios de montaje, detector de campo magnético, bobina para loop, fotoceldas.</t>
  </si>
  <si>
    <t>Periféricos y Accesorios (botones cableados, inalámbricos)</t>
  </si>
  <si>
    <t>Mano de obra sistema de control de acceso, configuración, parametrización, integración, pruebas y puesta en funcionamiento con personal de ingeniería certificado.</t>
  </si>
  <si>
    <t>Cámara 2 Mpx IP66, IK10, alarma de detección de golpes, 120 dB WDR, H.265, lente 2.7-13.5mm, IR 40 metros, PoE, incluye memoria SD para grabación en borde.</t>
  </si>
  <si>
    <t>Licencias VMS Alto nivel de ciframiento y seguridad (HTTPS) de acceso a los usuarios web y mobile, encripción bidireccional, firma digital, función de mapas, integración con directorio activo, bookmarks, grabación en borde, aceleración de hardware en video decoding, Renovación periódica y automática de claves de las cámaras del sistema acorde con las políticas de ciber-Seguridad.</t>
  </si>
  <si>
    <t>Licencia de integración con control de acceso</t>
  </si>
  <si>
    <t>Estaciones de trabajo alto rendimiento control videowall</t>
  </si>
  <si>
    <t>Periféricos y Accesorios (cables HDMI)</t>
  </si>
  <si>
    <t>Mano de obra sistema CCTV IP</t>
  </si>
  <si>
    <t>SISTEMA CCTV IP.</t>
  </si>
  <si>
    <t>Sistema portable de medición de temperatura compuesto por trípode, cámara, blackbody, fuente, extensión, switch y sistema visualización local y remota.</t>
  </si>
  <si>
    <t>MEDICION DE TEMPERATURA PORTABLE.</t>
  </si>
  <si>
    <t>Salida de datos y potencia para cámaras garantizando grabación en borde en caso de pérdida de red, incluye tubería IMC, accesorios antivandálicos según diseño.</t>
  </si>
  <si>
    <t>Salida de datos para periféricos y controladoras incluye tubería IMC, accesorios antivandálicos según diseño.</t>
  </si>
  <si>
    <t>Interconexión en fibra óptica</t>
  </si>
  <si>
    <t>Obras Civiles para soportería de talanqueras y torniquetes.</t>
  </si>
  <si>
    <t>INFRAESTRUCTURA DE RED</t>
  </si>
  <si>
    <t>19.1</t>
  </si>
  <si>
    <t>19.2</t>
  </si>
  <si>
    <t>19.2.1</t>
  </si>
  <si>
    <t>19.3</t>
  </si>
  <si>
    <t>19.3.1</t>
  </si>
  <si>
    <t>19.3.2</t>
  </si>
  <si>
    <t>19.3.3</t>
  </si>
  <si>
    <t>19.3.4</t>
  </si>
  <si>
    <t>19.3.5</t>
  </si>
  <si>
    <t>19.3.6</t>
  </si>
  <si>
    <t>19.4</t>
  </si>
  <si>
    <t>19.4.1</t>
  </si>
  <si>
    <t>19.4.2</t>
  </si>
  <si>
    <t>19.4.3</t>
  </si>
  <si>
    <t>19.4.4</t>
  </si>
  <si>
    <t>19.4.5</t>
  </si>
  <si>
    <t>19.4.6</t>
  </si>
  <si>
    <t>19.4.7</t>
  </si>
  <si>
    <t>19.4.8</t>
  </si>
  <si>
    <t>19.4.9</t>
  </si>
  <si>
    <t>19.4.10</t>
  </si>
  <si>
    <t>19.4.11</t>
  </si>
  <si>
    <t>19.4.12</t>
  </si>
  <si>
    <t>19.4.13</t>
  </si>
  <si>
    <t>19.4.14</t>
  </si>
  <si>
    <t>19.4.15</t>
  </si>
  <si>
    <t>19.4.16</t>
  </si>
  <si>
    <t>21.2</t>
  </si>
  <si>
    <t>21.3.1</t>
  </si>
  <si>
    <t>21.3.2</t>
  </si>
  <si>
    <t>21.4</t>
  </si>
  <si>
    <t>21.4.1</t>
  </si>
  <si>
    <t>21.4.2</t>
  </si>
  <si>
    <t>21.4.3</t>
  </si>
  <si>
    <t>21.4.4</t>
  </si>
  <si>
    <t>21.5</t>
  </si>
  <si>
    <t>21.5.1</t>
  </si>
  <si>
    <t>21.5.2</t>
  </si>
  <si>
    <t>21.5.3</t>
  </si>
  <si>
    <t>21.5.4</t>
  </si>
  <si>
    <t>21.5.5</t>
  </si>
  <si>
    <t>21.5.6</t>
  </si>
  <si>
    <t>21.5.7</t>
  </si>
  <si>
    <t>21.5.8</t>
  </si>
  <si>
    <t>21.6</t>
  </si>
  <si>
    <t>21.6.1</t>
  </si>
  <si>
    <t>21.7.1</t>
  </si>
  <si>
    <t>21.7</t>
  </si>
  <si>
    <t>21.7.2</t>
  </si>
  <si>
    <t>21.8</t>
  </si>
  <si>
    <t>21.8.1</t>
  </si>
  <si>
    <t>21.8.2</t>
  </si>
  <si>
    <t>21.8.3</t>
  </si>
  <si>
    <t>21.9</t>
  </si>
  <si>
    <t>21.9.1</t>
  </si>
  <si>
    <t>21.9.2</t>
  </si>
  <si>
    <t>21.9.3</t>
  </si>
  <si>
    <t>21.9.4</t>
  </si>
  <si>
    <t>21.9.5</t>
  </si>
  <si>
    <t>21.9.6</t>
  </si>
  <si>
    <t>21.9.7</t>
  </si>
  <si>
    <t>21.9.8</t>
  </si>
  <si>
    <t>21.9.9</t>
  </si>
  <si>
    <t>21.9.10</t>
  </si>
  <si>
    <t>21.9.11</t>
  </si>
  <si>
    <t>21.9.12</t>
  </si>
  <si>
    <t xml:space="preserve">SALIDA ELECTRICA PARA SENSOR MULTITECNOLOGÍA DE PRESENCIA/VACANCIA. INCLUYE: 3M DE CABLE DE COBRE 1XN° 12AWG- 80°C 750 V PE HF FR LS CT, CAJA METÁLICA 12X12X5CM, SENSOR,  TUBERÍA, CONECTORES TIPO RESORTE, ELEMENTOS DE FIJACIÓN Y ACCESORIOS. </t>
  </si>
  <si>
    <r>
      <t>Suministro e Instalacion de Poste de Hormigon Pretensado de 14MT-510 KG-F, Para la Cancha con crucetas</t>
    </r>
    <r>
      <rPr>
        <sz val="12"/>
        <color rgb="FFFF0000"/>
        <rFont val="Arial"/>
        <family val="2"/>
      </rPr>
      <t xml:space="preserve"> (</t>
    </r>
  </si>
  <si>
    <t>Suministro e Instalacion Luminaria Tipo Reflector de 2000 W LED Para Escenarios Deportivos sobre cruceta</t>
  </si>
  <si>
    <t xml:space="preserve">Suministro e Instalacion de Luminaria LED 40W de 60 cms x 60 cms descolgada luz fria 6000k </t>
  </si>
  <si>
    <r>
      <t xml:space="preserve">Suministro e instalación de lampara lineal de 1,2m tipo LED DE EMPOTRAR 110-220V </t>
    </r>
    <r>
      <rPr>
        <sz val="12"/>
        <color rgb="FFFF0000"/>
        <rFont val="Arial"/>
        <family val="2"/>
      </rPr>
      <t xml:space="preserve"> </t>
    </r>
    <r>
      <rPr>
        <sz val="12"/>
        <color theme="1"/>
        <rFont val="Arial"/>
        <family val="2"/>
      </rPr>
      <t>conforme RETIE</t>
    </r>
    <r>
      <rPr>
        <sz val="12"/>
        <color rgb="FFFF0000"/>
        <rFont val="Arial"/>
        <family val="2"/>
      </rPr>
      <t xml:space="preserve"> </t>
    </r>
    <r>
      <rPr>
        <sz val="12"/>
        <color theme="1"/>
        <rFont val="Arial"/>
        <family val="2"/>
      </rPr>
      <t>uminaria led lineal de empotrar 100w-100-277v – 14000 lúmenes</t>
    </r>
  </si>
  <si>
    <t xml:space="preserve">Suministro e instalación de lampara colgante 220V Luminaria led de colgar 100w-100-277v – 14000 lúmenes </t>
  </si>
  <si>
    <t>Suministro e instalación de LUMINARIA HERMETICA 2X32W LED IP 65 6000K</t>
  </si>
  <si>
    <t>Suministro e instalación de luminaria tipo bala 26W 120V hermetica 6500k</t>
  </si>
  <si>
    <t xml:space="preserve">Suministro e instalación de salida  110V en tuberia EMT 1/2" y alambre3 nº 12 AWG (F-N-T). Incluye accesorios de fijación, conectores de resorte y derivación en cable encauchetado para alimentacion de luminaria. Altura de luminaria 2,5 - 3 mts libre de halogenos HF </t>
  </si>
  <si>
    <t xml:space="preserve">Suministro e instalación de salida para  220V en tuberia EMT 1/2" y alambre3 nº 12 AWG (F-N-T). F-F-T THHN/THWN LIBRE DE HALOGENOS HF cable encauchetado para alimentacion de la luminaria altura de instalacion 2,5-3 m </t>
  </si>
  <si>
    <r>
      <t>Suministro e Instalacion de DPS para Tableros Electricos Principales (</t>
    </r>
    <r>
      <rPr>
        <sz val="12"/>
        <color theme="1"/>
        <rFont val="Arial"/>
        <family val="2"/>
      </rPr>
      <t xml:space="preserve">Protecciòn contra transitrios 277/208 40kA 4 polos+tierra) </t>
    </r>
  </si>
  <si>
    <t xml:space="preserve">Suministro e Instalacion de Tablero regulado de 8 Circuitos bifasico con barra de neutro y de tierra, incluye puerta y chapa que cumpla con normativa RETIE </t>
  </si>
  <si>
    <t xml:space="preserve">Suministro e Instalacion de Tablero de 24 Circuitos trifasico con espacio para totalizador, con barra de neutro y de tierra, incluye puerta y chapa que cumpla con normativa RETIE  </t>
  </si>
  <si>
    <t xml:space="preserve">Suministro e Instalacion de Tablero General trifasico de 1,80 mts x 0,80 mts x 0,35 mts en Lamina; incluye barraje principal de 500 A, barraje secundario de 220 A, barraje de neutro y barra de tierra. Incluye frente muerto y los siguientes totalizadores: 1 de 3 x 250A ajustable, 1 de 3 x 75A, 2 de 3 x 125A, 6 de 2 x 20A y 3 de 1 x 20 A </t>
  </si>
  <si>
    <t>Suministro e instalacion Acometida Electrica en Tuberia PVC Conduit de 3/4", Cable # 4 (F-N-T) 3 Lineas</t>
  </si>
  <si>
    <t>Suministro e instalacion Acometida Electrica en Tuberia PVC Conduit de 3/4",  cable 1#6F+1#6N+1#6T en cable Cu THHN/THWN AWG LIBRE DE HALOGENOS) 3 Lineas</t>
  </si>
  <si>
    <t>Suministro e instalacion Acometida Acometida Electrica en Tuberia PVC Conduit de 3/4", 1#8F+1#8N+1#8T en cable Cu THHN/THWN AWG LIBRE DE HALOGENOS  3 Lineas</t>
  </si>
  <si>
    <t>Acometida Electrica en Tuberia PVC Conduit de 3/4", 1#10F+1#10N+1#10T en cable Cu THHN/THWN AWG LIBRE DE HALOGENOS 3 LineasLIBRE DE HALOGENOS</t>
  </si>
  <si>
    <t>Suministro e Instalacion de Cable 3N°8(F) + 1N°8 (N) + 1N°10 (T) THHN AWG, terminales, marquillas, conectores y demas LIBRE DE HALOGENOS</t>
  </si>
  <si>
    <r>
      <t>Suministro e Instalacion de Cable 3N°4(F) + 1N°4 (N) + 1N°8 (T) THHN AWG, terminales, marquillas, conectores y demas accesorios</t>
    </r>
    <r>
      <rPr>
        <sz val="12"/>
        <color rgb="FFFF0000"/>
        <rFont val="Arial"/>
        <family val="2"/>
      </rPr>
      <t xml:space="preserve">  </t>
    </r>
    <r>
      <rPr>
        <sz val="12"/>
        <rFont val="Arial"/>
        <family val="2"/>
      </rPr>
      <t>LIBRE DE HALOGENOS</t>
    </r>
  </si>
  <si>
    <t xml:space="preserve">Suministro e Instalacion de Acometida Principal desde Punto de Conexión Hasta el Tablero General TG; Incluye Cable de CU THHN 6N°3/0(F) + 1N°4/0(N) + 1N°2(T) en Ducto PVC de 3" LIBRE DE HALOGENOS.  </t>
  </si>
  <si>
    <t>Suministro e Instalacion de Puerta de 1x2 mts con rejilla, incluye bisabra, marco en lamina hierro galvanizado, cerradura de seguridad doble vuelta para cuarto electricos</t>
  </si>
  <si>
    <t>1.23</t>
  </si>
  <si>
    <t>ALFAJIAS EN CONCRETO DE 0.20 X 0.08 (No incluye acero de refuerzo)</t>
  </si>
  <si>
    <t>Suministro e Instalacion de Puertas Galvanizadas Para Aula con visor  1x2 m</t>
  </si>
  <si>
    <t>Suministro e Instalacion de Puertas Galvanizadas Doble Hoja Para Laboratorio con visor doble  2x2 m</t>
  </si>
  <si>
    <t>Desinstalacion e Instalacion de Nuevos Soportes de Tanques de Almacenamiento</t>
  </si>
  <si>
    <t>Suministro e instalacion Switch core tipo A incluye módulos SFP, layer 3</t>
  </si>
  <si>
    <t>5.7</t>
  </si>
  <si>
    <t>5.8</t>
  </si>
  <si>
    <t>9.9</t>
  </si>
  <si>
    <t>21.1,1</t>
  </si>
  <si>
    <t>21.1,2</t>
  </si>
  <si>
    <t>21.1,3</t>
  </si>
  <si>
    <t>21.1,4</t>
  </si>
  <si>
    <t>21.1,5</t>
  </si>
  <si>
    <t>21.1,6</t>
  </si>
  <si>
    <t>21.1,7</t>
  </si>
  <si>
    <t>21,2,1</t>
  </si>
  <si>
    <t>21,2,2</t>
  </si>
  <si>
    <t>21,2,3</t>
  </si>
  <si>
    <t>21,2,4</t>
  </si>
  <si>
    <t>21,2,5</t>
  </si>
  <si>
    <t>21,2,6</t>
  </si>
  <si>
    <t>IVA SOBRE UTILIDAD</t>
  </si>
  <si>
    <t>VALOR TOTAL  (COSTOS DIRECTOS + COSTOS INDIRECTOS + IVA)</t>
  </si>
  <si>
    <t>COSTOS INDIRECTOS</t>
  </si>
  <si>
    <t>UNIVERSIDAD DEL ATLÁNTICO</t>
  </si>
  <si>
    <t>1. COSTOS DE PERSONAL</t>
  </si>
  <si>
    <t>Número de personas</t>
  </si>
  <si>
    <t>Dedicación</t>
  </si>
  <si>
    <t>Cargo</t>
  </si>
  <si>
    <t># DE SMMLV</t>
  </si>
  <si>
    <t>Salario Unitario</t>
  </si>
  <si>
    <t>Total</t>
  </si>
  <si>
    <t>Tiempo</t>
  </si>
  <si>
    <t>Total Pendiente</t>
  </si>
  <si>
    <t>Mes Inicio</t>
  </si>
  <si>
    <t>Desde</t>
  </si>
  <si>
    <t>Mes Fin</t>
  </si>
  <si>
    <t>Hasta</t>
  </si>
  <si>
    <t>Duración</t>
  </si>
  <si>
    <t>GERENCIA DE PROYECTO</t>
  </si>
  <si>
    <t>Director Proyecto</t>
  </si>
  <si>
    <t>PERSONAL DE CAMPO</t>
  </si>
  <si>
    <t>Residente General</t>
  </si>
  <si>
    <t>OFICINA TÉCNICA</t>
  </si>
  <si>
    <t>Auxiliar de Oficina Técnica</t>
  </si>
  <si>
    <t>Topógrafo</t>
  </si>
  <si>
    <t>Cadenero 1</t>
  </si>
  <si>
    <t>Cadenero 2</t>
  </si>
  <si>
    <t>SISO</t>
  </si>
  <si>
    <t>Auxiliar Siso</t>
  </si>
  <si>
    <t>ADMINISTRACIÓN</t>
  </si>
  <si>
    <t>Administrador de obra</t>
  </si>
  <si>
    <t>Auxiliar de Nomina</t>
  </si>
  <si>
    <t>Auxiliar Contable</t>
  </si>
  <si>
    <t>Almacenista</t>
  </si>
  <si>
    <t>Auxiliar de Almacen</t>
  </si>
  <si>
    <t>Conductor Camioneta</t>
  </si>
  <si>
    <t>Aseadora</t>
  </si>
  <si>
    <t>EXTRAS</t>
  </si>
  <si>
    <t>Horas extras y recargos</t>
  </si>
  <si>
    <t>1.1. RESUMEN COSTOS DE PERSONAL (Nomina)</t>
  </si>
  <si>
    <t>CONDICIONES</t>
  </si>
  <si>
    <t>VALOR</t>
  </si>
  <si>
    <t>PRIMA   DE   LOCALIZACIÓN</t>
  </si>
  <si>
    <t>Subtotal Personas con Salario Integral</t>
  </si>
  <si>
    <t>&gt;= 13 SMMVL</t>
  </si>
  <si>
    <t>Subtotal Personal Administrativo y Confianza</t>
  </si>
  <si>
    <t>&lt; 13 y &gt;= 2 SMMLV</t>
  </si>
  <si>
    <t>Localización</t>
  </si>
  <si>
    <t>Subtotal Obreros</t>
  </si>
  <si>
    <t>&lt; 2 SMMLV</t>
  </si>
  <si>
    <t>Alimentación</t>
  </si>
  <si>
    <t>Horas Extras y Recargos</t>
  </si>
  <si>
    <t>Vivienda</t>
  </si>
  <si>
    <t>Prest. Sociales Personal con Salario Integral</t>
  </si>
  <si>
    <t>Viajes</t>
  </si>
  <si>
    <t>Prest. Sociales Personal Administrativo y Confianza</t>
  </si>
  <si>
    <t>Descanso</t>
  </si>
  <si>
    <t>23/4</t>
  </si>
  <si>
    <t>35/4</t>
  </si>
  <si>
    <t>Prest. Sociales  Obreros</t>
  </si>
  <si>
    <t>Prest. Sociales por Horas Extras y Recargos</t>
  </si>
  <si>
    <t>Valor</t>
  </si>
  <si>
    <t>TOTAL COSTOS POR NOMINA DE PERSONAL</t>
  </si>
  <si>
    <t>2. COSTOS VARIOS</t>
  </si>
  <si>
    <t>2.1. HONORARIOS</t>
  </si>
  <si>
    <t>Tarifa por mes</t>
  </si>
  <si>
    <t>Factor</t>
  </si>
  <si>
    <t>Asesorias Técnicas</t>
  </si>
  <si>
    <t xml:space="preserve">Asesorias profesionales </t>
  </si>
  <si>
    <t>Auditoría Ambiental</t>
  </si>
  <si>
    <t>Acompañamiento Diseño</t>
  </si>
  <si>
    <t>SUBTOTAL COSTOS POR HONORARIOS</t>
  </si>
  <si>
    <t>TOTAL COSTOS DE HONORARIOS</t>
  </si>
  <si>
    <t>2.2 ARRENDAMIENTOS</t>
  </si>
  <si>
    <t>Terrenos Alquilados</t>
  </si>
  <si>
    <t>Oficinas</t>
  </si>
  <si>
    <t>Viviendas</t>
  </si>
  <si>
    <t>Alquiler finca</t>
  </si>
  <si>
    <t>Director</t>
  </si>
  <si>
    <t>SUBTOTAL COSTOS POR ARRENDAMIENTOS</t>
  </si>
  <si>
    <t>TOTAL COSTOS DEL ARRENDAMIENTOS</t>
  </si>
  <si>
    <t>2.3. SERVICIOS</t>
  </si>
  <si>
    <t>Aseo y Vigilancia</t>
  </si>
  <si>
    <t>Vigilancia - Oficinas (Puesto 24h)</t>
  </si>
  <si>
    <t>Monitoreo - Alarmas</t>
  </si>
  <si>
    <t>Servicios públicos</t>
  </si>
  <si>
    <t>acueducto Oficinas</t>
  </si>
  <si>
    <t>acueducto Viviendas</t>
  </si>
  <si>
    <t>EnergÍa Eléctrica Oficinas</t>
  </si>
  <si>
    <t>Energía Eléctrica Viviendas</t>
  </si>
  <si>
    <t>Teléfono fijo Oficinas</t>
  </si>
  <si>
    <t>Teléfono fijo Vivienda</t>
  </si>
  <si>
    <t>Telefonía móvil (celulares)</t>
  </si>
  <si>
    <t>Servicio de internet (satelital - UNE)</t>
  </si>
  <si>
    <t>Otros</t>
  </si>
  <si>
    <t>Encomiendas</t>
  </si>
  <si>
    <t>Transporte de Personal</t>
  </si>
  <si>
    <t>Taxis y Buses</t>
  </si>
  <si>
    <t>TOTAL COSTOS DEL SEVICIOS</t>
  </si>
  <si>
    <t>2.4. GASTOS DE MANTENIMIENTO Y REPARACIONES</t>
  </si>
  <si>
    <t>Terrenos</t>
  </si>
  <si>
    <t>Centro de Producción</t>
  </si>
  <si>
    <t>Construcciones y edificaciones</t>
  </si>
  <si>
    <t>Casas Viviendas</t>
  </si>
  <si>
    <t>Campamento Principal - Oficinas</t>
  </si>
  <si>
    <t>SAU</t>
  </si>
  <si>
    <t>Equipo</t>
  </si>
  <si>
    <t>Equipo de oficina</t>
  </si>
  <si>
    <t>Equipo de computación</t>
  </si>
  <si>
    <t>Equipo de comunicación</t>
  </si>
  <si>
    <t>Equipo de Topografía</t>
  </si>
  <si>
    <t>Equipo de Laboratorio</t>
  </si>
  <si>
    <t>Equipo Menor</t>
  </si>
  <si>
    <t>Maquinaria</t>
  </si>
  <si>
    <t>Flota y equipo de transporte</t>
  </si>
  <si>
    <t>Carrotaller</t>
  </si>
  <si>
    <t>Camiones NKR</t>
  </si>
  <si>
    <t>SUBTOTAL COSTOS POR MTO Y REPARACIONES</t>
  </si>
  <si>
    <t>TOTAL COSTOS POR MTO Y REPARACIONES</t>
  </si>
  <si>
    <t>2.5. DIVERSOS</t>
  </si>
  <si>
    <t>Gastos de Representacion y Relaciones</t>
  </si>
  <si>
    <t>Elementos de aseo y cafeteria</t>
  </si>
  <si>
    <t>Utiles, papeleria, fotocopias</t>
  </si>
  <si>
    <t>Papelería</t>
  </si>
  <si>
    <t>Fotografias</t>
  </si>
  <si>
    <t>Tintas Ploter</t>
  </si>
  <si>
    <t>Señales viales y barricadas</t>
  </si>
  <si>
    <t>Combustibles y Lubricantes de equipo menor obra</t>
  </si>
  <si>
    <t>Parqueaderos y peajes</t>
  </si>
  <si>
    <t xml:space="preserve">Otros </t>
  </si>
  <si>
    <t>SUBTOTAL COSTOS POR GASTOS DIVERSOS</t>
  </si>
  <si>
    <t>TOTAL COSTOS POR GASTOS DIVERSOS</t>
  </si>
  <si>
    <t>3. COSTOS AMORTIZABLES</t>
  </si>
  <si>
    <t>3.1. IMPUESTOS</t>
  </si>
  <si>
    <t>Manejo de anticipo</t>
  </si>
  <si>
    <t>Impuesto de guerra</t>
  </si>
  <si>
    <t>Retefuente</t>
  </si>
  <si>
    <t>Reteica</t>
  </si>
  <si>
    <t>Gravamen al movimiento financiero (4/1000)</t>
  </si>
  <si>
    <t>Impuestos de vehículos</t>
  </si>
  <si>
    <t>Prouniversitarios</t>
  </si>
  <si>
    <t>Electrificación rural</t>
  </si>
  <si>
    <t>Industria y comercio</t>
  </si>
  <si>
    <t>Propalacio o Municiaples</t>
  </si>
  <si>
    <t>Prodesarrollo</t>
  </si>
  <si>
    <t>Publicación en diario oficial</t>
  </si>
  <si>
    <t>Trámites y Derechos</t>
  </si>
  <si>
    <t>SUBTOTAL COSTOS POR IMPUESTOS</t>
  </si>
  <si>
    <t>Estampilla Prociudad universitaria</t>
  </si>
  <si>
    <t>Estampilla pro electrificación rural</t>
  </si>
  <si>
    <t>Estampilla pro hospital universitario</t>
  </si>
  <si>
    <t>Pro hospital 1 y 2 nivel atención</t>
  </si>
  <si>
    <t>3.2. SEGUROS Y GARANTIAS</t>
  </si>
  <si>
    <t>Responsabilidad Civil adicional</t>
  </si>
  <si>
    <t>Estabilidad</t>
  </si>
  <si>
    <t>Seguro a todo riesgo adicional</t>
  </si>
  <si>
    <t>Diferido del Balance</t>
  </si>
  <si>
    <t>Cumplimiento</t>
  </si>
  <si>
    <t>Responsabilidad Civil</t>
  </si>
  <si>
    <t>Seguro a todo riesgo</t>
  </si>
  <si>
    <t>SOAT Camionetas y revisión tecnicomecánica</t>
  </si>
  <si>
    <t>TRANSACCIONES VIRTUALES - CHEQUERAS</t>
  </si>
  <si>
    <t>SUBTOTAL COSTOS POR SEGUROS Y GARANTIAS</t>
  </si>
  <si>
    <t>TOTAL COSTOS POR SEGUROS Y GARANTIAS</t>
  </si>
  <si>
    <t>4. COSTOS DEPRECIACIONES</t>
  </si>
  <si>
    <t>4.1. DEPRECIACIONES</t>
  </si>
  <si>
    <t>Tarifa por unidad</t>
  </si>
  <si>
    <t>Muebles y enseres</t>
  </si>
  <si>
    <t>Cafetería</t>
  </si>
  <si>
    <t>Equipos de Computación</t>
  </si>
  <si>
    <t>Computadores Portátiles</t>
  </si>
  <si>
    <t>Computadores de Escritorio</t>
  </si>
  <si>
    <t>Impresoras, Plotter y Scaner</t>
  </si>
  <si>
    <t>Impresoras</t>
  </si>
  <si>
    <t>Cámara fotográfica</t>
  </si>
  <si>
    <t>Cámara video</t>
  </si>
  <si>
    <t>Video Beam</t>
  </si>
  <si>
    <t>Plotter</t>
  </si>
  <si>
    <t>Equipos de Comunicación</t>
  </si>
  <si>
    <t>Varios</t>
  </si>
  <si>
    <t>Bases</t>
  </si>
  <si>
    <t>Repetidoras</t>
  </si>
  <si>
    <t>Equipo mayor y menor</t>
  </si>
  <si>
    <t>Contenedores</t>
  </si>
  <si>
    <t>Equipo Mayor</t>
  </si>
  <si>
    <t>Flota y Equipo de Transporte</t>
  </si>
  <si>
    <t>Carro Taller</t>
  </si>
  <si>
    <t>SUBTOTAL COSTOS POR DEPRECIACIONES</t>
  </si>
  <si>
    <t>TOTAL COSTOS DEPRECIACIONES</t>
  </si>
  <si>
    <t>5. PROVISIONES y DOTACIONES</t>
  </si>
  <si>
    <t>5.1. PROVISIONES</t>
  </si>
  <si>
    <t>Movilización equipos</t>
  </si>
  <si>
    <t>Montajes plantas y campamento</t>
  </si>
  <si>
    <t>Desmovilización</t>
  </si>
  <si>
    <t>Oficina - escritorios y sillas</t>
  </si>
  <si>
    <t>Reparaciones por Garantia</t>
  </si>
  <si>
    <t>SUBTOTAL COSTOS POR PROVISIONES</t>
  </si>
  <si>
    <t>TOTAL COSTOS POR PROVISIONES</t>
  </si>
  <si>
    <t>6. GASTOS NO OPERACIONALES</t>
  </si>
  <si>
    <t>6.1. GASTOS FINANCIEROS</t>
  </si>
  <si>
    <t>Financieros</t>
  </si>
  <si>
    <t>Gastos Bancarios</t>
  </si>
  <si>
    <t>Intereses préstamo bancario</t>
  </si>
  <si>
    <t>SUBTOTAL COSTOS POR GASTOS FINANCIEROS</t>
  </si>
  <si>
    <t>Codigo Contable</t>
  </si>
  <si>
    <t>RESUMEN POR CUENTA</t>
  </si>
  <si>
    <t>% de lo C.I.</t>
  </si>
  <si>
    <t>% de lo C.D.</t>
  </si>
  <si>
    <t>1. Costos de personal</t>
  </si>
  <si>
    <t>1.1. Nomina</t>
  </si>
  <si>
    <t>2. Costos varios</t>
  </si>
  <si>
    <t>2.1. Honorarios</t>
  </si>
  <si>
    <t>2.2. Arrendamientos</t>
  </si>
  <si>
    <t>2.3. Servicios</t>
  </si>
  <si>
    <t>2.4. Gastos de mantenimiento y reparación</t>
  </si>
  <si>
    <t>2.5. Diversos</t>
  </si>
  <si>
    <t>3. Costos amortizables</t>
  </si>
  <si>
    <t>3.1. Impuestos</t>
  </si>
  <si>
    <t>3.2. Seguros y Garantías</t>
  </si>
  <si>
    <t>4. Costos depreciables</t>
  </si>
  <si>
    <t>4.1. Depreciaciones</t>
  </si>
  <si>
    <t>5. Provisiones</t>
  </si>
  <si>
    <t>5.1. Provisiones</t>
  </si>
  <si>
    <t>6. Gastos No Operacionales</t>
  </si>
  <si>
    <t>6.1. Gastos Financieros</t>
  </si>
  <si>
    <t>Vr. Administrativos</t>
  </si>
  <si>
    <t>Costos Directos</t>
  </si>
  <si>
    <t>Administración</t>
  </si>
  <si>
    <t>RESUMEN DEL CALCULO DE AIU</t>
  </si>
  <si>
    <t>Imprevistos</t>
  </si>
  <si>
    <t>VALOR BÁSICO</t>
  </si>
  <si>
    <t>Utilidad</t>
  </si>
  <si>
    <t>IMPREVISTOS</t>
  </si>
  <si>
    <t>NOTAS:</t>
  </si>
  <si>
    <t>1.  SUGIERO HACER UN AJUSTE INTERNO A LOS COSTOS PARA DISMUNUIR EL PORCENTAJE DEL AIU, ASÍ:</t>
  </si>
  <si>
    <t>2.  QUEDA EN MANOS DE UDS LA DECISÓN PARA EL CAMBIO AQUÍ PROPUESTO CONFORME EL MANEJO QUE LA ENTIDAD SABE DARLE A ESTE CASO</t>
  </si>
  <si>
    <t>Residente Redes Húmedas y secas</t>
  </si>
  <si>
    <t>Residente Eléctrico e Iluminación</t>
  </si>
  <si>
    <t xml:space="preserve">Desmonte de Cielo raso Existente </t>
  </si>
  <si>
    <t>Criterios de Ponderación</t>
  </si>
  <si>
    <t>VALOR DE LA PROPUESTA</t>
  </si>
  <si>
    <t>APOYO A LA INDUSTRIA NACIONAL</t>
  </si>
  <si>
    <t>FACTOR DE CALIDAD –IMPLEMENTACIÓN PROGRAMA GERENCIA DE PROYECTOS-</t>
  </si>
  <si>
    <t>NO SANCIONES</t>
  </si>
  <si>
    <t>PROPONENTE CON TRABAJADORES DISCAPACITADOS</t>
  </si>
  <si>
    <t>CONCEPTO</t>
  </si>
  <si>
    <t xml:space="preserve"> PUNTAJE MAXIMO</t>
  </si>
  <si>
    <t>a)</t>
  </si>
  <si>
    <t>Presupuesto oficial</t>
  </si>
  <si>
    <t>IVAN ALBERTO JIMENEZ AGUIRRE</t>
  </si>
  <si>
    <t>ERICK JOAQUIN DOMINGUEZ MONTAÑO</t>
  </si>
  <si>
    <t>REPRESENTANTE LEGAL</t>
  </si>
  <si>
    <t>AVALDE LA PROPUESTA</t>
  </si>
  <si>
    <t>A CONSTRUIR S.A.</t>
  </si>
  <si>
    <t>Unión Temporal obras especiales mantenimiento</t>
  </si>
  <si>
    <t>Media Geométrica</t>
  </si>
  <si>
    <t>En donde:</t>
  </si>
  <si>
    <t>Ppr= Puntaje Proponente</t>
  </si>
  <si>
    <t>Pi= Valor de la propuesta</t>
  </si>
  <si>
    <t>I)</t>
  </si>
  <si>
    <t>VALORES TOTALES</t>
  </si>
  <si>
    <t>PUNTAJE</t>
  </si>
  <si>
    <t>EVALUACIÓN DEL PRECIO DE LA OFERTA</t>
  </si>
  <si>
    <t>400 PUNTOS</t>
  </si>
  <si>
    <t>650 PUNTOS</t>
  </si>
  <si>
    <t>b)</t>
  </si>
  <si>
    <t>PUNTAJE POR ITEM REPRESENTATIVO</t>
  </si>
  <si>
    <t>250 PUNTOS</t>
  </si>
  <si>
    <t>PRECIO UNITARIO</t>
  </si>
  <si>
    <t xml:space="preserve"> PRESUPUESTO OFICIAL Y PROPUESTAS</t>
  </si>
  <si>
    <t xml:space="preserve">G1= Media Geométrica, </t>
  </si>
  <si>
    <t>Si= Media Geométrica de cada Ítem Representativo</t>
  </si>
  <si>
    <t>Pi1, Pi2, Pi3, PiN. = Valor de los ítems Representativos de las propuestas hábiles</t>
  </si>
  <si>
    <t>Po = Presupuesto Oficial del Ítem Representativo.</t>
  </si>
  <si>
    <t>N= Número de propuestas hábiles presentadas.</t>
  </si>
  <si>
    <t>Se calculará la Media Geométrica (S) para cada ítem representativo, con los valores de cada ítem representativo en evaluación de las propuestas hábiles, incluido el presupuesto oficial del proceso.</t>
  </si>
  <si>
    <t>Se calculará la Diferencia (Dn) en valor absoluto entre cada ítem representativo propuesto y la Media Geométrica (S)</t>
  </si>
  <si>
    <t>Dn = [𝑃𝑖𝑁 − 𝑆]</t>
  </si>
  <si>
    <t>Cada ítem representativo cuyo Dn esté más cerca de la media geométrica por encima o por abajo, recibirá como máximo 125 puntos.</t>
  </si>
  <si>
    <t>Los demás recibirán cinco (5) puntos menos que el anterior en orden sucesivo, a medida que su Dn se vaya alejando de la media del respectivo ítem, por debajo o por encima. Dicho procedimiento se realizara el número de veces necesario dependiendo del número de propuestas que se presenten hasta llegar a cinco (5) puntos. Caso en el cual de existir propuestas aun sin asignación de puntaje obtendrán calificación de cero puntos en este criterio.</t>
  </si>
  <si>
    <t>Este procedimiento se realizará dos veces, una por cada ítem representativo en evaluación, en todo caso el puntaje máximo será de 250 puntos para los dos ítems representativos en su conjunto.</t>
  </si>
  <si>
    <t>Suministro e Instalacion de Ventanas en Perfileria de Aluminio con Vidrio Templado Termoacústico</t>
  </si>
  <si>
    <t>PROPONENTE</t>
  </si>
  <si>
    <r>
      <rPr>
        <sz val="12"/>
        <color rgb="FF000000"/>
        <rFont val="Calibri"/>
        <family val="2"/>
      </rPr>
      <t>ITEM 7,1:</t>
    </r>
    <r>
      <rPr>
        <b/>
        <sz val="12"/>
        <color rgb="FF000000"/>
        <rFont val="Calibri"/>
        <family val="2"/>
      </rPr>
      <t xml:space="preserve"> IMPERMEABILIZACIÓN CON MEMBRANA PVC SIKAPLAN CUBIERTAS DE PRESUPUESTO OFICIAL Y PROPUESTAS</t>
    </r>
  </si>
  <si>
    <r>
      <rPr>
        <sz val="12"/>
        <color rgb="FF000000"/>
        <rFont val="Calibri"/>
        <family val="2"/>
      </rPr>
      <t>ITEM 11,1:</t>
    </r>
    <r>
      <rPr>
        <b/>
        <sz val="12"/>
        <color rgb="FF000000"/>
        <rFont val="Calibri"/>
        <family val="2"/>
      </rPr>
      <t xml:space="preserve"> SUMINISTRO E INSTALACIÓN DE VENTANAS EN PERFILERÍA DE ALUMINIO CON VIDRIO TEMPLADO TERMOACÚSTICO</t>
    </r>
  </si>
  <si>
    <t>ÍTEM 7,1</t>
  </si>
  <si>
    <t>ÍTEM 11,1</t>
  </si>
  <si>
    <t>II)</t>
  </si>
  <si>
    <t xml:space="preserve">PROMOCION A LA INDUSTRIA NACIONAL – PROMOCION DE BIENES Y SERVICIOS NACIONALES: </t>
  </si>
  <si>
    <r>
      <t xml:space="preserve">Son </t>
    </r>
    <r>
      <rPr>
        <b/>
        <u/>
        <sz val="12"/>
        <color rgb="FF000000"/>
        <rFont val="Franklin Gothic Book"/>
        <family val="2"/>
      </rPr>
      <t>BIENES NACIONALES</t>
    </r>
    <r>
      <rPr>
        <sz val="12"/>
        <color rgb="FF000000"/>
        <rFont val="Franklin Gothic Book"/>
        <family val="2"/>
      </rPr>
      <t xml:space="preserve"> los bienes inscritos en el Registro de Productores de Bienes Nacionales – RPBN. </t>
    </r>
  </si>
  <si>
    <t xml:space="preserve">NOTA: Para el presente proceso de conformidad con el Documento de Estudios Previos y Análisis del Sector, no se identificaron bienes nacionales, por lo cual no se otorgará puntaje por el presente ítem. </t>
  </si>
  <si>
    <r>
      <t>Son SERVICIOS NACIONALES</t>
    </r>
    <r>
      <rPr>
        <sz val="12"/>
        <color rgb="FF000000"/>
        <rFont val="Franklin Gothic Book"/>
        <family val="2"/>
      </rPr>
      <t xml:space="preserve"> aquellos prestados por: </t>
    </r>
  </si>
  <si>
    <r>
      <t>·</t>
    </r>
    <r>
      <rPr>
        <sz val="7"/>
        <color rgb="FF000000"/>
        <rFont val="Times New Roman"/>
        <family val="1"/>
      </rPr>
      <t xml:space="preserve">      </t>
    </r>
    <r>
      <rPr>
        <sz val="12"/>
        <color rgb="FF000000"/>
        <rFont val="Franklin Gothic Book"/>
        <family val="2"/>
      </rPr>
      <t>Personas persona natural colombiana o residente en Colombia.</t>
    </r>
  </si>
  <si>
    <r>
      <t>·</t>
    </r>
    <r>
      <rPr>
        <sz val="7"/>
        <color rgb="FF000000"/>
        <rFont val="Times New Roman"/>
        <family val="1"/>
      </rPr>
      <t xml:space="preserve">      </t>
    </r>
    <r>
      <rPr>
        <sz val="12"/>
        <color rgb="FF000000"/>
        <rFont val="Franklin Gothic Book"/>
        <family val="2"/>
      </rPr>
      <t xml:space="preserve">Personas Jurídicas constituidas en el país. </t>
    </r>
  </si>
  <si>
    <t>De conformidad con el Documento de Estudios Previos y Análisis del Sector, la ejecución del contrato de obra se entiende como un servicio, por lo cual, se acreditará el origen nacional de la oferta de la siguiente manera:</t>
  </si>
  <si>
    <r>
      <t>·</t>
    </r>
    <r>
      <rPr>
        <sz val="7"/>
        <color rgb="FF000000"/>
        <rFont val="Times New Roman"/>
        <family val="1"/>
      </rPr>
      <t xml:space="preserve">      </t>
    </r>
    <r>
      <rPr>
        <sz val="12"/>
        <color rgb="FF000000"/>
        <rFont val="Franklin Gothic Book"/>
        <family val="2"/>
      </rPr>
      <t>Persona Natural Colombiana, con la presentación de la cédula de ciudadanía del proponente en copia simple, la cual deberá ser aportada con su oferta.</t>
    </r>
  </si>
  <si>
    <r>
      <t>·</t>
    </r>
    <r>
      <rPr>
        <sz val="7"/>
        <color rgb="FF000000"/>
        <rFont val="Times New Roman"/>
        <family val="1"/>
      </rPr>
      <t xml:space="preserve">      </t>
    </r>
    <r>
      <rPr>
        <sz val="12"/>
        <color rgb="FF000000"/>
        <rFont val="Franklin Gothic Book"/>
        <family val="2"/>
      </rPr>
      <t xml:space="preserve">Persona Jurídica constituida en el país, se verificará con el Certificado de Cámara y Comercio que el domicilio de la personas jurídica este dentro del territorio nacional. </t>
    </r>
  </si>
  <si>
    <t>Persona Natural Extranjera Residente en Colombia, con la presentación de la visa correspondiente (http://www.cancilleria.gov.co/tramites_servicios/visas/categorias/negocios) que le permita la ejecución ejecutar el objeto contractual de conformidad con la Ley. La cual deberá ser aportada con la oferta en copia simple.</t>
  </si>
  <si>
    <t>PROMOCION A LA INDUSTRIA NACIONAL</t>
  </si>
  <si>
    <t>FOLIO</t>
  </si>
  <si>
    <t>anexan carta de apoyo a la industria nacional y camara de comercio</t>
  </si>
  <si>
    <t>III)</t>
  </si>
  <si>
    <t xml:space="preserve">FACTOR DE CALIDAD </t>
  </si>
  <si>
    <t>Implementación Programa Gerencia Proyectos</t>
  </si>
  <si>
    <r>
      <t xml:space="preserve">El proponente </t>
    </r>
    <r>
      <rPr>
        <sz val="12"/>
        <color rgb="FF000000"/>
        <rFont val="Franklin Gothic Book"/>
        <family val="2"/>
      </rPr>
      <t>deberá instaurar el programa de Gerencia de Proyectos y para ello deberá contar con un profesional con una dedicación del 100% en las áreas de la Ingeniería o la Arquitectura, que cumpla con al menos una de las siguientes opciones:</t>
    </r>
  </si>
  <si>
    <r>
      <t>OPCIÓN No. 1:</t>
    </r>
    <r>
      <rPr>
        <sz val="12"/>
        <color rgb="FF000000"/>
        <rFont val="Franklin Gothic Book"/>
        <family val="2"/>
      </rPr>
      <t xml:space="preserve"> Profesional con certificado o credencial PMP (Project Management Professional), con mínimo un (1) año de experiencia como coordinador, gerente, líder o director de proyectos de </t>
    </r>
    <r>
      <rPr>
        <b/>
        <sz val="12"/>
        <color rgb="FF000000"/>
        <rFont val="Franklin Gothic Book"/>
        <family val="2"/>
      </rPr>
      <t>Construccion de Edificaciones.</t>
    </r>
  </si>
  <si>
    <r>
      <t>Nota 1:</t>
    </r>
    <r>
      <rPr>
        <b/>
        <sz val="12"/>
        <color rgb="FF000000"/>
        <rFont val="Franklin Gothic Book"/>
        <family val="2"/>
      </rPr>
      <t xml:space="preserve"> </t>
    </r>
    <r>
      <rPr>
        <sz val="12"/>
        <color rgb="FF000000"/>
        <rFont val="Franklin Gothic Book"/>
        <family val="2"/>
      </rPr>
      <t>Para acreditar lo anterior se deberá aportar copia del acta de grado y/o diploma, que lo certifique como Ingeniero y/o arquitecto, así como certificación o credencial PMP vigente. Adicionalmente deberá presentar certificaciones o contratos en los que se evidencie la experiencia solicitada en gerencia de proyectos.</t>
    </r>
  </si>
  <si>
    <r>
      <t>OPCIÓN No. 2:</t>
    </r>
    <r>
      <rPr>
        <sz val="12"/>
        <color rgb="FF000000"/>
        <rFont val="Franklin Gothic Book"/>
        <family val="2"/>
      </rPr>
      <t xml:space="preserve"> Profesional que acredite tener una Especialización, Maestría o Doctorado en Gerencia de Proyectos, con mínimo un (1) año de experiencia como coordinador, gerente, líder o director de proyectos de </t>
    </r>
    <r>
      <rPr>
        <b/>
        <sz val="12"/>
        <color rgb="FF000000"/>
        <rFont val="Franklin Gothic Book"/>
        <family val="2"/>
      </rPr>
      <t>Construccion de Edificaciones.</t>
    </r>
  </si>
  <si>
    <r>
      <t>Nota 1:</t>
    </r>
    <r>
      <rPr>
        <b/>
        <sz val="12"/>
        <color rgb="FF000000"/>
        <rFont val="Franklin Gothic Book"/>
        <family val="2"/>
      </rPr>
      <t xml:space="preserve"> </t>
    </r>
    <r>
      <rPr>
        <sz val="12"/>
        <color rgb="FF000000"/>
        <rFont val="Franklin Gothic Book"/>
        <family val="2"/>
      </rPr>
      <t>Para acreditar lo anterior se deberá aportar copia del acta de grado y/o diploma, que lo certifique como Ingeniero y/o arquitecto, así como copia de los títulos de postgrado, acreditados mediante copia de los diplomas y/o actas de grado. Adicionalmente deberá presentar certificaciones o contratos en los que se evidencie la experiencia solicitada en gerencia de proyectos.</t>
    </r>
  </si>
  <si>
    <r>
      <t>Nota 2:</t>
    </r>
    <r>
      <rPr>
        <b/>
        <u/>
        <sz val="12"/>
        <color rgb="FF000000"/>
        <rFont val="Franklin Gothic Book"/>
        <family val="2"/>
      </rPr>
      <t xml:space="preserve"> </t>
    </r>
    <r>
      <rPr>
        <sz val="12"/>
        <color rgb="FF000000"/>
        <rFont val="Franklin Gothic Book"/>
        <family val="2"/>
      </rPr>
      <t xml:space="preserve">Cuando la Especialización, Maestría o Doctorado no sea específica en Gerencia de Proyectos, se deberá aportar copia del pensum académico, plan de estudios y/o certificación de la Universidad en la cual se indique que los estudios adelantados guardan equivalencia con los de una </t>
    </r>
    <r>
      <rPr>
        <b/>
        <u/>
        <sz val="12"/>
        <color rgb="FF000000"/>
        <rFont val="Franklin Gothic Book"/>
        <family val="2"/>
      </rPr>
      <t>Gerencia de Proyecto</t>
    </r>
    <r>
      <rPr>
        <sz val="12"/>
        <color rgb="FF000000"/>
        <rFont val="Franklin Gothic Book"/>
        <family val="2"/>
      </rPr>
      <t xml:space="preserve">. </t>
    </r>
  </si>
  <si>
    <t xml:space="preserve">Para efectos del presente pliego, se entiende pensum académico, como el documento que contiene todas las asignaturas o materias que componen el plan de estudio de una determinada carrera. </t>
  </si>
  <si>
    <t>Para efectos de la equivalencia, el pensum académico deberá contener como mínimo estudios en las áreas de:</t>
  </si>
  <si>
    <r>
      <t>·</t>
    </r>
    <r>
      <rPr>
        <sz val="7"/>
        <color rgb="FF000000"/>
        <rFont val="Times New Roman"/>
        <family val="1"/>
      </rPr>
      <t xml:space="preserve">      </t>
    </r>
    <r>
      <rPr>
        <sz val="12"/>
        <color rgb="FF000000"/>
        <rFont val="Franklin Gothic Book"/>
        <family val="2"/>
      </rPr>
      <t>Formulación, Evaluación o Gestión de Proyectos</t>
    </r>
  </si>
  <si>
    <r>
      <t>·</t>
    </r>
    <r>
      <rPr>
        <sz val="7"/>
        <color rgb="FF000000"/>
        <rFont val="Times New Roman"/>
        <family val="1"/>
      </rPr>
      <t xml:space="preserve">      </t>
    </r>
    <r>
      <rPr>
        <sz val="12"/>
        <color rgb="FF000000"/>
        <rFont val="Franklin Gothic Book"/>
        <family val="2"/>
      </rPr>
      <t>Gerencia del talento humano</t>
    </r>
  </si>
  <si>
    <r>
      <t>·</t>
    </r>
    <r>
      <rPr>
        <sz val="7"/>
        <color rgb="FF000000"/>
        <rFont val="Times New Roman"/>
        <family val="1"/>
      </rPr>
      <t xml:space="preserve">      </t>
    </r>
    <r>
      <rPr>
        <sz val="12"/>
        <color rgb="FF000000"/>
        <rFont val="Franklin Gothic Book"/>
        <family val="2"/>
      </rPr>
      <t xml:space="preserve">Principios de administración de proyectos (Planeación, organización, dirección y  </t>
    </r>
  </si>
  <si>
    <t xml:space="preserve">            control) </t>
  </si>
  <si>
    <r>
      <t>·</t>
    </r>
    <r>
      <rPr>
        <sz val="7"/>
        <color rgb="FF000000"/>
        <rFont val="Times New Roman"/>
        <family val="1"/>
      </rPr>
      <t xml:space="preserve">      </t>
    </r>
    <r>
      <rPr>
        <sz val="12"/>
        <color rgb="FF000000"/>
        <rFont val="Franklin Gothic Book"/>
        <family val="2"/>
      </rPr>
      <t>Planeación Estratégica</t>
    </r>
  </si>
  <si>
    <r>
      <t>·</t>
    </r>
    <r>
      <rPr>
        <sz val="7"/>
        <color rgb="FF000000"/>
        <rFont val="Times New Roman"/>
        <family val="1"/>
      </rPr>
      <t xml:space="preserve">      </t>
    </r>
    <r>
      <rPr>
        <sz val="12"/>
        <color rgb="FF000000"/>
        <rFont val="Franklin Gothic Book"/>
        <family val="2"/>
      </rPr>
      <t>Finanzas</t>
    </r>
  </si>
  <si>
    <r>
      <t>·</t>
    </r>
    <r>
      <rPr>
        <sz val="7"/>
        <color rgb="FF000000"/>
        <rFont val="Times New Roman"/>
        <family val="1"/>
      </rPr>
      <t xml:space="preserve">      </t>
    </r>
    <r>
      <rPr>
        <sz val="12"/>
        <color rgb="FF000000"/>
        <rFont val="Franklin Gothic Book"/>
        <family val="2"/>
      </rPr>
      <t xml:space="preserve">Toma de decisiones </t>
    </r>
  </si>
  <si>
    <t>PROGRAMA GERENCIA DE PROYECTOS</t>
  </si>
  <si>
    <t>PROFESIONAL</t>
  </si>
  <si>
    <t xml:space="preserve">Anexan carta de compromiso y un esquema del plan de gestion de calidad
</t>
  </si>
  <si>
    <t>EXPERIENCIA</t>
  </si>
  <si>
    <t>IV)</t>
  </si>
  <si>
    <t>Se asignarán 90 puntos en los casos en que se acredite que ni el proponente ni alguno(s) de sus integrantes haya sido sujeto por acto administrativo de: multas, cláusula penal pecuniaria, caducidad, sanciones, incumplimiento contractual, incumplimiento post contractual, declaratoria de siniestro (de estabilidad o de cualquier otra obligación), o cualquier otro incumplimiento, en los últimos tres (3) años contados a partir de la fecha de cierre de la presente Invitación pública</t>
  </si>
  <si>
    <t>En los demás casos, esto es, en los que el Proponente o cualquiera de sus integrantes haya sido sujeto de: multas, cláusula penal pecuniaria, caducidad, sanciones, incumplimiento contractual, incumplimiento post contractual, declaratoria de siniestro (de estabilidad o de cualquier otra obligación), o cualquier otro incumplimiento, en los últimos tres (3) años contados a partir de la fecha de cierre de la presente Invitación pública, se asignarán cero (0) puntos</t>
  </si>
  <si>
    <t>Para acreditar este criterio el representante legal del proponente deberá suscribir carta en la que manifieste que ni el proponente ni alguno(s) de sus integrantes haya sido sujeto de: multas, cláusula penal pecuniaria, caducidad, sanciones, incumplimiento contractual, incumplimiento post contractual, declaratoria de siniestro (de estabilidad o de cualquier otra obligación), o cualquier otro incumplimiento, en los últimos tres (3) años contados a partir de la fecha de cierre de la presente Invitación pública. La entidad se reserva el derecho de verificar tal información</t>
  </si>
  <si>
    <t>V)</t>
  </si>
  <si>
    <t>La UNIVERSIDAD asignará diez (10) puntos al Proponente que acredite el número mínimo de personas con discapacidad de acuerdo con el número total de trabajadores de la planta de su personal en los términos señalados en La Ley 1618 de 2013 reglamentada por el  Decreto 392 de 2018).</t>
  </si>
  <si>
    <t>Los requisitos establecidos en la normativa para la acreditación TRABAJADORES CON DISCAPACIDAD PLANTA DE PERSONAL (DECRETO 392 DE 2018) el Ministerio del Trabajo ha manifestado lo siguiente: En desarrollo de las premisas legales antes descritas, se expidió el Decreto 392 de 2018, Por el cual se reglamentan los numerales 1, y 8 del artículo 13 de la Ley 1618 de 2013, sobre incentivos en Procesos de Contratación en favor de personas con discapacidad</t>
  </si>
  <si>
    <t xml:space="preserve">1. La persona natural, el representante legal de la persona jurídica o el revisor fiscal, según corresponda, certificará el número total de trabajadores vinculados a la planta de personal del proponente o sus integrantes a la fecha de cierre del proceso de selección. </t>
  </si>
  <si>
    <t>2. Acreditar el número mínimo de personas con discapacidad en su planta de personal, de conformidad con lo señalado en el certificado expedido por el Ministerio de Trabajo, el cual deberá estar vigente a la fecha de cierre del proceso de selección. Verificados los anteriores requisitos, se asignará el 1%, a quienes acrediten el número mínimo de trabajadores con discapacidad, señalados a continuación:</t>
  </si>
  <si>
    <t>Número total de trabajadores de la planta de personal del proponente</t>
  </si>
  <si>
    <t>Número mínimo de trabajadores con discapacidad exigido</t>
  </si>
  <si>
    <t xml:space="preserve">Entre 1 y 30        </t>
  </si>
  <si>
    <t>Entre 31 y 100</t>
  </si>
  <si>
    <t>Entre 101 y 150</t>
  </si>
  <si>
    <t>Entre 151 y 200</t>
  </si>
  <si>
    <t>Más de 200</t>
  </si>
  <si>
    <t>TRABAJADORES DISCAPACITADOS</t>
  </si>
  <si>
    <t>CERTIFICACIONES</t>
  </si>
  <si>
    <t>Anexan acreditacion del del total de trabajadores con discapacidad
Anexa certificado del ministerio de trabajo</t>
  </si>
  <si>
    <t>Virgilio Torres
Total trabajadores 2
Total con discapacidad 1
COVEIN
Total trabajadores 23
Total con discapacidad 1</t>
  </si>
  <si>
    <t>456-457
458-459</t>
  </si>
  <si>
    <t>461-469</t>
  </si>
  <si>
    <t>anexan carta de certificacion de no sanciones firmada por el representante legal de la Union temporal y cada empresa</t>
  </si>
  <si>
    <t>489-493</t>
  </si>
  <si>
    <t>Anexan Carta de compromiso del profesional en Ingenieria Civil par el cargo GERENTE DE PROYECTOS
Anexa Tarjeta profesional, diploma de grado y diploma de especialista en Gerencia de proyectos y especialista en geotecnia vial y pavimentos</t>
  </si>
  <si>
    <t>Anexa certificado como genrente en construccion de edificaciones por mas de un año</t>
  </si>
  <si>
    <t>471, 481
472
475-484
486-487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</si>
</sst>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2" formatCode="_-&quot;$&quot;\ * #,##0_-;\-&quot;$&quot;\ * #,##0_-;_-&quot;$&quot;\ * &quot;-&quot;_-;_-@_-"/>
    <numFmt numFmtId="41" formatCode="_-* #,##0_-;\-* #,##0_-;_-* &quot;-&quot;_-;_-@_-"/>
    <numFmt numFmtId="43" formatCode="_-* #,##0.00_-;\-* #,##0.00_-;_-* &quot;-&quot;??_-;_-@_-"/>
    <numFmt numFmtId="164" formatCode="&quot;$&quot;#,##0;\-&quot;$&quot;#,##0"/>
    <numFmt numFmtId="165" formatCode="_-&quot;$&quot;* #,##0_-;\-&quot;$&quot;* #,##0_-;_-&quot;$&quot;* &quot;-&quot;_-;_-@_-"/>
    <numFmt numFmtId="166" formatCode="_-&quot;$&quot;* #,##0.00_-;\-&quot;$&quot;* #,##0.00_-;_-&quot;$&quot;* &quot;-&quot;??_-;_-@_-"/>
    <numFmt numFmtId="167" formatCode="_-&quot;$&quot;* #,##0_-;\-&quot;$&quot;* #,##0_-;_-&quot;$&quot;* &quot;-&quot;_-;_-@"/>
    <numFmt numFmtId="168" formatCode="[$$-240A]\ #,##0.00"/>
    <numFmt numFmtId="169" formatCode="_-* #,##0.00_-;\-* #,##0.00_-;_-* &quot;-&quot;_-;_-@"/>
    <numFmt numFmtId="170" formatCode="_(&quot;$&quot;\ * #,##0_);_(&quot;$&quot;\ * \(#,##0\);_(&quot;$&quot;\ * &quot;-&quot;??_);_(@_)"/>
    <numFmt numFmtId="171" formatCode="_-&quot;$&quot;\ * #,##0_-;\-&quot;$&quot;\ * #,##0_-;_-&quot;$&quot;\ * &quot;-&quot;_-;_-@"/>
    <numFmt numFmtId="172" formatCode="_(&quot;$&quot;\ * #,##0.00_);_(&quot;$&quot;\ * \(#,##0.00\);_(&quot;$&quot;\ * &quot;-&quot;??_);_(@_)"/>
    <numFmt numFmtId="173" formatCode="_(* #,##0.00_);_(* \(#,##0.00\);_(* &quot;-&quot;??_);_(@_)"/>
    <numFmt numFmtId="174" formatCode="_-&quot;$&quot;\ * #,##0.00_-;\-&quot;$&quot;\ * #,##0.00_-;_-&quot;$&quot;\ * &quot;-&quot;??_-;_-@"/>
    <numFmt numFmtId="175" formatCode="_ * #,##0.00_ ;_ * \-#,##0.00_ ;_ * &quot;-&quot;??_ ;_ @_ "/>
    <numFmt numFmtId="176" formatCode="_-&quot;$&quot;* #,##0.00_-;\-&quot;$&quot;* #,##0.00_-;_-&quot;$&quot;* &quot;-&quot;_-;_-@"/>
    <numFmt numFmtId="177" formatCode="_-* #,##0_-;\-* #,##0_-;_-* &quot;-&quot;_-;_-@"/>
    <numFmt numFmtId="178" formatCode="_-&quot;$&quot;* #,##0_-;\-&quot;$&quot;* #,##0_-;_-&quot;$&quot;* &quot;-&quot;??_-;_-@_-"/>
    <numFmt numFmtId="179" formatCode="0.0%"/>
    <numFmt numFmtId="180" formatCode="_-&quot;$&quot;* #,##0.000_-;\-&quot;$&quot;* #,##0.000_-;_-&quot;$&quot;* &quot;-&quot;_-;_-@"/>
    <numFmt numFmtId="181" formatCode="_-&quot;$&quot;* #,##0.0_-;\-&quot;$&quot;* #,##0.0_-;_-&quot;$&quot;* &quot;-&quot;_-;_-@"/>
    <numFmt numFmtId="182" formatCode="_-&quot;$&quot;* #,##0.0000_-;\-&quot;$&quot;* #,##0.0000_-;_-&quot;$&quot;* &quot;-&quot;_-;_-@"/>
    <numFmt numFmtId="183" formatCode="&quot;Mes &quot;##"/>
    <numFmt numFmtId="184" formatCode="_(* #,##0.0_);_(* \(#,##0.0\);_(* &quot;-&quot;??_);_(@_)"/>
    <numFmt numFmtId="185" formatCode="_-* #,##0.00\ _€_-;\-* #,##0.00\ _€_-;_-* &quot;-&quot;??\ _€_-;_-@_-"/>
    <numFmt numFmtId="186" formatCode="_-* #,##0\ _€_-;\-* #,##0\ _€_-;_-* &quot;-&quot;??\ _€_-;_-@_-"/>
    <numFmt numFmtId="187" formatCode="_ [$€-2]\ * #,##0.00_ ;_ [$€-2]\ * \-#,##0.00_ ;_ [$€-2]\ * &quot;-&quot;??_ "/>
    <numFmt numFmtId="188" formatCode="_(* #,##0.000_);_(* \(#,##0.000\);_(* &quot;-&quot;??_);_(@_)"/>
    <numFmt numFmtId="189" formatCode="_(* #,##0_);_(* \(#,##0\);_(* &quot;-&quot;??_);_(@_)"/>
    <numFmt numFmtId="190" formatCode="0.0000000%"/>
    <numFmt numFmtId="191" formatCode="_-&quot;$&quot;\ * #,##0_-;\-&quot;$&quot;\ * #,##0_-;_-&quot;$&quot;\ * &quot;-&quot;??_-;_-@_-"/>
    <numFmt numFmtId="192" formatCode="0.000%"/>
    <numFmt numFmtId="193" formatCode="_-* #,##0.00_-;\-* #,##0.00_-;_-* &quot;-&quot;_-;_-@_-"/>
    <numFmt numFmtId="194" formatCode="&quot;$&quot;#,##0"/>
    <numFmt numFmtId="195" formatCode="_-&quot;$&quot;\ * #,##0.00_-;\-&quot;$&quot;\ * #,##0.00_-;_-&quot;$&quot;\ * &quot;-&quot;_-;_-@_-"/>
    <numFmt numFmtId="196" formatCode="_-* #,##0_-;\-* #,##0_-;_-* &quot;-&quot;??_-;_-@_-"/>
  </numFmts>
  <fonts count="43" x14ac:knownFonts="1">
    <font>
      <sz val="12"/>
      <color rgb="FF000000"/>
      <name val="Calibri"/>
    </font>
    <font>
      <sz val="11"/>
      <color theme="1"/>
      <name val="Calibri"/>
      <family val="2"/>
      <scheme val="minor"/>
    </font>
    <font>
      <sz val="12"/>
      <color theme="1"/>
      <name val="Calibri"/>
      <family val="2"/>
      <scheme val="minor"/>
    </font>
    <font>
      <sz val="12"/>
      <color theme="1"/>
      <name val="Calibri"/>
      <family val="2"/>
      <scheme val="minor"/>
    </font>
    <font>
      <b/>
      <sz val="12"/>
      <color rgb="FF000000"/>
      <name val="Calibri"/>
      <family val="2"/>
    </font>
    <font>
      <b/>
      <sz val="14"/>
      <color rgb="FF000000"/>
      <name val="Calibri"/>
      <family val="2"/>
    </font>
    <font>
      <sz val="12"/>
      <name val="Calibri"/>
      <family val="2"/>
    </font>
    <font>
      <b/>
      <sz val="10"/>
      <color rgb="FF000000"/>
      <name val="Arial"/>
      <family val="2"/>
    </font>
    <font>
      <sz val="10"/>
      <color rgb="FF000000"/>
      <name val="Arial"/>
      <family val="2"/>
    </font>
    <font>
      <b/>
      <sz val="10"/>
      <name val="Arial"/>
      <family val="2"/>
    </font>
    <font>
      <b/>
      <sz val="12"/>
      <name val="Calibri"/>
      <family val="2"/>
    </font>
    <font>
      <sz val="8"/>
      <name val="Century Gothic"/>
      <family val="1"/>
    </font>
    <font>
      <b/>
      <sz val="8"/>
      <name val="Century Gothic"/>
      <family val="1"/>
    </font>
    <font>
      <sz val="9"/>
      <color rgb="FF000000"/>
      <name val="Calibri"/>
      <family val="2"/>
    </font>
    <font>
      <b/>
      <sz val="11"/>
      <color theme="3"/>
      <name val="Calibri"/>
      <family val="2"/>
      <scheme val="minor"/>
    </font>
    <font>
      <sz val="11"/>
      <color theme="1"/>
      <name val="Calibri"/>
      <family val="2"/>
      <scheme val="minor"/>
    </font>
    <font>
      <sz val="12"/>
      <color rgb="FF000000"/>
      <name val="Calibri"/>
      <family val="2"/>
    </font>
    <font>
      <sz val="8"/>
      <name val="Calibri"/>
      <family val="2"/>
    </font>
    <font>
      <sz val="12"/>
      <name val="Arial"/>
      <family val="2"/>
    </font>
    <font>
      <sz val="12"/>
      <color rgb="FFFF0000"/>
      <name val="Arial"/>
      <family val="2"/>
    </font>
    <font>
      <sz val="12"/>
      <color theme="1"/>
      <name val="Calibri"/>
      <family val="2"/>
    </font>
    <font>
      <sz val="12"/>
      <color theme="1"/>
      <name val="Arial"/>
      <family val="2"/>
    </font>
    <font>
      <sz val="10"/>
      <name val="Arial"/>
      <family val="2"/>
    </font>
    <font>
      <sz val="10"/>
      <name val="MS Sans Serif"/>
      <family val="2"/>
    </font>
    <font>
      <sz val="10"/>
      <color indexed="8"/>
      <name val="Arial"/>
      <family val="2"/>
    </font>
    <font>
      <sz val="10"/>
      <color theme="1"/>
      <name val="Calibri"/>
      <family val="2"/>
    </font>
    <font>
      <i/>
      <sz val="10"/>
      <color theme="1"/>
      <name val="Calibri"/>
      <family val="2"/>
    </font>
    <font>
      <b/>
      <i/>
      <sz val="18"/>
      <color theme="1"/>
      <name val="Calibri"/>
      <family val="2"/>
    </font>
    <font>
      <b/>
      <i/>
      <sz val="11"/>
      <color theme="1"/>
      <name val="Calibri"/>
      <family val="2"/>
    </font>
    <font>
      <b/>
      <i/>
      <sz val="20"/>
      <color theme="1"/>
      <name val="Calibri"/>
      <family val="2"/>
    </font>
    <font>
      <b/>
      <i/>
      <sz val="10"/>
      <name val="Calibri"/>
      <family val="2"/>
    </font>
    <font>
      <b/>
      <i/>
      <sz val="10"/>
      <color theme="1"/>
      <name val="Calibri"/>
      <family val="2"/>
    </font>
    <font>
      <b/>
      <i/>
      <sz val="10"/>
      <name val="Calibri"/>
      <family val="2"/>
      <scheme val="minor"/>
    </font>
    <font>
      <i/>
      <sz val="10"/>
      <name val="Calibri"/>
      <family val="2"/>
      <scheme val="minor"/>
    </font>
    <font>
      <i/>
      <sz val="10"/>
      <color rgb="FFFF0000"/>
      <name val="Calibri"/>
      <family val="2"/>
    </font>
    <font>
      <i/>
      <sz val="9"/>
      <color theme="1"/>
      <name val="Calibri"/>
      <family val="2"/>
    </font>
    <font>
      <sz val="12"/>
      <color rgb="FF000000"/>
      <name val="Calibri"/>
      <family val="2"/>
    </font>
    <font>
      <b/>
      <sz val="12"/>
      <color rgb="FF000000"/>
      <name val="Franklin Gothic Book"/>
      <family val="2"/>
    </font>
    <font>
      <sz val="12"/>
      <color rgb="FF000000"/>
      <name val="Franklin Gothic Book"/>
      <family val="2"/>
    </font>
    <font>
      <b/>
      <u/>
      <sz val="12"/>
      <color rgb="FF000000"/>
      <name val="Franklin Gothic Book"/>
      <family val="2"/>
    </font>
    <font>
      <sz val="12"/>
      <color rgb="FF000000"/>
      <name val="Symbol"/>
      <charset val="2"/>
    </font>
    <font>
      <sz val="7"/>
      <color rgb="FF000000"/>
      <name val="Times New Roman"/>
      <family val="1"/>
    </font>
    <font>
      <b/>
      <i/>
      <u/>
      <sz val="12"/>
      <color rgb="FF000000"/>
      <name val="Franklin Gothic Book"/>
      <family val="2"/>
    </font>
  </fonts>
  <fills count="13">
    <fill>
      <patternFill patternType="none"/>
    </fill>
    <fill>
      <patternFill patternType="gray125"/>
    </fill>
    <fill>
      <patternFill patternType="solid">
        <fgColor rgb="FF70AD47"/>
        <bgColor rgb="FF70AD47"/>
      </patternFill>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theme="6"/>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diagonal/>
    </border>
    <border>
      <left/>
      <right style="medium">
        <color indexed="64"/>
      </right>
      <top style="medium">
        <color indexed="64"/>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rgb="FF000000"/>
      </bottom>
      <diagonal/>
    </border>
    <border>
      <left style="thin">
        <color rgb="FF000000"/>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double">
        <color rgb="FF000000"/>
      </bottom>
      <diagonal/>
    </border>
    <border>
      <left style="thin">
        <color rgb="FF000000"/>
      </left>
      <right style="medium">
        <color indexed="64"/>
      </right>
      <top style="thin">
        <color rgb="FF000000"/>
      </top>
      <bottom style="double">
        <color rgb="FF000000"/>
      </bottom>
      <diagonal/>
    </border>
    <border>
      <left style="medium">
        <color indexed="64"/>
      </left>
      <right style="thin">
        <color rgb="FF000000"/>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rgb="FF000000"/>
      </right>
      <top style="double">
        <color rgb="FF000000"/>
      </top>
      <bottom style="thin">
        <color rgb="FF000000"/>
      </bottom>
      <diagonal/>
    </border>
    <border>
      <left style="medium">
        <color indexed="64"/>
      </left>
      <right style="thin">
        <color rgb="FF000000"/>
      </right>
      <top style="double">
        <color rgb="FF000000"/>
      </top>
      <bottom/>
      <diagonal/>
    </border>
    <border>
      <left style="medium">
        <color indexed="64"/>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auto="1"/>
      </left>
      <right style="thin">
        <color auto="1"/>
      </right>
      <top/>
      <bottom/>
      <diagonal/>
    </border>
    <border>
      <left/>
      <right style="thin">
        <color auto="1"/>
      </right>
      <top style="medium">
        <color auto="1"/>
      </top>
      <bottom/>
      <diagonal/>
    </border>
    <border>
      <left style="thin">
        <color auto="1"/>
      </left>
      <right style="medium">
        <color auto="1"/>
      </right>
      <top/>
      <bottom/>
      <diagonal/>
    </border>
    <border>
      <left style="thin">
        <color auto="1"/>
      </left>
      <right/>
      <top/>
      <bottom style="medium">
        <color auto="1"/>
      </bottom>
      <diagonal/>
    </border>
    <border>
      <left style="medium">
        <color indexed="64"/>
      </left>
      <right style="thin">
        <color rgb="FF000000"/>
      </right>
      <top/>
      <bottom/>
      <diagonal/>
    </border>
    <border>
      <left style="thin">
        <color rgb="FF000000"/>
      </left>
      <right style="thin">
        <color rgb="FF000000"/>
      </right>
      <top/>
      <bottom/>
      <diagonal/>
    </border>
    <border>
      <left style="medium">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style="medium">
        <color indexed="64"/>
      </left>
      <right/>
      <top style="thin">
        <color rgb="FF000000"/>
      </top>
      <bottom/>
      <diagonal/>
    </border>
    <border>
      <left style="medium">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medium">
        <color indexed="64"/>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medium">
        <color rgb="FF000000"/>
      </top>
      <bottom style="thin">
        <color rgb="FF000000"/>
      </bottom>
      <diagonal/>
    </border>
    <border>
      <left style="thin">
        <color rgb="FF000000"/>
      </left>
      <right/>
      <top style="thin">
        <color rgb="FF000000"/>
      </top>
      <bottom style="double">
        <color rgb="FF000000"/>
      </bottom>
      <diagonal/>
    </border>
    <border>
      <left style="thin">
        <color indexed="64"/>
      </left>
      <right style="medium">
        <color indexed="64"/>
      </right>
      <top style="thin">
        <color indexed="64"/>
      </top>
      <bottom style="thin">
        <color indexed="64"/>
      </bottom>
      <diagonal/>
    </border>
    <border>
      <left style="thin">
        <color rgb="FF000000"/>
      </left>
      <right style="medium">
        <color indexed="64"/>
      </right>
      <top style="double">
        <color rgb="FF000000"/>
      </top>
      <bottom style="medium">
        <color indexed="64"/>
      </bottom>
      <diagonal/>
    </border>
    <border>
      <left style="thin">
        <color indexed="64"/>
      </left>
      <right style="medium">
        <color indexed="64"/>
      </right>
      <top style="medium">
        <color indexed="64"/>
      </top>
      <bottom style="thin">
        <color rgb="FF000000"/>
      </bottom>
      <diagonal/>
    </border>
    <border>
      <left/>
      <right/>
      <top style="thin">
        <color auto="1"/>
      </top>
      <bottom style="thin">
        <color auto="1"/>
      </bottom>
      <diagonal/>
    </border>
    <border>
      <left/>
      <right/>
      <top style="double">
        <color auto="1"/>
      </top>
      <bottom style="double">
        <color auto="1"/>
      </bottom>
      <diagonal/>
    </border>
  </borders>
  <cellStyleXfs count="34">
    <xf numFmtId="0" fontId="0" fillId="0" borderId="0"/>
    <xf numFmtId="0" fontId="15" fillId="0" borderId="4"/>
    <xf numFmtId="9" fontId="15" fillId="0" borderId="4" applyFont="0" applyFill="0" applyBorder="0" applyAlignment="0" applyProtection="0"/>
    <xf numFmtId="172" fontId="15" fillId="0" borderId="4" applyFont="0" applyFill="0" applyBorder="0" applyAlignment="0" applyProtection="0"/>
    <xf numFmtId="0" fontId="14" fillId="0" borderId="4" applyNumberFormat="0" applyFill="0" applyBorder="0" applyAlignment="0" applyProtection="0"/>
    <xf numFmtId="41" fontId="3" fillId="0" borderId="4" applyFont="0" applyFill="0" applyBorder="0" applyAlignment="0" applyProtection="0"/>
    <xf numFmtId="0" fontId="15" fillId="0" borderId="4"/>
    <xf numFmtId="172" fontId="15" fillId="0" borderId="4" applyFont="0" applyFill="0" applyBorder="0" applyAlignment="0" applyProtection="0"/>
    <xf numFmtId="42" fontId="15" fillId="0" borderId="4" applyFont="0" applyFill="0" applyBorder="0" applyAlignment="0" applyProtection="0"/>
    <xf numFmtId="9" fontId="15" fillId="0" borderId="4" applyFont="0" applyFill="0" applyBorder="0" applyAlignment="0" applyProtection="0"/>
    <xf numFmtId="0" fontId="2" fillId="0" borderId="4"/>
    <xf numFmtId="165" fontId="2" fillId="0" borderId="4" applyFont="0" applyFill="0" applyBorder="0" applyAlignment="0" applyProtection="0"/>
    <xf numFmtId="0" fontId="16" fillId="0" borderId="4"/>
    <xf numFmtId="175" fontId="22" fillId="0" borderId="4" applyFont="0" applyFill="0" applyBorder="0" applyAlignment="0" applyProtection="0"/>
    <xf numFmtId="0" fontId="23" fillId="0" borderId="4"/>
    <xf numFmtId="166" fontId="15" fillId="0" borderId="4" applyFont="0" applyFill="0" applyBorder="0" applyAlignment="0" applyProtection="0"/>
    <xf numFmtId="0" fontId="22" fillId="0" borderId="4"/>
    <xf numFmtId="9" fontId="24" fillId="0" borderId="4" applyFont="0" applyFill="0" applyBorder="0" applyAlignment="0" applyProtection="0"/>
    <xf numFmtId="166" fontId="22" fillId="0" borderId="4" applyFont="0" applyFill="0" applyBorder="0" applyAlignment="0" applyProtection="0"/>
    <xf numFmtId="9" fontId="22" fillId="0" borderId="4" applyFont="0" applyFill="0" applyBorder="0" applyAlignment="0" applyProtection="0"/>
    <xf numFmtId="173" fontId="1" fillId="0" borderId="4" applyFont="0" applyFill="0" applyBorder="0" applyAlignment="0" applyProtection="0"/>
    <xf numFmtId="0" fontId="25" fillId="0" borderId="4"/>
    <xf numFmtId="172" fontId="25" fillId="0" borderId="4" applyFont="0" applyFill="0" applyBorder="0" applyAlignment="0" applyProtection="0"/>
    <xf numFmtId="173" fontId="25" fillId="0" borderId="4" applyFont="0" applyFill="0" applyBorder="0" applyAlignment="0" applyProtection="0"/>
    <xf numFmtId="9" fontId="25" fillId="0" borderId="4" applyFont="0" applyFill="0" applyBorder="0" applyAlignment="0" applyProtection="0"/>
    <xf numFmtId="185" fontId="22" fillId="0" borderId="4" applyFont="0" applyFill="0" applyBorder="0" applyAlignment="0" applyProtection="0"/>
    <xf numFmtId="0" fontId="22" fillId="0" borderId="4"/>
    <xf numFmtId="9" fontId="22" fillId="0" borderId="4" applyFont="0" applyFill="0" applyBorder="0" applyAlignment="0" applyProtection="0"/>
    <xf numFmtId="41" fontId="22" fillId="0" borderId="4" applyFont="0" applyFill="0" applyBorder="0" applyAlignment="0" applyProtection="0"/>
    <xf numFmtId="42" fontId="22" fillId="0" borderId="4" applyFont="0" applyFill="0" applyBorder="0" applyAlignment="0" applyProtection="0"/>
    <xf numFmtId="41" fontId="36" fillId="0" borderId="0" applyFont="0" applyFill="0" applyBorder="0" applyAlignment="0" applyProtection="0"/>
    <xf numFmtId="42" fontId="36" fillId="0" borderId="0" applyFont="0" applyFill="0" applyBorder="0" applyAlignment="0" applyProtection="0"/>
    <xf numFmtId="9" fontId="36" fillId="0" borderId="0" applyFont="0" applyFill="0" applyBorder="0" applyAlignment="0" applyProtection="0"/>
    <xf numFmtId="9" fontId="16" fillId="0" borderId="4" applyFont="0" applyFill="0" applyBorder="0" applyAlignment="0" applyProtection="0"/>
  </cellStyleXfs>
  <cellXfs count="636">
    <xf numFmtId="0" fontId="0" fillId="0" borderId="0" xfId="0" applyFont="1" applyAlignment="1"/>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167" fontId="5" fillId="2"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67" fontId="5" fillId="3"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167" fontId="5" fillId="4" borderId="1"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167" fontId="5" fillId="2" borderId="4"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7" fillId="0" borderId="2" xfId="0" applyFont="1" applyBorder="1" applyAlignment="1">
      <alignment horizontal="center" vertical="center"/>
    </xf>
    <xf numFmtId="0" fontId="7" fillId="0" borderId="1" xfId="0" applyFont="1" applyBorder="1" applyAlignment="1">
      <alignment vertical="center"/>
    </xf>
    <xf numFmtId="168" fontId="7"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168" fontId="8" fillId="0" borderId="1" xfId="0" applyNumberFormat="1" applyFont="1" applyBorder="1" applyAlignment="1">
      <alignment horizontal="center" vertical="center"/>
    </xf>
    <xf numFmtId="0" fontId="9" fillId="0" borderId="1" xfId="0" applyFont="1" applyBorder="1" applyAlignment="1">
      <alignment vertical="center"/>
    </xf>
    <xf numFmtId="168" fontId="9" fillId="0" borderId="1" xfId="0" applyNumberFormat="1" applyFont="1" applyBorder="1" applyAlignment="1">
      <alignment horizontal="center" vertical="center"/>
    </xf>
    <xf numFmtId="0" fontId="11" fillId="5" borderId="4" xfId="0" applyFont="1" applyFill="1" applyBorder="1"/>
    <xf numFmtId="0" fontId="12" fillId="5" borderId="4" xfId="0" applyFont="1" applyFill="1" applyBorder="1"/>
    <xf numFmtId="0" fontId="12" fillId="5" borderId="4" xfId="0" applyFont="1" applyFill="1" applyBorder="1" applyAlignment="1">
      <alignment horizontal="center"/>
    </xf>
    <xf numFmtId="0" fontId="12" fillId="5" borderId="4"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1" xfId="0" applyFont="1" applyFill="1" applyBorder="1" applyAlignment="1">
      <alignment horizontal="center" vertical="center"/>
    </xf>
    <xf numFmtId="0" fontId="12" fillId="5" borderId="12" xfId="0" applyFont="1" applyFill="1" applyBorder="1" applyAlignment="1">
      <alignment horizontal="center" vertical="center"/>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14" xfId="0" applyFont="1" applyFill="1" applyBorder="1" applyAlignment="1">
      <alignment horizontal="center" vertical="center"/>
    </xf>
    <xf numFmtId="0" fontId="12" fillId="5" borderId="4" xfId="0" applyFont="1" applyFill="1" applyBorder="1" applyAlignment="1">
      <alignment horizontal="center" vertical="center" wrapText="1"/>
    </xf>
    <xf numFmtId="0" fontId="11" fillId="5" borderId="4" xfId="0" applyFont="1" applyFill="1" applyBorder="1" applyAlignment="1">
      <alignment vertical="center"/>
    </xf>
    <xf numFmtId="0" fontId="11" fillId="5" borderId="1" xfId="0" applyFont="1" applyFill="1" applyBorder="1" applyAlignment="1">
      <alignment vertical="center"/>
    </xf>
    <xf numFmtId="0" fontId="11" fillId="5" borderId="1" xfId="0" applyFont="1" applyFill="1" applyBorder="1" applyAlignment="1">
      <alignment horizontal="center" vertical="center"/>
    </xf>
    <xf numFmtId="2" fontId="11" fillId="5" borderId="1" xfId="0" applyNumberFormat="1" applyFont="1" applyFill="1" applyBorder="1" applyAlignment="1">
      <alignment horizontal="center" vertical="center"/>
    </xf>
    <xf numFmtId="170" fontId="11" fillId="5" borderId="1" xfId="0" applyNumberFormat="1" applyFont="1" applyFill="1" applyBorder="1" applyAlignment="1">
      <alignment vertical="center"/>
    </xf>
    <xf numFmtId="171" fontId="11" fillId="5" borderId="4" xfId="0" applyNumberFormat="1" applyFont="1" applyFill="1" applyBorder="1" applyAlignment="1">
      <alignment vertical="center"/>
    </xf>
    <xf numFmtId="172" fontId="11" fillId="5" borderId="4" xfId="0" applyNumberFormat="1" applyFont="1" applyFill="1" applyBorder="1" applyAlignment="1">
      <alignment vertical="center"/>
    </xf>
    <xf numFmtId="0" fontId="12" fillId="5" borderId="14" xfId="0" applyFont="1" applyFill="1" applyBorder="1" applyAlignment="1">
      <alignment horizontal="left" vertical="center"/>
    </xf>
    <xf numFmtId="172" fontId="11" fillId="5" borderId="1" xfId="0" applyNumberFormat="1" applyFont="1" applyFill="1" applyBorder="1" applyAlignment="1">
      <alignment vertical="center"/>
    </xf>
    <xf numFmtId="0" fontId="11" fillId="5" borderId="13" xfId="0" applyFont="1" applyFill="1" applyBorder="1" applyAlignment="1">
      <alignment vertical="center"/>
    </xf>
    <xf numFmtId="0" fontId="11" fillId="5" borderId="15" xfId="0" applyFont="1" applyFill="1" applyBorder="1" applyAlignment="1">
      <alignment vertical="center"/>
    </xf>
    <xf numFmtId="0" fontId="12" fillId="5" borderId="16" xfId="0" applyFont="1" applyFill="1" applyBorder="1" applyAlignment="1">
      <alignment horizontal="right" vertical="center"/>
    </xf>
    <xf numFmtId="0" fontId="11" fillId="5" borderId="17" xfId="0" applyFont="1" applyFill="1" applyBorder="1" applyAlignment="1">
      <alignment horizontal="center" vertical="center"/>
    </xf>
    <xf numFmtId="0" fontId="11" fillId="5" borderId="17" xfId="0" applyFont="1" applyFill="1" applyBorder="1" applyAlignment="1">
      <alignment vertical="center"/>
    </xf>
    <xf numFmtId="170" fontId="12" fillId="5" borderId="18" xfId="0" applyNumberFormat="1" applyFont="1" applyFill="1" applyBorder="1" applyAlignment="1">
      <alignment vertical="center"/>
    </xf>
    <xf numFmtId="0" fontId="12" fillId="5" borderId="14" xfId="0" applyFont="1" applyFill="1" applyBorder="1" applyAlignment="1">
      <alignment horizontal="right" vertical="center"/>
    </xf>
    <xf numFmtId="0" fontId="11" fillId="5" borderId="19" xfId="0" applyFont="1" applyFill="1" applyBorder="1" applyAlignment="1">
      <alignment horizontal="center" vertical="center"/>
    </xf>
    <xf numFmtId="0" fontId="11" fillId="5" borderId="19" xfId="0" applyFont="1" applyFill="1" applyBorder="1" applyAlignment="1">
      <alignment vertical="center"/>
    </xf>
    <xf numFmtId="2" fontId="12" fillId="0" borderId="10" xfId="0" applyNumberFormat="1" applyFont="1" applyBorder="1" applyAlignment="1">
      <alignment horizontal="right" vertical="center"/>
    </xf>
    <xf numFmtId="0" fontId="12" fillId="5" borderId="11" xfId="0" applyFont="1" applyFill="1" applyBorder="1" applyAlignment="1">
      <alignment horizontal="right" vertical="center"/>
    </xf>
    <xf numFmtId="0" fontId="11" fillId="5" borderId="12" xfId="0" applyFont="1" applyFill="1" applyBorder="1" applyAlignment="1">
      <alignment horizontal="center" vertical="center"/>
    </xf>
    <xf numFmtId="0" fontId="11" fillId="5" borderId="12" xfId="0" applyFont="1" applyFill="1" applyBorder="1" applyAlignment="1">
      <alignment vertical="center"/>
    </xf>
    <xf numFmtId="170" fontId="12" fillId="5" borderId="13" xfId="0" applyNumberFormat="1" applyFont="1" applyFill="1" applyBorder="1" applyAlignment="1">
      <alignment vertical="center"/>
    </xf>
    <xf numFmtId="170" fontId="11" fillId="5" borderId="4" xfId="0" applyNumberFormat="1" applyFont="1" applyFill="1" applyBorder="1" applyAlignment="1">
      <alignment vertical="center"/>
    </xf>
    <xf numFmtId="0" fontId="12" fillId="5" borderId="4" xfId="0" applyFont="1" applyFill="1" applyBorder="1" applyAlignment="1">
      <alignment horizontal="right"/>
    </xf>
    <xf numFmtId="0" fontId="11" fillId="5" borderId="4" xfId="0" applyFont="1" applyFill="1" applyBorder="1" applyAlignment="1">
      <alignment horizontal="center"/>
    </xf>
    <xf numFmtId="172" fontId="11" fillId="5" borderId="4" xfId="0" applyNumberFormat="1" applyFont="1" applyFill="1" applyBorder="1"/>
    <xf numFmtId="172" fontId="12" fillId="5" borderId="1" xfId="0" applyNumberFormat="1" applyFont="1" applyFill="1" applyBorder="1" applyAlignment="1">
      <alignment horizontal="center" vertical="center"/>
    </xf>
    <xf numFmtId="0" fontId="12" fillId="5" borderId="20" xfId="0" applyFont="1" applyFill="1" applyBorder="1" applyAlignment="1">
      <alignment horizontal="center" vertical="center"/>
    </xf>
    <xf numFmtId="172" fontId="12" fillId="5" borderId="21" xfId="0" applyNumberFormat="1" applyFont="1" applyFill="1" applyBorder="1" applyAlignment="1">
      <alignment horizontal="center" vertical="center"/>
    </xf>
    <xf numFmtId="0" fontId="11" fillId="5" borderId="1" xfId="0" applyFont="1" applyFill="1" applyBorder="1" applyAlignment="1">
      <alignment vertical="center" wrapText="1"/>
    </xf>
    <xf numFmtId="0" fontId="11" fillId="5" borderId="22" xfId="0" applyFont="1" applyFill="1" applyBorder="1" applyAlignment="1">
      <alignment vertical="center" wrapText="1"/>
    </xf>
    <xf numFmtId="0" fontId="11" fillId="5" borderId="23" xfId="0" applyFont="1" applyFill="1" applyBorder="1" applyAlignment="1">
      <alignment vertical="center"/>
    </xf>
    <xf numFmtId="0" fontId="11" fillId="5" borderId="23" xfId="0" applyFont="1" applyFill="1" applyBorder="1" applyAlignment="1">
      <alignment vertical="center" wrapText="1"/>
    </xf>
    <xf numFmtId="172" fontId="12" fillId="5" borderId="13" xfId="0" applyNumberFormat="1" applyFont="1" applyFill="1" applyBorder="1" applyAlignment="1">
      <alignment vertical="center"/>
    </xf>
    <xf numFmtId="0" fontId="12" fillId="5" borderId="16" xfId="0" applyFont="1" applyFill="1" applyBorder="1" applyAlignment="1">
      <alignment vertical="center"/>
    </xf>
    <xf numFmtId="172" fontId="12" fillId="5" borderId="18" xfId="0" applyNumberFormat="1" applyFont="1" applyFill="1" applyBorder="1" applyAlignment="1">
      <alignment vertical="center"/>
    </xf>
    <xf numFmtId="173" fontId="11" fillId="5" borderId="4" xfId="0" applyNumberFormat="1" applyFont="1" applyFill="1" applyBorder="1" applyAlignment="1">
      <alignment vertical="center"/>
    </xf>
    <xf numFmtId="0" fontId="12" fillId="5" borderId="14" xfId="0" applyFont="1" applyFill="1" applyBorder="1" applyAlignment="1">
      <alignment vertical="center"/>
    </xf>
    <xf numFmtId="9" fontId="11" fillId="5" borderId="19" xfId="0" applyNumberFormat="1" applyFont="1" applyFill="1" applyBorder="1" applyAlignment="1">
      <alignment vertical="center"/>
    </xf>
    <xf numFmtId="172" fontId="12" fillId="5" borderId="15" xfId="0" applyNumberFormat="1" applyFont="1" applyFill="1" applyBorder="1" applyAlignment="1">
      <alignment vertical="center"/>
    </xf>
    <xf numFmtId="0" fontId="12" fillId="5" borderId="11" xfId="0" applyFont="1" applyFill="1" applyBorder="1" applyAlignment="1">
      <alignment vertical="center"/>
    </xf>
    <xf numFmtId="174" fontId="11" fillId="5" borderId="4" xfId="0" applyNumberFormat="1" applyFont="1" applyFill="1" applyBorder="1" applyAlignment="1">
      <alignment vertical="center"/>
    </xf>
    <xf numFmtId="0" fontId="13" fillId="0" borderId="0" xfId="0" applyFont="1"/>
    <xf numFmtId="171" fontId="13" fillId="0" borderId="0" xfId="0" applyNumberFormat="1" applyFont="1"/>
    <xf numFmtId="10" fontId="13" fillId="0" borderId="0" xfId="0" applyNumberFormat="1" applyFont="1"/>
    <xf numFmtId="167" fontId="11" fillId="5" borderId="4" xfId="0" applyNumberFormat="1" applyFont="1" applyFill="1" applyBorder="1"/>
    <xf numFmtId="0" fontId="16" fillId="0" borderId="4" xfId="12" applyFill="1" applyAlignment="1">
      <alignment horizontal="center" vertical="center" wrapText="1"/>
    </xf>
    <xf numFmtId="0" fontId="4" fillId="0" borderId="22" xfId="12" applyFont="1" applyFill="1" applyBorder="1" applyAlignment="1">
      <alignment horizontal="left" vertical="center" wrapText="1"/>
    </xf>
    <xf numFmtId="0" fontId="16" fillId="0" borderId="1" xfId="12" applyFill="1" applyBorder="1" applyAlignment="1">
      <alignment horizontal="center" vertical="center" wrapText="1"/>
    </xf>
    <xf numFmtId="167" fontId="16" fillId="0" borderId="1" xfId="12" applyNumberFormat="1" applyFill="1" applyBorder="1" applyAlignment="1">
      <alignment horizontal="center" vertical="center" wrapText="1"/>
    </xf>
    <xf numFmtId="167" fontId="16" fillId="0" borderId="11" xfId="12" applyNumberFormat="1" applyFill="1" applyBorder="1" applyAlignment="1">
      <alignment horizontal="center" vertical="center" wrapText="1"/>
    </xf>
    <xf numFmtId="0" fontId="16" fillId="0" borderId="4" xfId="12" applyFill="1" applyAlignment="1">
      <alignment vertical="center"/>
    </xf>
    <xf numFmtId="0" fontId="10" fillId="0" borderId="22" xfId="12" applyFont="1" applyFill="1" applyBorder="1" applyAlignment="1">
      <alignment horizontal="left" vertical="center" wrapText="1"/>
    </xf>
    <xf numFmtId="4" fontId="16" fillId="0" borderId="22" xfId="12" applyNumberFormat="1" applyFill="1" applyBorder="1" applyAlignment="1">
      <alignment horizontal="center" vertical="center"/>
    </xf>
    <xf numFmtId="169" fontId="16" fillId="0" borderId="1" xfId="12" applyNumberFormat="1" applyFill="1" applyBorder="1" applyAlignment="1">
      <alignment horizontal="center" vertical="center" wrapText="1"/>
    </xf>
    <xf numFmtId="0" fontId="6" fillId="0" borderId="22" xfId="12" applyFont="1" applyFill="1" applyBorder="1" applyAlignment="1">
      <alignment horizontal="left" vertical="center" wrapText="1"/>
    </xf>
    <xf numFmtId="0" fontId="6" fillId="0" borderId="1" xfId="12" applyFont="1" applyFill="1" applyBorder="1" applyAlignment="1">
      <alignment horizontal="left" vertical="center" wrapText="1"/>
    </xf>
    <xf numFmtId="0" fontId="6" fillId="0" borderId="1" xfId="12" applyFont="1" applyFill="1" applyBorder="1" applyAlignment="1">
      <alignment horizontal="center" vertical="center" wrapText="1"/>
    </xf>
    <xf numFmtId="167" fontId="16" fillId="0" borderId="4" xfId="12" applyNumberFormat="1" applyFill="1" applyAlignment="1">
      <alignment horizontal="center" vertical="center" wrapText="1"/>
    </xf>
    <xf numFmtId="0" fontId="16" fillId="0" borderId="1" xfId="12" applyFill="1" applyBorder="1" applyAlignment="1">
      <alignment horizontal="left" vertical="center" wrapText="1"/>
    </xf>
    <xf numFmtId="0" fontId="6" fillId="0" borderId="1" xfId="12" applyFont="1" applyFill="1" applyBorder="1" applyAlignment="1">
      <alignment horizontal="center" vertical="center"/>
    </xf>
    <xf numFmtId="169" fontId="6" fillId="0" borderId="1" xfId="12" applyNumberFormat="1"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9" fontId="0" fillId="0" borderId="1" xfId="0" applyNumberFormat="1" applyFont="1" applyFill="1" applyBorder="1" applyAlignment="1">
      <alignment horizontal="center" vertical="center" wrapText="1"/>
    </xf>
    <xf numFmtId="169" fontId="16" fillId="0" borderId="1" xfId="0" applyNumberFormat="1" applyFont="1" applyFill="1" applyBorder="1" applyAlignment="1">
      <alignment horizontal="center" vertical="center" wrapText="1"/>
    </xf>
    <xf numFmtId="0" fontId="4" fillId="0" borderId="9" xfId="12" applyFont="1" applyFill="1" applyBorder="1" applyAlignment="1">
      <alignment horizontal="right" vertical="center" wrapText="1"/>
    </xf>
    <xf numFmtId="0" fontId="4" fillId="0" borderId="9" xfId="12" applyFont="1" applyFill="1" applyBorder="1" applyAlignment="1">
      <alignment horizontal="center" vertical="center" wrapText="1"/>
    </xf>
    <xf numFmtId="167" fontId="4" fillId="0" borderId="9" xfId="12" applyNumberFormat="1" applyFont="1" applyFill="1" applyBorder="1" applyAlignment="1">
      <alignment horizontal="center" vertical="center" wrapText="1"/>
    </xf>
    <xf numFmtId="0" fontId="16" fillId="0" borderId="1" xfId="12" applyFill="1" applyBorder="1" applyAlignment="1">
      <alignment vertical="center" wrapText="1"/>
    </xf>
    <xf numFmtId="4" fontId="16" fillId="0" borderId="15" xfId="12" applyNumberFormat="1" applyFill="1" applyBorder="1" applyAlignment="1">
      <alignment horizontal="center" vertical="center"/>
    </xf>
    <xf numFmtId="0" fontId="4" fillId="0" borderId="1" xfId="12" applyFont="1" applyFill="1" applyBorder="1" applyAlignment="1">
      <alignment vertical="center" wrapText="1"/>
    </xf>
    <xf numFmtId="0" fontId="18" fillId="0" borderId="34" xfId="12" applyFont="1" applyFill="1" applyBorder="1" applyAlignment="1">
      <alignment horizontal="left" vertical="center" wrapText="1"/>
    </xf>
    <xf numFmtId="0" fontId="20" fillId="0" borderId="4" xfId="12" applyFont="1" applyFill="1" applyAlignment="1">
      <alignment horizontal="center" vertical="center" wrapText="1"/>
    </xf>
    <xf numFmtId="0" fontId="21" fillId="0" borderId="34" xfId="12" applyFont="1" applyFill="1" applyBorder="1" applyAlignment="1">
      <alignment horizontal="left" vertical="center" wrapText="1"/>
    </xf>
    <xf numFmtId="4" fontId="20" fillId="0" borderId="22" xfId="12" applyNumberFormat="1" applyFont="1" applyFill="1" applyBorder="1" applyAlignment="1">
      <alignment horizontal="center" vertical="center"/>
    </xf>
    <xf numFmtId="169" fontId="20" fillId="0" borderId="1" xfId="12" applyNumberFormat="1" applyFont="1" applyFill="1" applyBorder="1" applyAlignment="1">
      <alignment horizontal="center" vertical="center" wrapText="1"/>
    </xf>
    <xf numFmtId="167" fontId="20" fillId="0" borderId="1" xfId="12" applyNumberFormat="1" applyFont="1" applyFill="1" applyBorder="1" applyAlignment="1">
      <alignment horizontal="center" vertical="center" wrapText="1"/>
    </xf>
    <xf numFmtId="0" fontId="20" fillId="0" borderId="4" xfId="12" applyFont="1" applyFill="1" applyAlignment="1">
      <alignment vertical="center"/>
    </xf>
    <xf numFmtId="0" fontId="20" fillId="0" borderId="22" xfId="12" applyFont="1" applyFill="1" applyBorder="1" applyAlignment="1">
      <alignment horizontal="left" vertical="center" wrapText="1"/>
    </xf>
    <xf numFmtId="0" fontId="16" fillId="0" borderId="4" xfId="12" applyFill="1" applyAlignment="1">
      <alignment horizontal="left" vertical="center" wrapText="1"/>
    </xf>
    <xf numFmtId="0" fontId="4" fillId="0" borderId="7" xfId="12" applyFont="1" applyFill="1" applyBorder="1" applyAlignment="1">
      <alignment horizontal="left" vertical="center" wrapText="1"/>
    </xf>
    <xf numFmtId="0" fontId="4" fillId="0" borderId="7" xfId="12" applyFont="1" applyFill="1" applyBorder="1" applyAlignment="1">
      <alignment horizontal="center" vertical="center" wrapText="1"/>
    </xf>
    <xf numFmtId="167" fontId="4" fillId="0" borderId="7" xfId="12" applyNumberFormat="1" applyFont="1" applyFill="1" applyBorder="1" applyAlignment="1">
      <alignment horizontal="center" vertical="center" wrapText="1"/>
    </xf>
    <xf numFmtId="0" fontId="4" fillId="0" borderId="8" xfId="12" applyFont="1" applyFill="1" applyBorder="1" applyAlignment="1">
      <alignment horizontal="left" vertical="center" wrapText="1"/>
    </xf>
    <xf numFmtId="0" fontId="16" fillId="0" borderId="8" xfId="12" applyFill="1" applyBorder="1" applyAlignment="1">
      <alignment horizontal="center" vertical="center" wrapText="1"/>
    </xf>
    <xf numFmtId="167" fontId="16" fillId="0" borderId="8" xfId="12" applyNumberFormat="1" applyFill="1" applyBorder="1" applyAlignment="1">
      <alignment horizontal="center" vertical="center" wrapText="1"/>
    </xf>
    <xf numFmtId="0" fontId="0" fillId="0" borderId="0" xfId="0" applyFont="1" applyFill="1" applyAlignment="1">
      <alignment horizontal="center" vertical="center" wrapText="1"/>
    </xf>
    <xf numFmtId="177" fontId="16" fillId="0" borderId="1" xfId="12" applyNumberFormat="1" applyFill="1" applyBorder="1" applyAlignment="1">
      <alignment horizontal="center" vertical="center" wrapText="1"/>
    </xf>
    <xf numFmtId="176" fontId="16" fillId="0" borderId="1" xfId="12" applyNumberFormat="1" applyFill="1" applyBorder="1" applyAlignment="1">
      <alignment horizontal="center" vertical="center" wrapText="1"/>
    </xf>
    <xf numFmtId="169" fontId="16" fillId="0" borderId="22" xfId="12" applyNumberFormat="1" applyFill="1" applyBorder="1" applyAlignment="1">
      <alignment horizontal="center" vertical="center" wrapText="1"/>
    </xf>
    <xf numFmtId="0" fontId="16" fillId="0" borderId="23" xfId="12" applyFill="1" applyBorder="1" applyAlignment="1">
      <alignment horizontal="center" vertical="center" wrapText="1"/>
    </xf>
    <xf numFmtId="167" fontId="16" fillId="0" borderId="23" xfId="12" applyNumberFormat="1" applyFill="1" applyBorder="1" applyAlignment="1">
      <alignment horizontal="center" vertical="center" wrapText="1"/>
    </xf>
    <xf numFmtId="0" fontId="16" fillId="0" borderId="23" xfId="12" applyFill="1" applyBorder="1" applyAlignment="1">
      <alignment horizontal="left" vertical="center" wrapText="1"/>
    </xf>
    <xf numFmtId="0" fontId="16" fillId="0" borderId="22" xfId="12" applyFill="1" applyBorder="1" applyAlignment="1">
      <alignment horizontal="left" vertical="center" wrapText="1"/>
    </xf>
    <xf numFmtId="0" fontId="16" fillId="0" borderId="22" xfId="12" applyFill="1" applyBorder="1" applyAlignment="1">
      <alignment horizontal="center" vertical="center" wrapText="1"/>
    </xf>
    <xf numFmtId="167" fontId="16" fillId="0" borderId="22" xfId="12" applyNumberFormat="1" applyFill="1" applyBorder="1" applyAlignment="1">
      <alignment horizontal="center" vertical="center" wrapText="1"/>
    </xf>
    <xf numFmtId="9" fontId="16" fillId="0" borderId="1" xfId="12" applyNumberFormat="1" applyFill="1" applyBorder="1" applyAlignment="1">
      <alignment horizontal="center" vertical="center"/>
    </xf>
    <xf numFmtId="167" fontId="4" fillId="0" borderId="1" xfId="12" applyNumberFormat="1" applyFont="1" applyFill="1" applyBorder="1" applyAlignment="1">
      <alignment vertical="center"/>
    </xf>
    <xf numFmtId="0" fontId="4" fillId="0" borderId="4" xfId="12" applyFont="1" applyFill="1" applyAlignment="1">
      <alignment horizontal="center" vertical="center" wrapText="1"/>
    </xf>
    <xf numFmtId="0" fontId="4" fillId="0" borderId="4" xfId="12" applyFont="1" applyFill="1" applyAlignment="1">
      <alignment horizontal="left" vertical="center" wrapText="1"/>
    </xf>
    <xf numFmtId="167" fontId="4" fillId="0" borderId="4" xfId="12" applyNumberFormat="1" applyFont="1" applyFill="1" applyAlignment="1">
      <alignment horizontal="center" vertical="center" wrapText="1"/>
    </xf>
    <xf numFmtId="180" fontId="16" fillId="0" borderId="4" xfId="12" applyNumberFormat="1" applyFill="1" applyAlignment="1">
      <alignment horizontal="center" vertical="center" wrapText="1"/>
    </xf>
    <xf numFmtId="176" fontId="16" fillId="0" borderId="4" xfId="12" applyNumberFormat="1" applyFill="1" applyAlignment="1">
      <alignment horizontal="center" vertical="center" wrapText="1"/>
    </xf>
    <xf numFmtId="177" fontId="16" fillId="0" borderId="4" xfId="12" applyNumberFormat="1" applyFill="1" applyAlignment="1">
      <alignment vertical="center" wrapText="1"/>
    </xf>
    <xf numFmtId="177" fontId="4" fillId="0" borderId="4" xfId="12" applyNumberFormat="1" applyFont="1" applyFill="1" applyAlignment="1">
      <alignment vertical="center" wrapText="1"/>
    </xf>
    <xf numFmtId="0" fontId="0" fillId="0" borderId="0" xfId="0" applyFont="1" applyFill="1" applyAlignment="1">
      <alignment vertical="center"/>
    </xf>
    <xf numFmtId="0" fontId="16" fillId="0" borderId="34" xfId="0" applyFont="1" applyFill="1" applyBorder="1" applyAlignment="1">
      <alignment vertical="center" wrapText="1"/>
    </xf>
    <xf numFmtId="0" fontId="0" fillId="0" borderId="34" xfId="0" applyFill="1" applyBorder="1" applyAlignment="1">
      <alignment vertical="center" wrapText="1"/>
    </xf>
    <xf numFmtId="0" fontId="18" fillId="0" borderId="34" xfId="12" applyFont="1" applyFill="1" applyBorder="1" applyAlignment="1">
      <alignment horizontal="justify" vertical="center" wrapText="1"/>
    </xf>
    <xf numFmtId="0" fontId="4" fillId="0" borderId="61" xfId="12" applyFont="1" applyFill="1" applyBorder="1" applyAlignment="1">
      <alignment horizontal="center" vertical="center" wrapText="1"/>
    </xf>
    <xf numFmtId="167" fontId="4" fillId="0" borderId="62" xfId="12" applyNumberFormat="1" applyFont="1" applyFill="1" applyBorder="1" applyAlignment="1">
      <alignment horizontal="center" vertical="center" wrapText="1"/>
    </xf>
    <xf numFmtId="0" fontId="4" fillId="0" borderId="63" xfId="12" applyFont="1" applyFill="1" applyBorder="1" applyAlignment="1">
      <alignment horizontal="center" vertical="center" wrapText="1"/>
    </xf>
    <xf numFmtId="167" fontId="16" fillId="0" borderId="64" xfId="12" applyNumberFormat="1" applyFill="1" applyBorder="1" applyAlignment="1">
      <alignment horizontal="center" vertical="center" wrapText="1"/>
    </xf>
    <xf numFmtId="0" fontId="16" fillId="0" borderId="65" xfId="12" applyFill="1" applyBorder="1" applyAlignment="1">
      <alignment horizontal="center" vertical="center" wrapText="1"/>
    </xf>
    <xf numFmtId="167" fontId="16" fillId="0" borderId="66" xfId="12" applyNumberFormat="1" applyFill="1" applyBorder="1" applyAlignment="1">
      <alignment horizontal="center" vertical="center" wrapText="1"/>
    </xf>
    <xf numFmtId="0" fontId="16" fillId="0" borderId="67" xfId="12" applyFill="1" applyBorder="1" applyAlignment="1">
      <alignment horizontal="center" vertical="center" wrapText="1"/>
    </xf>
    <xf numFmtId="167" fontId="4" fillId="0" borderId="68" xfId="12" applyNumberFormat="1" applyFont="1" applyFill="1" applyBorder="1" applyAlignment="1">
      <alignment horizontal="center" vertical="center" wrapText="1"/>
    </xf>
    <xf numFmtId="0" fontId="4" fillId="0" borderId="69" xfId="12" applyFont="1" applyFill="1" applyBorder="1" applyAlignment="1">
      <alignment horizontal="center" vertical="center" wrapText="1"/>
    </xf>
    <xf numFmtId="0" fontId="4" fillId="0" borderId="65" xfId="12" applyFont="1" applyFill="1" applyBorder="1" applyAlignment="1">
      <alignment horizontal="center" vertical="center" wrapText="1"/>
    </xf>
    <xf numFmtId="0" fontId="16" fillId="0" borderId="70" xfId="12" applyFill="1" applyBorder="1" applyAlignment="1">
      <alignment horizontal="center" vertical="center" wrapText="1"/>
    </xf>
    <xf numFmtId="0" fontId="4" fillId="0" borderId="70" xfId="12" applyFont="1" applyFill="1" applyBorder="1" applyAlignment="1">
      <alignment horizontal="center" vertical="center" wrapText="1"/>
    </xf>
    <xf numFmtId="167" fontId="16" fillId="0" borderId="71" xfId="12" applyNumberFormat="1" applyFill="1" applyBorder="1" applyAlignment="1">
      <alignment horizontal="center" vertical="center" wrapText="1"/>
    </xf>
    <xf numFmtId="0" fontId="16" fillId="0" borderId="72" xfId="12" applyFill="1" applyBorder="1" applyAlignment="1">
      <alignment horizontal="center" vertical="center" wrapText="1"/>
    </xf>
    <xf numFmtId="0" fontId="4" fillId="0" borderId="73" xfId="12" applyFont="1" applyFill="1" applyBorder="1" applyAlignment="1">
      <alignment horizontal="center" vertical="center" wrapText="1"/>
    </xf>
    <xf numFmtId="0" fontId="16" fillId="0" borderId="65" xfId="12" applyFont="1" applyFill="1" applyBorder="1" applyAlignment="1">
      <alignment horizontal="center" vertical="center" wrapText="1"/>
    </xf>
    <xf numFmtId="167" fontId="20" fillId="0" borderId="66" xfId="12" applyNumberFormat="1" applyFont="1" applyFill="1" applyBorder="1" applyAlignment="1">
      <alignment horizontal="center" vertical="center" wrapText="1"/>
    </xf>
    <xf numFmtId="0" fontId="20" fillId="0" borderId="65" xfId="12" applyFont="1" applyFill="1" applyBorder="1" applyAlignment="1">
      <alignment horizontal="center" vertical="center" wrapText="1"/>
    </xf>
    <xf numFmtId="167" fontId="16" fillId="0" borderId="66" xfId="12" applyNumberFormat="1" applyFill="1" applyBorder="1" applyAlignment="1">
      <alignment vertical="center"/>
    </xf>
    <xf numFmtId="167" fontId="4" fillId="0" borderId="66" xfId="12" applyNumberFormat="1" applyFont="1" applyFill="1" applyBorder="1" applyAlignment="1">
      <alignment vertical="center"/>
    </xf>
    <xf numFmtId="167" fontId="10" fillId="0" borderId="66" xfId="12" applyNumberFormat="1" applyFont="1" applyFill="1" applyBorder="1" applyAlignment="1">
      <alignment vertical="center"/>
    </xf>
    <xf numFmtId="181" fontId="16" fillId="0" borderId="4" xfId="12" applyNumberFormat="1" applyFill="1" applyAlignment="1">
      <alignment horizontal="center" vertical="center" wrapText="1"/>
    </xf>
    <xf numFmtId="182" fontId="16" fillId="0" borderId="4" xfId="12" applyNumberFormat="1" applyFill="1" applyAlignment="1">
      <alignment vertical="center"/>
    </xf>
    <xf numFmtId="0" fontId="16" fillId="0" borderId="74" xfId="12" applyFill="1" applyBorder="1" applyAlignment="1">
      <alignment horizontal="center" vertical="center" wrapText="1"/>
    </xf>
    <xf numFmtId="0" fontId="16" fillId="0" borderId="75" xfId="12" applyFill="1" applyBorder="1" applyAlignment="1">
      <alignment horizontal="center" vertical="center" wrapText="1"/>
    </xf>
    <xf numFmtId="167" fontId="4" fillId="0" borderId="79" xfId="12" applyNumberFormat="1" applyFont="1" applyFill="1" applyBorder="1" applyAlignment="1">
      <alignment vertical="center"/>
    </xf>
    <xf numFmtId="167" fontId="4" fillId="0" borderId="80" xfId="12" applyNumberFormat="1" applyFont="1" applyFill="1" applyBorder="1" applyAlignment="1">
      <alignment vertical="center"/>
    </xf>
    <xf numFmtId="0" fontId="16" fillId="0" borderId="81" xfId="12" applyFill="1" applyBorder="1" applyAlignment="1">
      <alignment horizontal="center" vertical="center" wrapText="1"/>
    </xf>
    <xf numFmtId="167" fontId="10" fillId="0" borderId="85" xfId="12" applyNumberFormat="1" applyFont="1" applyFill="1" applyBorder="1" applyAlignment="1">
      <alignment vertical="center"/>
    </xf>
    <xf numFmtId="167" fontId="10" fillId="0" borderId="86" xfId="12" applyNumberFormat="1" applyFont="1" applyFill="1" applyBorder="1" applyAlignment="1">
      <alignment vertical="center"/>
    </xf>
    <xf numFmtId="0" fontId="26" fillId="0" borderId="4" xfId="21" applyFont="1" applyAlignment="1">
      <alignment vertical="center"/>
    </xf>
    <xf numFmtId="0" fontId="27" fillId="0" borderId="4" xfId="21" applyFont="1" applyAlignment="1">
      <alignment horizontal="centerContinuous" vertical="center"/>
    </xf>
    <xf numFmtId="0" fontId="28" fillId="0" borderId="4" xfId="21" applyFont="1" applyAlignment="1">
      <alignment horizontal="centerContinuous" vertical="center"/>
    </xf>
    <xf numFmtId="0" fontId="29" fillId="0" borderId="4" xfId="21" applyFont="1" applyAlignment="1">
      <alignment horizontal="centerContinuous" vertical="center"/>
    </xf>
    <xf numFmtId="0" fontId="26" fillId="0" borderId="4" xfId="21" applyFont="1" applyAlignment="1">
      <alignment horizontal="centerContinuous" vertical="center"/>
    </xf>
    <xf numFmtId="173" fontId="26" fillId="0" borderId="4" xfId="21" applyNumberFormat="1" applyFont="1" applyAlignment="1">
      <alignment vertical="center"/>
    </xf>
    <xf numFmtId="172" fontId="26" fillId="0" borderId="4" xfId="22" applyFont="1" applyAlignment="1">
      <alignment vertical="center"/>
    </xf>
    <xf numFmtId="172" fontId="30" fillId="7" borderId="36" xfId="22" applyFont="1" applyFill="1" applyBorder="1" applyAlignment="1">
      <alignment vertical="center"/>
    </xf>
    <xf numFmtId="173" fontId="26" fillId="0" borderId="4" xfId="23" applyFont="1" applyAlignment="1">
      <alignment vertical="center"/>
    </xf>
    <xf numFmtId="0" fontId="26" fillId="8" borderId="27" xfId="21" applyFont="1" applyFill="1" applyBorder="1" applyAlignment="1">
      <alignment vertical="center"/>
    </xf>
    <xf numFmtId="0" fontId="31" fillId="8" borderId="42" xfId="21" applyFont="1" applyFill="1" applyBorder="1" applyAlignment="1">
      <alignment vertical="center"/>
    </xf>
    <xf numFmtId="0" fontId="26" fillId="8" borderId="42" xfId="21" applyFont="1" applyFill="1" applyBorder="1" applyAlignment="1">
      <alignment vertical="center"/>
    </xf>
    <xf numFmtId="0" fontId="26" fillId="8" borderId="42" xfId="16" applyFont="1" applyFill="1" applyBorder="1"/>
    <xf numFmtId="0" fontId="26" fillId="8" borderId="44" xfId="16" applyFont="1" applyFill="1" applyBorder="1"/>
    <xf numFmtId="0" fontId="31" fillId="9" borderId="37" xfId="21" applyFont="1" applyFill="1" applyBorder="1" applyAlignment="1">
      <alignment horizontal="centerContinuous" vertical="center"/>
    </xf>
    <xf numFmtId="0" fontId="31" fillId="0" borderId="4" xfId="21" applyFont="1" applyAlignment="1">
      <alignment vertical="center"/>
    </xf>
    <xf numFmtId="183" fontId="31" fillId="0" borderId="37" xfId="21" applyNumberFormat="1" applyFont="1" applyBorder="1" applyAlignment="1">
      <alignment horizontal="center" vertical="center"/>
    </xf>
    <xf numFmtId="0" fontId="26" fillId="0" borderId="4" xfId="21" applyFont="1" applyFill="1" applyAlignment="1">
      <alignment vertical="center"/>
    </xf>
    <xf numFmtId="0" fontId="31" fillId="9" borderId="37" xfId="21" applyFont="1" applyFill="1" applyBorder="1" applyAlignment="1">
      <alignment horizontal="center" vertical="center"/>
    </xf>
    <xf numFmtId="17" fontId="31" fillId="0" borderId="37" xfId="21" applyNumberFormat="1" applyFont="1" applyBorder="1" applyAlignment="1">
      <alignment horizontal="center" vertical="center"/>
    </xf>
    <xf numFmtId="0" fontId="26" fillId="0" borderId="87" xfId="21" applyFont="1" applyBorder="1" applyAlignment="1">
      <alignment vertical="center"/>
    </xf>
    <xf numFmtId="0" fontId="26" fillId="0" borderId="88" xfId="21" applyFont="1" applyBorder="1" applyAlignment="1">
      <alignment vertical="center"/>
    </xf>
    <xf numFmtId="0" fontId="31" fillId="0" borderId="53" xfId="21" applyFont="1" applyBorder="1" applyAlignment="1">
      <alignment vertical="center"/>
    </xf>
    <xf numFmtId="0" fontId="26" fillId="0" borderId="53" xfId="21" applyFont="1" applyBorder="1" applyAlignment="1">
      <alignment vertical="center"/>
    </xf>
    <xf numFmtId="0" fontId="26" fillId="0" borderId="49" xfId="21" applyFont="1" applyBorder="1" applyAlignment="1">
      <alignment vertical="center"/>
    </xf>
    <xf numFmtId="173" fontId="26" fillId="0" borderId="4" xfId="23" applyFont="1" applyBorder="1" applyAlignment="1">
      <alignment vertical="center"/>
    </xf>
    <xf numFmtId="0" fontId="26" fillId="0" borderId="4" xfId="21" applyFont="1" applyFill="1" applyBorder="1" applyAlignment="1">
      <alignment vertical="center"/>
    </xf>
    <xf numFmtId="0" fontId="26" fillId="0" borderId="57" xfId="21" applyFont="1" applyBorder="1" applyAlignment="1">
      <alignment vertical="center" wrapText="1"/>
    </xf>
    <xf numFmtId="0" fontId="26" fillId="0" borderId="87" xfId="21" applyFont="1" applyFill="1" applyBorder="1" applyAlignment="1">
      <alignment horizontal="center" vertical="center"/>
    </xf>
    <xf numFmtId="9" fontId="26" fillId="0" borderId="48" xfId="21" applyNumberFormat="1" applyFont="1" applyFill="1" applyBorder="1" applyAlignment="1">
      <alignment horizontal="center" vertical="center"/>
    </xf>
    <xf numFmtId="0" fontId="26" fillId="0" borderId="36" xfId="21" applyFont="1" applyFill="1" applyBorder="1" applyAlignment="1">
      <alignment horizontal="left" vertical="center"/>
    </xf>
    <xf numFmtId="173" fontId="26" fillId="0" borderId="36" xfId="23" applyFont="1" applyFill="1" applyBorder="1" applyAlignment="1">
      <alignment vertical="center"/>
    </xf>
    <xf numFmtId="170" fontId="26" fillId="0" borderId="36" xfId="22" applyNumberFormat="1" applyFont="1" applyFill="1" applyBorder="1" applyAlignment="1">
      <alignment vertical="center"/>
    </xf>
    <xf numFmtId="0" fontId="26" fillId="0" borderId="36" xfId="21" applyFont="1" applyFill="1" applyBorder="1" applyAlignment="1">
      <alignment vertical="center"/>
    </xf>
    <xf numFmtId="17" fontId="26" fillId="0" borderId="36" xfId="21" applyNumberFormat="1" applyFont="1" applyFill="1" applyBorder="1" applyAlignment="1">
      <alignment vertical="center"/>
    </xf>
    <xf numFmtId="178" fontId="26" fillId="0" borderId="89" xfId="18" applyNumberFormat="1" applyFont="1" applyFill="1" applyBorder="1" applyAlignment="1">
      <alignment vertical="center"/>
    </xf>
    <xf numFmtId="166" fontId="26" fillId="0" borderId="4" xfId="18" applyFont="1" applyFill="1" applyBorder="1" applyAlignment="1">
      <alignment vertical="center"/>
    </xf>
    <xf numFmtId="0" fontId="26" fillId="0" borderId="48" xfId="21" applyFont="1" applyFill="1" applyBorder="1" applyAlignment="1">
      <alignment horizontal="center" vertical="center"/>
    </xf>
    <xf numFmtId="0" fontId="31" fillId="0" borderId="36" xfId="21" applyFont="1" applyFill="1" applyBorder="1" applyAlignment="1">
      <alignment vertical="center"/>
    </xf>
    <xf numFmtId="166" fontId="26" fillId="0" borderId="89" xfId="18" applyNumberFormat="1" applyFont="1" applyFill="1" applyBorder="1" applyAlignment="1">
      <alignment vertical="center"/>
    </xf>
    <xf numFmtId="172" fontId="26" fillId="0" borderId="36" xfId="22" applyFont="1" applyFill="1" applyBorder="1" applyAlignment="1">
      <alignment vertical="center"/>
    </xf>
    <xf numFmtId="0" fontId="26" fillId="0" borderId="55" xfId="21" applyFont="1" applyFill="1" applyBorder="1" applyAlignment="1">
      <alignment horizontal="center" vertical="center"/>
    </xf>
    <xf numFmtId="0" fontId="26" fillId="0" borderId="30" xfId="21" applyFont="1" applyFill="1" applyBorder="1" applyAlignment="1">
      <alignment horizontal="center" vertical="center"/>
    </xf>
    <xf numFmtId="0" fontId="26" fillId="0" borderId="31" xfId="21" applyFont="1" applyFill="1" applyBorder="1" applyAlignment="1">
      <alignment vertical="center"/>
    </xf>
    <xf numFmtId="9" fontId="26" fillId="0" borderId="31" xfId="24" applyFont="1" applyFill="1" applyBorder="1" applyAlignment="1">
      <alignment vertical="center"/>
    </xf>
    <xf numFmtId="172" fontId="26" fillId="0" borderId="31" xfId="22" applyFont="1" applyFill="1" applyBorder="1" applyAlignment="1">
      <alignment vertical="center"/>
    </xf>
    <xf numFmtId="170" fontId="26" fillId="0" borderId="32" xfId="22" applyNumberFormat="1" applyFont="1" applyFill="1" applyBorder="1" applyAlignment="1">
      <alignment vertical="center"/>
    </xf>
    <xf numFmtId="0" fontId="26" fillId="0" borderId="32" xfId="21" applyFont="1" applyFill="1" applyBorder="1" applyAlignment="1">
      <alignment vertical="center"/>
    </xf>
    <xf numFmtId="17" fontId="26" fillId="0" borderId="32" xfId="21" applyNumberFormat="1" applyFont="1" applyFill="1" applyBorder="1" applyAlignment="1">
      <alignment vertical="center"/>
    </xf>
    <xf numFmtId="178" fontId="26" fillId="0" borderId="38" xfId="18" applyNumberFormat="1" applyFont="1" applyFill="1" applyBorder="1" applyAlignment="1">
      <alignment vertical="center"/>
    </xf>
    <xf numFmtId="166" fontId="26" fillId="0" borderId="4" xfId="18" applyNumberFormat="1" applyFont="1" applyFill="1" applyBorder="1" applyAlignment="1">
      <alignment vertical="center"/>
    </xf>
    <xf numFmtId="0" fontId="26" fillId="0" borderId="4" xfId="21" applyFont="1" applyBorder="1" applyAlignment="1">
      <alignment vertical="center"/>
    </xf>
    <xf numFmtId="0" fontId="26" fillId="0" borderId="4" xfId="21" applyFont="1" applyAlignment="1">
      <alignment horizontal="center" vertical="center"/>
    </xf>
    <xf numFmtId="17" fontId="26" fillId="0" borderId="4" xfId="21" applyNumberFormat="1" applyFont="1" applyAlignment="1">
      <alignment vertical="center"/>
    </xf>
    <xf numFmtId="184" fontId="31" fillId="0" borderId="4" xfId="23" applyNumberFormat="1" applyFont="1" applyAlignment="1">
      <alignment vertical="center"/>
    </xf>
    <xf numFmtId="184" fontId="31" fillId="0" borderId="4" xfId="23" applyNumberFormat="1" applyFont="1" applyBorder="1" applyAlignment="1">
      <alignment vertical="center"/>
    </xf>
    <xf numFmtId="173" fontId="26" fillId="0" borderId="4" xfId="21" applyNumberFormat="1" applyFont="1" applyBorder="1" applyAlignment="1">
      <alignment vertical="center"/>
    </xf>
    <xf numFmtId="183" fontId="31" fillId="0" borderId="4" xfId="21" applyNumberFormat="1" applyFont="1" applyBorder="1" applyAlignment="1">
      <alignment horizontal="center" vertical="center"/>
    </xf>
    <xf numFmtId="0" fontId="26" fillId="9" borderId="24" xfId="21" applyFont="1" applyFill="1" applyBorder="1" applyAlignment="1">
      <alignment vertical="center"/>
    </xf>
    <xf numFmtId="0" fontId="26" fillId="9" borderId="28" xfId="21" applyFont="1" applyFill="1" applyBorder="1" applyAlignment="1">
      <alignment horizontal="center" vertical="center"/>
    </xf>
    <xf numFmtId="0" fontId="31" fillId="9" borderId="25" xfId="21" applyFont="1" applyFill="1" applyBorder="1" applyAlignment="1">
      <alignment horizontal="center" vertical="center"/>
    </xf>
    <xf numFmtId="173" fontId="31" fillId="9" borderId="25" xfId="23" applyFont="1" applyFill="1" applyBorder="1" applyAlignment="1">
      <alignment horizontal="centerContinuous" vertical="center"/>
    </xf>
    <xf numFmtId="172" fontId="31" fillId="9" borderId="25" xfId="22" applyFont="1" applyFill="1" applyBorder="1" applyAlignment="1">
      <alignment horizontal="center" vertical="center"/>
    </xf>
    <xf numFmtId="0" fontId="31" fillId="9" borderId="26" xfId="21" applyFont="1" applyFill="1" applyBorder="1" applyAlignment="1">
      <alignment horizontal="center" vertical="center" wrapText="1"/>
    </xf>
    <xf numFmtId="17" fontId="31" fillId="0" borderId="4" xfId="21" applyNumberFormat="1" applyFont="1" applyBorder="1" applyAlignment="1">
      <alignment horizontal="center"/>
    </xf>
    <xf numFmtId="0" fontId="26" fillId="0" borderId="48" xfId="21" applyFont="1" applyBorder="1" applyAlignment="1">
      <alignment horizontal="center" vertical="center"/>
    </xf>
    <xf numFmtId="0" fontId="26" fillId="0" borderId="36" xfId="21" applyFont="1" applyBorder="1" applyAlignment="1">
      <alignment vertical="center"/>
    </xf>
    <xf numFmtId="173" fontId="26" fillId="0" borderId="36" xfId="23" applyFont="1" applyBorder="1" applyAlignment="1">
      <alignment vertical="center"/>
    </xf>
    <xf numFmtId="172" fontId="26" fillId="0" borderId="36" xfId="22" applyFont="1" applyBorder="1" applyAlignment="1">
      <alignment horizontal="right" vertical="center"/>
    </xf>
    <xf numFmtId="172" fontId="26" fillId="0" borderId="89" xfId="22" applyFont="1" applyFill="1" applyBorder="1" applyAlignment="1">
      <alignment horizontal="center" vertical="center"/>
    </xf>
    <xf numFmtId="0" fontId="26" fillId="9" borderId="34" xfId="21" applyFont="1" applyFill="1" applyBorder="1" applyAlignment="1">
      <alignment horizontal="center" vertical="center"/>
    </xf>
    <xf numFmtId="0" fontId="31" fillId="9" borderId="34" xfId="21" applyFont="1" applyFill="1" applyBorder="1" applyAlignment="1">
      <alignment horizontal="center" vertical="center"/>
    </xf>
    <xf numFmtId="0" fontId="26" fillId="0" borderId="48" xfId="21" applyFont="1" applyBorder="1" applyAlignment="1">
      <alignment vertical="center"/>
    </xf>
    <xf numFmtId="170" fontId="26" fillId="0" borderId="89" xfId="22" applyNumberFormat="1" applyFont="1" applyFill="1" applyBorder="1" applyAlignment="1">
      <alignment horizontal="center" vertical="center"/>
    </xf>
    <xf numFmtId="0" fontId="26" fillId="0" borderId="34" xfId="21" applyFont="1" applyBorder="1" applyAlignment="1">
      <alignment horizontal="center" vertical="center"/>
    </xf>
    <xf numFmtId="3" fontId="26" fillId="0" borderId="34" xfId="24" applyNumberFormat="1" applyFont="1" applyBorder="1" applyAlignment="1">
      <alignment horizontal="center" vertical="center"/>
    </xf>
    <xf numFmtId="3" fontId="26" fillId="0" borderId="34" xfId="21" applyNumberFormat="1" applyFont="1" applyBorder="1" applyAlignment="1">
      <alignment horizontal="center" vertical="center"/>
    </xf>
    <xf numFmtId="172" fontId="26" fillId="0" borderId="36" xfId="22" applyFont="1" applyBorder="1" applyAlignment="1">
      <alignment vertical="center"/>
    </xf>
    <xf numFmtId="10" fontId="26" fillId="0" borderId="36" xfId="24" applyNumberFormat="1" applyFont="1" applyBorder="1" applyAlignment="1">
      <alignment vertical="center"/>
    </xf>
    <xf numFmtId="172" fontId="26" fillId="0" borderId="89" xfId="22" applyFont="1" applyBorder="1" applyAlignment="1">
      <alignment horizontal="center" vertical="center"/>
    </xf>
    <xf numFmtId="170" fontId="26" fillId="0" borderId="89" xfId="22" applyNumberFormat="1" applyFont="1" applyBorder="1" applyAlignment="1">
      <alignment horizontal="center" vertical="center"/>
    </xf>
    <xf numFmtId="16" fontId="26" fillId="0" borderId="34" xfId="21" quotePrefix="1" applyNumberFormat="1" applyFont="1" applyBorder="1" applyAlignment="1">
      <alignment horizontal="center" vertical="center"/>
    </xf>
    <xf numFmtId="0" fontId="26" fillId="0" borderId="55" xfId="21" applyFont="1" applyBorder="1" applyAlignment="1">
      <alignment vertical="center"/>
    </xf>
    <xf numFmtId="0" fontId="26" fillId="0" borderId="30" xfId="21" applyFont="1" applyBorder="1" applyAlignment="1">
      <alignment vertical="center"/>
    </xf>
    <xf numFmtId="0" fontId="26" fillId="0" borderId="31" xfId="21" applyFont="1" applyBorder="1" applyAlignment="1">
      <alignment vertical="center"/>
    </xf>
    <xf numFmtId="173" fontId="26" fillId="0" borderId="31" xfId="23" applyFont="1" applyBorder="1" applyAlignment="1">
      <alignment vertical="center"/>
    </xf>
    <xf numFmtId="10" fontId="26" fillId="0" borderId="31" xfId="24" applyNumberFormat="1" applyFont="1" applyBorder="1" applyAlignment="1">
      <alignment vertical="center"/>
    </xf>
    <xf numFmtId="170" fontId="26" fillId="0" borderId="33" xfId="22" applyNumberFormat="1" applyFont="1" applyBorder="1" applyAlignment="1">
      <alignment horizontal="center" vertical="center"/>
    </xf>
    <xf numFmtId="173" fontId="31" fillId="0" borderId="4" xfId="23" applyFont="1" applyBorder="1" applyAlignment="1">
      <alignment vertical="center"/>
    </xf>
    <xf numFmtId="0" fontId="31" fillId="0" borderId="27" xfId="21" applyFont="1" applyBorder="1" applyAlignment="1">
      <alignment vertical="center"/>
    </xf>
    <xf numFmtId="173" fontId="26" fillId="0" borderId="42" xfId="23" applyFont="1" applyBorder="1" applyAlignment="1">
      <alignment vertical="center"/>
    </xf>
    <xf numFmtId="172" fontId="31" fillId="0" borderId="42" xfId="21" applyNumberFormat="1" applyFont="1" applyBorder="1" applyAlignment="1">
      <alignment horizontal="centerContinuous" vertical="center"/>
    </xf>
    <xf numFmtId="170" fontId="31" fillId="0" borderId="44" xfId="21" applyNumberFormat="1" applyFont="1" applyBorder="1" applyAlignment="1">
      <alignment vertical="center"/>
    </xf>
    <xf numFmtId="172" fontId="26" fillId="0" borderId="4" xfId="21" applyNumberFormat="1" applyFont="1" applyBorder="1" applyAlignment="1">
      <alignment vertical="center"/>
    </xf>
    <xf numFmtId="0" fontId="26" fillId="0" borderId="4" xfId="16" applyFont="1"/>
    <xf numFmtId="0" fontId="26" fillId="8" borderId="27" xfId="16" applyFont="1" applyFill="1" applyBorder="1"/>
    <xf numFmtId="0" fontId="31" fillId="8" borderId="42" xfId="16" applyFont="1" applyFill="1" applyBorder="1"/>
    <xf numFmtId="173" fontId="26" fillId="0" borderId="4" xfId="23" applyFont="1"/>
    <xf numFmtId="173" fontId="26" fillId="0" borderId="4" xfId="23" applyFont="1" applyBorder="1"/>
    <xf numFmtId="0" fontId="26" fillId="0" borderId="4" xfId="16" applyFont="1" applyBorder="1"/>
    <xf numFmtId="0" fontId="26" fillId="9" borderId="41" xfId="16" applyFont="1" applyFill="1" applyBorder="1" applyAlignment="1">
      <alignment wrapText="1"/>
    </xf>
    <xf numFmtId="0" fontId="26" fillId="9" borderId="41" xfId="16" applyFont="1" applyFill="1" applyBorder="1"/>
    <xf numFmtId="0" fontId="31" fillId="9" borderId="41" xfId="16" applyFont="1" applyFill="1" applyBorder="1" applyAlignment="1"/>
    <xf numFmtId="172" fontId="31" fillId="9" borderId="41" xfId="22" applyFont="1" applyFill="1" applyBorder="1" applyAlignment="1"/>
    <xf numFmtId="0" fontId="31" fillId="9" borderId="37" xfId="16" applyFont="1" applyFill="1" applyBorder="1" applyAlignment="1">
      <alignment horizontal="center"/>
    </xf>
    <xf numFmtId="0" fontId="31" fillId="9" borderId="41" xfId="16" applyFont="1" applyFill="1" applyBorder="1" applyAlignment="1">
      <alignment horizontal="center"/>
    </xf>
    <xf numFmtId="0" fontId="31" fillId="9" borderId="41" xfId="16" applyFont="1" applyFill="1" applyBorder="1" applyAlignment="1">
      <alignment horizontal="center" wrapText="1"/>
    </xf>
    <xf numFmtId="0" fontId="31" fillId="6" borderId="4" xfId="21" applyFont="1" applyFill="1" applyBorder="1" applyAlignment="1">
      <alignment horizontal="center" vertical="center" wrapText="1"/>
    </xf>
    <xf numFmtId="0" fontId="26" fillId="0" borderId="87" xfId="16" applyFont="1" applyBorder="1"/>
    <xf numFmtId="0" fontId="26" fillId="0" borderId="36" xfId="16" applyFont="1" applyBorder="1"/>
    <xf numFmtId="170" fontId="26" fillId="0" borderId="36" xfId="22" applyNumberFormat="1" applyFont="1" applyBorder="1"/>
    <xf numFmtId="17" fontId="26" fillId="0" borderId="36" xfId="21" applyNumberFormat="1" applyFont="1" applyBorder="1" applyAlignment="1">
      <alignment vertical="center"/>
    </xf>
    <xf numFmtId="186" fontId="26" fillId="0" borderId="36" xfId="25" applyNumberFormat="1" applyFont="1" applyBorder="1" applyAlignment="1">
      <alignment horizontal="right"/>
    </xf>
    <xf numFmtId="178" fontId="26" fillId="0" borderId="89" xfId="18" applyNumberFormat="1" applyFont="1" applyBorder="1" applyAlignment="1">
      <alignment vertical="center"/>
    </xf>
    <xf numFmtId="0" fontId="26" fillId="0" borderId="55" xfId="16" applyFont="1" applyBorder="1"/>
    <xf numFmtId="0" fontId="26" fillId="0" borderId="31" xfId="16" applyFont="1" applyBorder="1"/>
    <xf numFmtId="170" fontId="26" fillId="0" borderId="31" xfId="22" applyNumberFormat="1" applyFont="1" applyBorder="1"/>
    <xf numFmtId="17" fontId="26" fillId="0" borderId="31" xfId="21" applyNumberFormat="1" applyFont="1" applyBorder="1" applyAlignment="1">
      <alignment vertical="center"/>
    </xf>
    <xf numFmtId="186" fontId="26" fillId="0" borderId="31" xfId="25" applyNumberFormat="1" applyFont="1" applyBorder="1" applyAlignment="1">
      <alignment horizontal="right"/>
    </xf>
    <xf numFmtId="178" fontId="26" fillId="0" borderId="33" xfId="18" applyNumberFormat="1" applyFont="1" applyBorder="1" applyAlignment="1">
      <alignment vertical="center"/>
    </xf>
    <xf numFmtId="172" fontId="26" fillId="0" borderId="4" xfId="22" applyFont="1"/>
    <xf numFmtId="17" fontId="26" fillId="0" borderId="4" xfId="16" applyNumberFormat="1" applyFont="1"/>
    <xf numFmtId="17" fontId="31" fillId="0" borderId="4" xfId="16" applyNumberFormat="1" applyFont="1"/>
    <xf numFmtId="170" fontId="31" fillId="0" borderId="4" xfId="22" applyNumberFormat="1" applyFont="1"/>
    <xf numFmtId="172" fontId="31" fillId="0" borderId="44" xfId="22" applyFont="1" applyBorder="1" applyAlignment="1">
      <alignment vertical="center"/>
    </xf>
    <xf numFmtId="173" fontId="31" fillId="0" borderId="4" xfId="23" applyFont="1" applyBorder="1"/>
    <xf numFmtId="0" fontId="26" fillId="9" borderId="37" xfId="21" applyFont="1" applyFill="1" applyBorder="1" applyAlignment="1">
      <alignment vertical="center" wrapText="1"/>
    </xf>
    <xf numFmtId="0" fontId="26" fillId="9" borderId="37" xfId="21" applyFont="1" applyFill="1" applyBorder="1" applyAlignment="1">
      <alignment vertical="center"/>
    </xf>
    <xf numFmtId="0" fontId="31" fillId="9" borderId="37" xfId="21" applyFont="1" applyFill="1" applyBorder="1" applyAlignment="1">
      <alignment vertical="center"/>
    </xf>
    <xf numFmtId="172" fontId="31" fillId="9" borderId="37" xfId="22" applyFont="1" applyFill="1" applyBorder="1" applyAlignment="1">
      <alignment horizontal="center" vertical="center"/>
    </xf>
    <xf numFmtId="0" fontId="31" fillId="9" borderId="37" xfId="21" applyFont="1" applyFill="1" applyBorder="1" applyAlignment="1">
      <alignment horizontal="center" vertical="center" wrapText="1"/>
    </xf>
    <xf numFmtId="0" fontId="26" fillId="0" borderId="52" xfId="21" applyFont="1" applyBorder="1" applyAlignment="1">
      <alignment vertical="center"/>
    </xf>
    <xf numFmtId="172" fontId="26" fillId="0" borderId="53" xfId="22" applyFont="1" applyBorder="1" applyAlignment="1">
      <alignment vertical="center"/>
    </xf>
    <xf numFmtId="17" fontId="26" fillId="0" borderId="53" xfId="21" applyNumberFormat="1" applyFont="1" applyBorder="1" applyAlignment="1">
      <alignment vertical="center"/>
    </xf>
    <xf numFmtId="17" fontId="31" fillId="0" borderId="4" xfId="21" applyNumberFormat="1" applyFont="1" applyBorder="1" applyAlignment="1">
      <alignment vertical="center"/>
    </xf>
    <xf numFmtId="0" fontId="26" fillId="0" borderId="36" xfId="21" applyFont="1" applyBorder="1" applyAlignment="1">
      <alignment horizontal="left" vertical="center"/>
    </xf>
    <xf numFmtId="170" fontId="26" fillId="0" borderId="36" xfId="22" applyNumberFormat="1" applyFont="1" applyBorder="1" applyAlignment="1">
      <alignment vertical="center"/>
    </xf>
    <xf numFmtId="0" fontId="26" fillId="0" borderId="31" xfId="21" applyFont="1" applyBorder="1" applyAlignment="1">
      <alignment horizontal="left" vertical="center"/>
    </xf>
    <xf numFmtId="170" fontId="26" fillId="0" borderId="31" xfId="22" applyNumberFormat="1" applyFont="1" applyBorder="1" applyAlignment="1">
      <alignment vertical="center"/>
    </xf>
    <xf numFmtId="172" fontId="26" fillId="0" borderId="4" xfId="22" applyFont="1" applyBorder="1" applyAlignment="1">
      <alignment vertical="center"/>
    </xf>
    <xf numFmtId="17" fontId="26" fillId="0" borderId="4" xfId="21" applyNumberFormat="1" applyFont="1" applyBorder="1" applyAlignment="1">
      <alignment vertical="center"/>
    </xf>
    <xf numFmtId="17" fontId="31" fillId="0" borderId="4" xfId="21" applyNumberFormat="1" applyFont="1" applyAlignment="1">
      <alignment vertical="center"/>
    </xf>
    <xf numFmtId="178" fontId="31" fillId="0" borderId="4" xfId="22" applyNumberFormat="1" applyFont="1" applyBorder="1" applyAlignment="1">
      <alignment vertical="center"/>
    </xf>
    <xf numFmtId="172" fontId="31" fillId="0" borderId="4" xfId="22" applyFont="1" applyBorder="1" applyAlignment="1">
      <alignment vertical="center"/>
    </xf>
    <xf numFmtId="172" fontId="31" fillId="9" borderId="37" xfId="22" applyFont="1" applyFill="1" applyBorder="1" applyAlignment="1">
      <alignment vertical="center"/>
    </xf>
    <xf numFmtId="0" fontId="31" fillId="9" borderId="37" xfId="21" applyFont="1" applyFill="1" applyBorder="1" applyAlignment="1">
      <alignment vertical="center" wrapText="1"/>
    </xf>
    <xf numFmtId="187" fontId="32" fillId="0" borderId="53" xfId="26" applyNumberFormat="1" applyFont="1" applyFill="1" applyBorder="1" applyAlignment="1">
      <alignment vertical="center"/>
    </xf>
    <xf numFmtId="187" fontId="33" fillId="0" borderId="36" xfId="26" applyNumberFormat="1" applyFont="1" applyFill="1" applyBorder="1" applyAlignment="1">
      <alignment horizontal="left" vertical="center" wrapText="1"/>
    </xf>
    <xf numFmtId="187" fontId="33" fillId="0" borderId="36" xfId="26" applyNumberFormat="1" applyFont="1" applyFill="1" applyBorder="1" applyAlignment="1">
      <alignment horizontal="left" vertical="center"/>
    </xf>
    <xf numFmtId="187" fontId="32" fillId="0" borderId="36" xfId="26" applyNumberFormat="1" applyFont="1" applyFill="1" applyBorder="1" applyAlignment="1">
      <alignment vertical="center"/>
    </xf>
    <xf numFmtId="187" fontId="33" fillId="0" borderId="31" xfId="26" applyNumberFormat="1" applyFont="1" applyFill="1" applyBorder="1" applyAlignment="1">
      <alignment horizontal="left" vertical="center"/>
    </xf>
    <xf numFmtId="0" fontId="31" fillId="0" borderId="37" xfId="21" applyFont="1" applyBorder="1" applyAlignment="1">
      <alignment vertical="center"/>
    </xf>
    <xf numFmtId="0" fontId="26" fillId="9" borderId="54" xfId="21" applyFont="1" applyFill="1" applyBorder="1" applyAlignment="1">
      <alignment vertical="center"/>
    </xf>
    <xf numFmtId="172" fontId="31" fillId="9" borderId="54" xfId="22" applyFont="1" applyFill="1" applyBorder="1" applyAlignment="1">
      <alignment vertical="center"/>
    </xf>
    <xf numFmtId="0" fontId="31" fillId="9" borderId="54" xfId="21" applyFont="1" applyFill="1" applyBorder="1" applyAlignment="1">
      <alignment horizontal="center" vertical="center"/>
    </xf>
    <xf numFmtId="0" fontId="31" fillId="9" borderId="54" xfId="21" applyFont="1" applyFill="1" applyBorder="1" applyAlignment="1">
      <alignment vertical="center" wrapText="1"/>
    </xf>
    <xf numFmtId="0" fontId="26" fillId="9" borderId="41" xfId="21" applyFont="1" applyFill="1" applyBorder="1" applyAlignment="1">
      <alignment vertical="center"/>
    </xf>
    <xf numFmtId="172" fontId="31" fillId="9" borderId="41" xfId="22" applyFont="1" applyFill="1" applyBorder="1" applyAlignment="1">
      <alignment vertical="center"/>
    </xf>
    <xf numFmtId="0" fontId="31" fillId="9" borderId="41" xfId="21" applyFont="1" applyFill="1" applyBorder="1" applyAlignment="1">
      <alignment horizontal="center" vertical="center"/>
    </xf>
    <xf numFmtId="0" fontId="31" fillId="9" borderId="41" xfId="21" applyFont="1" applyFill="1" applyBorder="1" applyAlignment="1">
      <alignment vertical="center" wrapText="1"/>
    </xf>
    <xf numFmtId="17" fontId="31" fillId="0" borderId="4" xfId="21" applyNumberFormat="1" applyFont="1" applyBorder="1" applyAlignment="1">
      <alignment horizontal="center" vertical="center"/>
    </xf>
    <xf numFmtId="0" fontId="26" fillId="0" borderId="56" xfId="16" applyFont="1" applyBorder="1"/>
    <xf numFmtId="0" fontId="26" fillId="0" borderId="52" xfId="16" applyFont="1" applyBorder="1"/>
    <xf numFmtId="172" fontId="26" fillId="0" borderId="53" xfId="22" applyFont="1" applyBorder="1"/>
    <xf numFmtId="0" fontId="26" fillId="0" borderId="53" xfId="16" applyFont="1" applyBorder="1"/>
    <xf numFmtId="17" fontId="26" fillId="0" borderId="53" xfId="16" applyNumberFormat="1" applyFont="1" applyBorder="1"/>
    <xf numFmtId="0" fontId="26" fillId="0" borderId="49" xfId="16" applyFont="1" applyBorder="1"/>
    <xf numFmtId="0" fontId="26" fillId="0" borderId="35" xfId="16" applyFont="1" applyBorder="1"/>
    <xf numFmtId="187" fontId="33" fillId="0" borderId="36" xfId="26" applyNumberFormat="1" applyFont="1" applyFill="1" applyBorder="1" applyAlignment="1">
      <alignment horizontal="left" vertical="center" indent="2"/>
    </xf>
    <xf numFmtId="17" fontId="26" fillId="0" borderId="36" xfId="16" applyNumberFormat="1" applyFont="1" applyBorder="1"/>
    <xf numFmtId="0" fontId="26" fillId="0" borderId="89" xfId="16" applyFont="1" applyBorder="1"/>
    <xf numFmtId="173" fontId="26" fillId="0" borderId="89" xfId="23" applyFont="1" applyBorder="1"/>
    <xf numFmtId="0" fontId="26" fillId="0" borderId="29" xfId="16" applyFont="1" applyBorder="1"/>
    <xf numFmtId="0" fontId="26" fillId="0" borderId="31" xfId="16" applyFont="1" applyBorder="1" applyAlignment="1">
      <alignment horizontal="left" indent="2"/>
    </xf>
    <xf numFmtId="178" fontId="31" fillId="0" borderId="4" xfId="18" applyNumberFormat="1" applyFont="1" applyAlignment="1">
      <alignment vertical="center"/>
    </xf>
    <xf numFmtId="17" fontId="31" fillId="0" borderId="27" xfId="21" applyNumberFormat="1" applyFont="1" applyBorder="1" applyAlignment="1">
      <alignment vertical="center"/>
    </xf>
    <xf numFmtId="187" fontId="33" fillId="0" borderId="36" xfId="26" applyNumberFormat="1" applyFont="1" applyFill="1" applyBorder="1" applyAlignment="1">
      <alignment vertical="center"/>
    </xf>
    <xf numFmtId="0" fontId="26" fillId="0" borderId="36" xfId="16" applyFont="1" applyFill="1" applyBorder="1"/>
    <xf numFmtId="0" fontId="26" fillId="0" borderId="36" xfId="16" applyFont="1" applyBorder="1" applyAlignment="1">
      <alignment horizontal="left"/>
    </xf>
    <xf numFmtId="170" fontId="31" fillId="0" borderId="4" xfId="22" applyNumberFormat="1" applyFont="1" applyAlignment="1">
      <alignment vertical="center"/>
    </xf>
    <xf numFmtId="0" fontId="31" fillId="9" borderId="54" xfId="21" applyFont="1" applyFill="1" applyBorder="1" applyAlignment="1">
      <alignment vertical="center"/>
    </xf>
    <xf numFmtId="187" fontId="33" fillId="0" borderId="53" xfId="26" applyNumberFormat="1" applyFont="1" applyFill="1" applyBorder="1" applyAlignment="1">
      <alignment horizontal="left" vertical="center"/>
    </xf>
    <xf numFmtId="173" fontId="26" fillId="0" borderId="53" xfId="23" applyFont="1" applyBorder="1" applyAlignment="1">
      <alignment vertical="center"/>
    </xf>
    <xf numFmtId="188" fontId="26" fillId="0" borderId="53" xfId="23" applyNumberFormat="1" applyFont="1" applyBorder="1" applyAlignment="1">
      <alignment vertical="center"/>
    </xf>
    <xf numFmtId="187" fontId="33" fillId="0" borderId="36" xfId="26" applyNumberFormat="1" applyFont="1" applyFill="1" applyBorder="1" applyAlignment="1">
      <alignment vertical="center" wrapText="1"/>
    </xf>
    <xf numFmtId="188" fontId="26" fillId="0" borderId="36" xfId="23" applyNumberFormat="1" applyFont="1" applyBorder="1" applyAlignment="1">
      <alignment vertical="center"/>
    </xf>
    <xf numFmtId="10" fontId="26" fillId="0" borderId="36" xfId="24" quotePrefix="1" applyNumberFormat="1" applyFont="1" applyBorder="1" applyAlignment="1">
      <alignment vertical="center"/>
    </xf>
    <xf numFmtId="187" fontId="32" fillId="0" borderId="36" xfId="26" applyNumberFormat="1" applyFont="1" applyFill="1" applyBorder="1" applyAlignment="1">
      <alignment horizontal="left" vertical="center"/>
    </xf>
    <xf numFmtId="172" fontId="26" fillId="0" borderId="31" xfId="22" applyFont="1" applyBorder="1" applyAlignment="1">
      <alignment vertical="center"/>
    </xf>
    <xf numFmtId="188" fontId="26" fillId="0" borderId="31" xfId="23" applyNumberFormat="1" applyFont="1" applyBorder="1" applyAlignment="1">
      <alignment vertical="center"/>
    </xf>
    <xf numFmtId="0" fontId="26" fillId="0" borderId="42" xfId="21" applyFont="1" applyBorder="1" applyAlignment="1">
      <alignment vertical="center"/>
    </xf>
    <xf numFmtId="0" fontId="26" fillId="9" borderId="54" xfId="16" applyFont="1" applyFill="1" applyBorder="1"/>
    <xf numFmtId="172" fontId="31" fillId="9" borderId="54" xfId="22" applyFont="1" applyFill="1" applyBorder="1" applyAlignment="1"/>
    <xf numFmtId="0" fontId="31" fillId="9" borderId="54" xfId="16" applyFont="1" applyFill="1" applyBorder="1" applyAlignment="1"/>
    <xf numFmtId="0" fontId="31" fillId="9" borderId="54" xfId="16" applyFont="1" applyFill="1" applyBorder="1" applyAlignment="1">
      <alignment wrapText="1"/>
    </xf>
    <xf numFmtId="0" fontId="31" fillId="9" borderId="41" xfId="16" applyFont="1" applyFill="1" applyBorder="1" applyAlignment="1">
      <alignment wrapText="1"/>
    </xf>
    <xf numFmtId="170" fontId="26" fillId="11" borderId="36" xfId="22" applyNumberFormat="1" applyFont="1" applyFill="1" applyBorder="1"/>
    <xf numFmtId="188" fontId="26" fillId="0" borderId="36" xfId="23" applyNumberFormat="1" applyFont="1" applyBorder="1"/>
    <xf numFmtId="10" fontId="26" fillId="0" borderId="36" xfId="27" applyNumberFormat="1" applyFont="1" applyBorder="1" applyAlignment="1">
      <alignment horizontal="right"/>
    </xf>
    <xf numFmtId="10" fontId="26" fillId="0" borderId="36" xfId="16" applyNumberFormat="1" applyFont="1" applyBorder="1"/>
    <xf numFmtId="189" fontId="26" fillId="0" borderId="36" xfId="23" applyNumberFormat="1" applyFont="1" applyBorder="1"/>
    <xf numFmtId="187" fontId="33" fillId="0" borderId="36" xfId="26" applyNumberFormat="1" applyFont="1" applyFill="1" applyBorder="1" applyAlignment="1">
      <alignment horizontal="left" vertical="center" indent="1"/>
    </xf>
    <xf numFmtId="179" fontId="26" fillId="0" borderId="36" xfId="27" applyNumberFormat="1" applyFont="1" applyBorder="1"/>
    <xf numFmtId="187" fontId="33" fillId="0" borderId="36" xfId="26" applyNumberFormat="1" applyFont="1" applyFill="1" applyBorder="1" applyAlignment="1">
      <alignment horizontal="left" vertical="center" wrapText="1" indent="1"/>
    </xf>
    <xf numFmtId="187" fontId="33" fillId="0" borderId="31" xfId="26" applyNumberFormat="1" applyFont="1" applyFill="1" applyBorder="1" applyAlignment="1">
      <alignment horizontal="left" vertical="center" indent="1"/>
    </xf>
    <xf numFmtId="179" fontId="26" fillId="0" borderId="31" xfId="27" applyNumberFormat="1" applyFont="1" applyBorder="1"/>
    <xf numFmtId="179" fontId="26" fillId="0" borderId="36" xfId="16" applyNumberFormat="1" applyFont="1" applyBorder="1"/>
    <xf numFmtId="190" fontId="26" fillId="0" borderId="36" xfId="27" applyNumberFormat="1" applyFont="1" applyBorder="1" applyAlignment="1">
      <alignment horizontal="right"/>
    </xf>
    <xf numFmtId="187" fontId="32" fillId="0" borderId="47" xfId="26" applyNumberFormat="1" applyFont="1" applyFill="1" applyBorder="1" applyAlignment="1">
      <alignment horizontal="left" vertical="center"/>
    </xf>
    <xf numFmtId="187" fontId="33" fillId="0" borderId="47" xfId="26" applyNumberFormat="1" applyFont="1" applyFill="1" applyBorder="1" applyAlignment="1">
      <alignment horizontal="left" vertical="center"/>
    </xf>
    <xf numFmtId="0" fontId="26" fillId="0" borderId="90" xfId="21" applyFont="1" applyBorder="1" applyAlignment="1">
      <alignment vertical="center"/>
    </xf>
    <xf numFmtId="0" fontId="31" fillId="9" borderId="54" xfId="16" applyFont="1" applyFill="1" applyBorder="1" applyAlignment="1">
      <alignment horizontal="center"/>
    </xf>
    <xf numFmtId="0" fontId="31" fillId="9" borderId="54" xfId="16" applyFont="1" applyFill="1" applyBorder="1" applyAlignment="1">
      <alignment horizontal="center" wrapText="1"/>
    </xf>
    <xf numFmtId="0" fontId="31" fillId="9" borderId="54" xfId="16" applyFont="1" applyFill="1" applyBorder="1"/>
    <xf numFmtId="0" fontId="31" fillId="9" borderId="37" xfId="16" applyFont="1" applyFill="1" applyBorder="1"/>
    <xf numFmtId="170" fontId="26" fillId="0" borderId="53" xfId="22" applyNumberFormat="1" applyFont="1" applyBorder="1"/>
    <xf numFmtId="187" fontId="33" fillId="0" borderId="31" xfId="26" applyNumberFormat="1" applyFont="1" applyFill="1" applyBorder="1" applyAlignment="1">
      <alignment horizontal="left" vertical="center" indent="2"/>
    </xf>
    <xf numFmtId="0" fontId="31" fillId="0" borderId="37" xfId="16" applyFont="1" applyBorder="1"/>
    <xf numFmtId="173" fontId="26" fillId="0" borderId="42" xfId="23" applyFont="1" applyBorder="1"/>
    <xf numFmtId="172" fontId="31" fillId="0" borderId="44" xfId="22" applyFont="1" applyBorder="1"/>
    <xf numFmtId="0" fontId="31" fillId="0" borderId="42" xfId="16" applyFont="1" applyBorder="1"/>
    <xf numFmtId="172" fontId="31" fillId="0" borderId="42" xfId="22" applyFont="1" applyBorder="1"/>
    <xf numFmtId="187" fontId="33" fillId="0" borderId="53" xfId="26" applyNumberFormat="1" applyFont="1" applyFill="1" applyBorder="1" applyAlignment="1">
      <alignment vertical="center"/>
    </xf>
    <xf numFmtId="170" fontId="26" fillId="0" borderId="53" xfId="22" applyNumberFormat="1" applyFont="1" applyBorder="1" applyAlignment="1">
      <alignment vertical="center"/>
    </xf>
    <xf numFmtId="41" fontId="26" fillId="0" borderId="36" xfId="28" applyFont="1" applyBorder="1" applyAlignment="1"/>
    <xf numFmtId="41" fontId="26" fillId="0" borderId="31" xfId="28" applyFont="1" applyBorder="1" applyAlignment="1"/>
    <xf numFmtId="172" fontId="34" fillId="0" borderId="4" xfId="22" applyFont="1" applyFill="1" applyAlignment="1">
      <alignment vertical="center"/>
    </xf>
    <xf numFmtId="0" fontId="34" fillId="0" borderId="4" xfId="21" applyFont="1" applyFill="1" applyAlignment="1">
      <alignment vertical="center"/>
    </xf>
    <xf numFmtId="0" fontId="31" fillId="9" borderId="37" xfId="16" applyFont="1" applyFill="1" applyBorder="1" applyAlignment="1">
      <alignment horizontal="centerContinuous"/>
    </xf>
    <xf numFmtId="179" fontId="26" fillId="0" borderId="36" xfId="27" applyNumberFormat="1" applyFont="1" applyBorder="1" applyAlignment="1">
      <alignment horizontal="right"/>
    </xf>
    <xf numFmtId="0" fontId="31" fillId="0" borderId="4" xfId="21" applyFont="1" applyBorder="1" applyAlignment="1">
      <alignment vertical="center"/>
    </xf>
    <xf numFmtId="42" fontId="31" fillId="0" borderId="37" xfId="29" applyFont="1" applyBorder="1"/>
    <xf numFmtId="0" fontId="31" fillId="9" borderId="44" xfId="21" applyFont="1" applyFill="1" applyBorder="1" applyAlignment="1">
      <alignment horizontal="center" vertical="center"/>
    </xf>
    <xf numFmtId="170" fontId="31" fillId="0" borderId="53" xfId="22" applyNumberFormat="1" applyFont="1" applyBorder="1" applyAlignment="1">
      <alignment vertical="center"/>
    </xf>
    <xf numFmtId="10" fontId="31" fillId="0" borderId="49" xfId="24" applyNumberFormat="1" applyFont="1" applyBorder="1" applyAlignment="1">
      <alignment vertical="center"/>
    </xf>
    <xf numFmtId="166" fontId="31" fillId="0" borderId="4" xfId="18" applyFont="1" applyFill="1" applyBorder="1" applyAlignment="1">
      <alignment vertical="center"/>
    </xf>
    <xf numFmtId="43" fontId="26" fillId="0" borderId="4" xfId="21" applyNumberFormat="1" applyFont="1" applyBorder="1" applyAlignment="1">
      <alignment vertical="center"/>
    </xf>
    <xf numFmtId="10" fontId="26" fillId="0" borderId="89" xfId="24" applyNumberFormat="1" applyFont="1" applyBorder="1" applyAlignment="1">
      <alignment vertical="center"/>
    </xf>
    <xf numFmtId="0" fontId="26" fillId="0" borderId="50" xfId="21" applyFont="1" applyBorder="1" applyAlignment="1">
      <alignment vertical="center"/>
    </xf>
    <xf numFmtId="0" fontId="31" fillId="0" borderId="43" xfId="21" applyFont="1" applyBorder="1" applyAlignment="1">
      <alignment vertical="center"/>
    </xf>
    <xf numFmtId="172" fontId="31" fillId="0" borderId="43" xfId="22" applyFont="1" applyBorder="1" applyAlignment="1">
      <alignment vertical="center"/>
    </xf>
    <xf numFmtId="10" fontId="31" fillId="0" borderId="51" xfId="24" applyNumberFormat="1" applyFont="1" applyBorder="1" applyAlignment="1">
      <alignment vertical="center"/>
    </xf>
    <xf numFmtId="10" fontId="26" fillId="0" borderId="89" xfId="24" applyNumberFormat="1" applyFont="1" applyFill="1" applyBorder="1" applyAlignment="1">
      <alignment vertical="center"/>
    </xf>
    <xf numFmtId="0" fontId="26" fillId="0" borderId="27" xfId="21" applyFont="1" applyBorder="1" applyAlignment="1">
      <alignment vertical="center"/>
    </xf>
    <xf numFmtId="173" fontId="31" fillId="0" borderId="42" xfId="23" applyFont="1" applyBorder="1" applyAlignment="1">
      <alignment horizontal="right" vertical="center"/>
    </xf>
    <xf numFmtId="172" fontId="31" fillId="0" borderId="42" xfId="22" applyFont="1" applyBorder="1" applyAlignment="1">
      <alignment vertical="center"/>
    </xf>
    <xf numFmtId="10" fontId="31" fillId="0" borderId="44" xfId="24" applyNumberFormat="1" applyFont="1" applyBorder="1" applyAlignment="1">
      <alignment vertical="center"/>
    </xf>
    <xf numFmtId="10" fontId="31" fillId="12" borderId="44" xfId="21" applyNumberFormat="1" applyFont="1" applyFill="1" applyBorder="1" applyAlignment="1">
      <alignment vertical="center"/>
    </xf>
    <xf numFmtId="173" fontId="31" fillId="0" borderId="4" xfId="23" applyFont="1" applyAlignment="1">
      <alignment horizontal="right" vertical="center"/>
    </xf>
    <xf numFmtId="172" fontId="31" fillId="0" borderId="4" xfId="22" applyFont="1" applyAlignment="1">
      <alignment vertical="center"/>
    </xf>
    <xf numFmtId="173" fontId="26" fillId="0" borderId="4" xfId="23" applyFont="1" applyAlignment="1">
      <alignment horizontal="right" vertical="center"/>
    </xf>
    <xf numFmtId="10" fontId="26" fillId="0" borderId="4" xfId="27" applyNumberFormat="1" applyFont="1" applyAlignment="1">
      <alignment vertical="center"/>
    </xf>
    <xf numFmtId="10" fontId="26" fillId="0" borderId="4" xfId="21" applyNumberFormat="1" applyFont="1" applyAlignment="1">
      <alignment vertical="center"/>
    </xf>
    <xf numFmtId="0" fontId="26" fillId="0" borderId="34" xfId="21" applyFont="1" applyBorder="1" applyAlignment="1">
      <alignment vertical="center"/>
    </xf>
    <xf numFmtId="170" fontId="26" fillId="0" borderId="34" xfId="21" applyNumberFormat="1" applyFont="1" applyBorder="1" applyAlignment="1">
      <alignment vertical="center"/>
    </xf>
    <xf numFmtId="170" fontId="26" fillId="0" borderId="4" xfId="21" applyNumberFormat="1" applyFont="1" applyAlignment="1">
      <alignment vertical="center"/>
    </xf>
    <xf numFmtId="191" fontId="26" fillId="0" borderId="34" xfId="21" applyNumberFormat="1" applyFont="1" applyBorder="1" applyAlignment="1">
      <alignment vertical="center"/>
    </xf>
    <xf numFmtId="191" fontId="26" fillId="0" borderId="4" xfId="21" applyNumberFormat="1" applyFont="1" applyAlignment="1">
      <alignment vertical="center"/>
    </xf>
    <xf numFmtId="173" fontId="31" fillId="0" borderId="45" xfId="23" applyFont="1" applyBorder="1" applyAlignment="1">
      <alignment horizontal="right" vertical="center"/>
    </xf>
    <xf numFmtId="172" fontId="31" fillId="0" borderId="45" xfId="22" applyFont="1" applyBorder="1" applyAlignment="1">
      <alignment vertical="center"/>
    </xf>
    <xf numFmtId="10" fontId="26" fillId="0" borderId="45" xfId="21" applyNumberFormat="1" applyFont="1" applyBorder="1" applyAlignment="1">
      <alignment vertical="center"/>
    </xf>
    <xf numFmtId="10" fontId="26" fillId="0" borderId="34" xfId="21" applyNumberFormat="1" applyFont="1" applyBorder="1" applyAlignment="1">
      <alignment vertical="center"/>
    </xf>
    <xf numFmtId="0" fontId="31" fillId="0" borderId="39" xfId="21" applyFont="1" applyBorder="1" applyAlignment="1">
      <alignment vertical="center"/>
    </xf>
    <xf numFmtId="170" fontId="31" fillId="0" borderId="40" xfId="21" applyNumberFormat="1" applyFont="1" applyBorder="1" applyAlignment="1">
      <alignment vertical="center"/>
    </xf>
    <xf numFmtId="192" fontId="26" fillId="0" borderId="36" xfId="16" applyNumberFormat="1" applyFont="1" applyBorder="1"/>
    <xf numFmtId="181" fontId="16" fillId="0" borderId="1" xfId="12" applyNumberFormat="1" applyFill="1" applyBorder="1" applyAlignment="1">
      <alignment horizontal="center" vertical="center" wrapText="1"/>
    </xf>
    <xf numFmtId="167" fontId="16" fillId="0" borderId="4" xfId="12" applyNumberFormat="1" applyFill="1" applyAlignment="1">
      <alignment vertical="center"/>
    </xf>
    <xf numFmtId="193" fontId="16" fillId="0" borderId="4" xfId="30" applyNumberFormat="1" applyFont="1" applyFill="1" applyBorder="1" applyAlignment="1">
      <alignment vertical="center"/>
    </xf>
    <xf numFmtId="42" fontId="16" fillId="0" borderId="4" xfId="31" applyFont="1" applyFill="1" applyBorder="1" applyAlignment="1">
      <alignment vertical="center"/>
    </xf>
    <xf numFmtId="9" fontId="6" fillId="0" borderId="1" xfId="32" applyFont="1" applyFill="1" applyBorder="1" applyAlignment="1">
      <alignment horizontal="center" vertical="center"/>
    </xf>
    <xf numFmtId="0" fontId="0" fillId="0" borderId="0" xfId="0" applyFont="1" applyAlignment="1">
      <alignment vertical="center"/>
    </xf>
    <xf numFmtId="41" fontId="0" fillId="0" borderId="0" xfId="30" applyFont="1" applyAlignment="1">
      <alignment vertical="center"/>
    </xf>
    <xf numFmtId="3" fontId="0" fillId="0" borderId="0" xfId="0" applyNumberFormat="1" applyFont="1" applyAlignment="1">
      <alignment vertical="center"/>
    </xf>
    <xf numFmtId="41" fontId="0" fillId="0" borderId="34" xfId="30" applyFont="1" applyBorder="1" applyAlignment="1">
      <alignment vertical="center"/>
    </xf>
    <xf numFmtId="0" fontId="0" fillId="0" borderId="34" xfId="0" applyFont="1" applyBorder="1" applyAlignment="1">
      <alignment horizontal="center" vertical="center"/>
    </xf>
    <xf numFmtId="0" fontId="4" fillId="0" borderId="34" xfId="0" applyFont="1" applyBorder="1" applyAlignment="1">
      <alignment horizontal="center" vertical="center"/>
    </xf>
    <xf numFmtId="0" fontId="4" fillId="0" borderId="34" xfId="0" applyFont="1" applyBorder="1" applyAlignment="1">
      <alignment horizontal="center" vertical="center" wrapText="1"/>
    </xf>
    <xf numFmtId="41" fontId="4" fillId="0" borderId="34" xfId="30" applyFont="1" applyBorder="1" applyAlignment="1">
      <alignment vertical="center"/>
    </xf>
    <xf numFmtId="0" fontId="16" fillId="0" borderId="0" xfId="0" applyFont="1" applyAlignment="1">
      <alignment vertical="center"/>
    </xf>
    <xf numFmtId="179" fontId="16" fillId="0" borderId="4" xfId="12" applyNumberFormat="1" applyFill="1" applyAlignment="1">
      <alignment vertical="center"/>
    </xf>
    <xf numFmtId="9" fontId="16" fillId="0" borderId="4" xfId="33" applyFont="1" applyFill="1" applyBorder="1" applyAlignment="1">
      <alignment vertical="center"/>
    </xf>
    <xf numFmtId="10" fontId="16" fillId="0" borderId="4" xfId="33" applyNumberFormat="1" applyFont="1" applyFill="1" applyBorder="1" applyAlignment="1">
      <alignment horizontal="center" vertical="center"/>
    </xf>
    <xf numFmtId="169" fontId="16" fillId="0" borderId="4" xfId="12" applyNumberFormat="1" applyFill="1" applyAlignment="1">
      <alignment vertical="center"/>
    </xf>
    <xf numFmtId="0" fontId="16" fillId="0" borderId="4" xfId="12" applyFont="1" applyFill="1" applyAlignment="1">
      <alignment horizontal="center" vertical="center" wrapText="1"/>
    </xf>
    <xf numFmtId="169" fontId="16" fillId="0" borderId="1" xfId="12" applyNumberFormat="1" applyFont="1" applyFill="1" applyBorder="1" applyAlignment="1">
      <alignment horizontal="center" vertical="center" wrapText="1"/>
    </xf>
    <xf numFmtId="0" fontId="16" fillId="0" borderId="4" xfId="12" applyFont="1" applyFill="1" applyAlignment="1">
      <alignment vertical="center"/>
    </xf>
    <xf numFmtId="176" fontId="4" fillId="0" borderId="9" xfId="12" applyNumberFormat="1" applyFont="1" applyFill="1" applyBorder="1" applyAlignment="1">
      <alignment horizontal="center" vertical="center" wrapText="1"/>
    </xf>
    <xf numFmtId="0" fontId="4" fillId="0" borderId="91" xfId="12" applyFont="1" applyFill="1" applyBorder="1" applyAlignment="1">
      <alignment horizontal="center" vertical="center" wrapText="1"/>
    </xf>
    <xf numFmtId="0" fontId="4" fillId="0" borderId="92" xfId="12" applyFont="1" applyFill="1" applyBorder="1" applyAlignment="1">
      <alignment horizontal="left" vertical="center" wrapText="1"/>
    </xf>
    <xf numFmtId="176" fontId="16" fillId="0" borderId="23" xfId="12" applyNumberFormat="1" applyFill="1" applyBorder="1" applyAlignment="1">
      <alignment horizontal="center" vertical="center" wrapText="1"/>
    </xf>
    <xf numFmtId="0" fontId="16" fillId="0" borderId="93" xfId="12" applyFill="1" applyBorder="1" applyAlignment="1">
      <alignment horizontal="center" vertical="center" wrapText="1"/>
    </xf>
    <xf numFmtId="0" fontId="6" fillId="0" borderId="94" xfId="12" applyFont="1" applyFill="1" applyBorder="1" applyAlignment="1">
      <alignment horizontal="left" vertical="center" wrapText="1"/>
    </xf>
    <xf numFmtId="4" fontId="16" fillId="0" borderId="94" xfId="12" applyNumberFormat="1" applyFill="1" applyBorder="1" applyAlignment="1">
      <alignment horizontal="center" vertical="center"/>
    </xf>
    <xf numFmtId="169" fontId="16" fillId="0" borderId="94" xfId="12" applyNumberFormat="1" applyFill="1" applyBorder="1" applyAlignment="1">
      <alignment horizontal="center" vertical="center" wrapText="1"/>
    </xf>
    <xf numFmtId="176" fontId="16" fillId="0" borderId="94" xfId="12" applyNumberFormat="1" applyFill="1" applyBorder="1" applyAlignment="1">
      <alignment horizontal="center" vertical="center" wrapText="1"/>
    </xf>
    <xf numFmtId="167" fontId="16" fillId="0" borderId="95" xfId="12" applyNumberFormat="1" applyFill="1" applyBorder="1" applyAlignment="1">
      <alignment horizontal="center" vertical="center" wrapText="1"/>
    </xf>
    <xf numFmtId="176" fontId="16" fillId="0" borderId="11" xfId="12" applyNumberFormat="1" applyFill="1" applyBorder="1" applyAlignment="1">
      <alignment horizontal="center" vertical="center" wrapText="1"/>
    </xf>
    <xf numFmtId="0" fontId="16" fillId="0" borderId="96" xfId="12" applyFill="1" applyBorder="1" applyAlignment="1">
      <alignment horizontal="center" vertical="center" wrapText="1"/>
    </xf>
    <xf numFmtId="0" fontId="16" fillId="0" borderId="23" xfId="12" applyFill="1" applyBorder="1" applyAlignment="1">
      <alignment vertical="center" wrapText="1"/>
    </xf>
    <xf numFmtId="4" fontId="16" fillId="0" borderId="21" xfId="12" applyNumberFormat="1" applyFill="1" applyBorder="1" applyAlignment="1">
      <alignment horizontal="center" vertical="center"/>
    </xf>
    <xf numFmtId="169" fontId="16" fillId="0" borderId="23" xfId="12" applyNumberFormat="1" applyFill="1" applyBorder="1" applyAlignment="1">
      <alignment horizontal="center" vertical="center" wrapText="1"/>
    </xf>
    <xf numFmtId="176" fontId="16" fillId="0" borderId="16" xfId="12" applyNumberFormat="1" applyFill="1" applyBorder="1" applyAlignment="1">
      <alignment horizontal="center" vertical="center" wrapText="1"/>
    </xf>
    <xf numFmtId="0" fontId="16" fillId="0" borderId="97" xfId="12" applyFill="1" applyBorder="1" applyAlignment="1">
      <alignment horizontal="center" vertical="center" wrapText="1"/>
    </xf>
    <xf numFmtId="0" fontId="16" fillId="0" borderId="94" xfId="12" applyFill="1" applyBorder="1" applyAlignment="1">
      <alignment vertical="center" wrapText="1"/>
    </xf>
    <xf numFmtId="4" fontId="16" fillId="0" borderId="98" xfId="12" applyNumberFormat="1" applyFill="1" applyBorder="1" applyAlignment="1">
      <alignment horizontal="center" vertical="center"/>
    </xf>
    <xf numFmtId="176" fontId="16" fillId="0" borderId="99" xfId="12" applyNumberFormat="1" applyFill="1" applyBorder="1" applyAlignment="1">
      <alignment horizontal="center" vertical="center" wrapText="1"/>
    </xf>
    <xf numFmtId="0" fontId="16" fillId="0" borderId="100" xfId="12" applyFill="1" applyBorder="1" applyAlignment="1">
      <alignment horizontal="center" vertical="center" wrapText="1"/>
    </xf>
    <xf numFmtId="0" fontId="16" fillId="0" borderId="101" xfId="12" applyFill="1" applyBorder="1" applyAlignment="1">
      <alignment vertical="center" wrapText="1"/>
    </xf>
    <xf numFmtId="4" fontId="16" fillId="0" borderId="102" xfId="12" applyNumberFormat="1" applyFill="1" applyBorder="1" applyAlignment="1">
      <alignment horizontal="center" vertical="center"/>
    </xf>
    <xf numFmtId="169" fontId="16" fillId="0" borderId="101" xfId="12" applyNumberFormat="1" applyFill="1" applyBorder="1" applyAlignment="1">
      <alignment horizontal="center" vertical="center" wrapText="1"/>
    </xf>
    <xf numFmtId="176" fontId="16" fillId="0" borderId="103" xfId="12" applyNumberFormat="1" applyFill="1" applyBorder="1" applyAlignment="1">
      <alignment horizontal="center" vertical="center" wrapText="1"/>
    </xf>
    <xf numFmtId="167" fontId="16" fillId="0" borderId="104" xfId="12" applyNumberFormat="1" applyFill="1" applyBorder="1" applyAlignment="1">
      <alignment horizontal="center" vertical="center" wrapText="1"/>
    </xf>
    <xf numFmtId="0" fontId="16" fillId="0" borderId="105" xfId="12" applyFill="1" applyBorder="1" applyAlignment="1">
      <alignment horizontal="center" vertical="center" wrapText="1"/>
    </xf>
    <xf numFmtId="0" fontId="6" fillId="0" borderId="101" xfId="12" applyFont="1" applyFill="1" applyBorder="1" applyAlignment="1">
      <alignment horizontal="left" vertical="center" wrapText="1"/>
    </xf>
    <xf numFmtId="4" fontId="16" fillId="0" borderId="101" xfId="12" applyNumberFormat="1" applyFill="1" applyBorder="1" applyAlignment="1">
      <alignment horizontal="center" vertical="center"/>
    </xf>
    <xf numFmtId="176" fontId="16" fillId="0" borderId="101" xfId="12" applyNumberFormat="1" applyFill="1" applyBorder="1" applyAlignment="1">
      <alignment horizontal="center" vertical="center" wrapText="1"/>
    </xf>
    <xf numFmtId="0" fontId="16" fillId="0" borderId="34" xfId="12" applyFont="1" applyFill="1" applyBorder="1" applyAlignment="1">
      <alignment vertical="center" wrapText="1"/>
    </xf>
    <xf numFmtId="0" fontId="16" fillId="0" borderId="34" xfId="12" applyFill="1" applyBorder="1" applyAlignment="1">
      <alignment vertical="center" wrapText="1"/>
    </xf>
    <xf numFmtId="176" fontId="16" fillId="0" borderId="22" xfId="12" applyNumberFormat="1" applyFill="1" applyBorder="1" applyAlignment="1">
      <alignment horizontal="center" vertical="center" wrapText="1"/>
    </xf>
    <xf numFmtId="0" fontId="16" fillId="0" borderId="105" xfId="12" applyFont="1" applyFill="1" applyBorder="1" applyAlignment="1">
      <alignment horizontal="center" vertical="center" wrapText="1"/>
    </xf>
    <xf numFmtId="0" fontId="18" fillId="0" borderId="106" xfId="12" applyFont="1" applyFill="1" applyBorder="1" applyAlignment="1">
      <alignment horizontal="justify" vertical="center" wrapText="1"/>
    </xf>
    <xf numFmtId="0" fontId="16" fillId="0" borderId="93" xfId="12" applyFont="1" applyFill="1" applyBorder="1" applyAlignment="1">
      <alignment horizontal="center" vertical="center" wrapText="1"/>
    </xf>
    <xf numFmtId="176" fontId="20" fillId="0" borderId="1" xfId="12" applyNumberFormat="1" applyFont="1" applyFill="1" applyBorder="1" applyAlignment="1">
      <alignment horizontal="center" vertical="center" wrapText="1"/>
    </xf>
    <xf numFmtId="0" fontId="4" fillId="0" borderId="105" xfId="12" applyFont="1" applyFill="1" applyBorder="1" applyAlignment="1">
      <alignment horizontal="center" vertical="center" wrapText="1"/>
    </xf>
    <xf numFmtId="0" fontId="10" fillId="0" borderId="101" xfId="12" applyFont="1" applyFill="1" applyBorder="1" applyAlignment="1">
      <alignment horizontal="left" vertical="center" wrapText="1"/>
    </xf>
    <xf numFmtId="9" fontId="6" fillId="0" borderId="1" xfId="33" applyFont="1" applyFill="1" applyBorder="1" applyAlignment="1">
      <alignment horizontal="center" vertical="center"/>
    </xf>
    <xf numFmtId="0" fontId="4" fillId="0" borderId="4" xfId="12" applyFont="1" applyFill="1" applyAlignment="1">
      <alignment horizontal="center" vertical="center"/>
    </xf>
    <xf numFmtId="0" fontId="16" fillId="0" borderId="4" xfId="12" applyFill="1" applyAlignment="1">
      <alignment horizontal="center" vertical="center"/>
    </xf>
    <xf numFmtId="10" fontId="16" fillId="0" borderId="4" xfId="12" applyNumberFormat="1" applyFill="1" applyAlignment="1">
      <alignment vertical="center"/>
    </xf>
    <xf numFmtId="167" fontId="16" fillId="0" borderId="107" xfId="12" applyNumberFormat="1" applyFill="1" applyBorder="1" applyAlignment="1">
      <alignment horizontal="center" vertical="center" wrapText="1"/>
    </xf>
    <xf numFmtId="164" fontId="16" fillId="0" borderId="11" xfId="0" applyNumberFormat="1" applyFont="1" applyFill="1" applyBorder="1" applyAlignment="1">
      <alignment horizontal="right" vertical="center" wrapText="1"/>
    </xf>
    <xf numFmtId="167" fontId="4" fillId="0" borderId="108" xfId="12" applyNumberFormat="1" applyFont="1" applyFill="1" applyBorder="1" applyAlignment="1">
      <alignment horizontal="center" vertical="center" wrapText="1"/>
    </xf>
    <xf numFmtId="164" fontId="16" fillId="0" borderId="11" xfId="12" applyNumberFormat="1" applyFill="1" applyBorder="1" applyAlignment="1">
      <alignment horizontal="right" vertical="center" wrapText="1"/>
    </xf>
    <xf numFmtId="177" fontId="16" fillId="0" borderId="11" xfId="12" applyNumberFormat="1" applyFill="1" applyBorder="1" applyAlignment="1">
      <alignment horizontal="center" vertical="center" wrapText="1"/>
    </xf>
    <xf numFmtId="165" fontId="16" fillId="0" borderId="11" xfId="12" applyNumberFormat="1" applyFill="1" applyBorder="1" applyAlignment="1">
      <alignment horizontal="center" vertical="center" wrapText="1"/>
    </xf>
    <xf numFmtId="167" fontId="16" fillId="0" borderId="16" xfId="12" applyNumberFormat="1" applyFill="1" applyBorder="1" applyAlignment="1">
      <alignment horizontal="center" vertical="center" wrapText="1"/>
    </xf>
    <xf numFmtId="167" fontId="16" fillId="0" borderId="109" xfId="12" applyNumberFormat="1" applyFill="1" applyBorder="1" applyAlignment="1">
      <alignment horizontal="center" vertical="center" wrapText="1"/>
    </xf>
    <xf numFmtId="167" fontId="16" fillId="0" borderId="39" xfId="12" applyNumberFormat="1" applyFill="1" applyBorder="1" applyAlignment="1">
      <alignment horizontal="center" vertical="center" wrapText="1"/>
    </xf>
    <xf numFmtId="169" fontId="16" fillId="0" borderId="34" xfId="12" applyNumberFormat="1" applyFill="1" applyBorder="1" applyAlignment="1">
      <alignment horizontal="center" vertical="center" wrapText="1"/>
    </xf>
    <xf numFmtId="169" fontId="16" fillId="0" borderId="109" xfId="12" applyNumberFormat="1" applyFill="1" applyBorder="1" applyAlignment="1">
      <alignment horizontal="center" vertical="center" wrapText="1"/>
    </xf>
    <xf numFmtId="167" fontId="16" fillId="0" borderId="20" xfId="12" applyNumberFormat="1" applyFill="1" applyBorder="1" applyAlignment="1">
      <alignment horizontal="center" vertical="center" wrapText="1"/>
    </xf>
    <xf numFmtId="0" fontId="16" fillId="0" borderId="11" xfId="12" applyFill="1" applyBorder="1" applyAlignment="1">
      <alignment horizontal="center" vertical="center" wrapText="1"/>
    </xf>
    <xf numFmtId="0" fontId="16" fillId="0" borderId="66" xfId="12" applyFill="1" applyBorder="1" applyAlignment="1">
      <alignment horizontal="center" vertical="center" wrapText="1"/>
    </xf>
    <xf numFmtId="169" fontId="16" fillId="0" borderId="11" xfId="12" applyNumberFormat="1" applyFill="1" applyBorder="1" applyAlignment="1">
      <alignment horizontal="center" vertical="center" wrapText="1"/>
    </xf>
    <xf numFmtId="169" fontId="16" fillId="0" borderId="66" xfId="12" applyNumberFormat="1" applyFill="1" applyBorder="1" applyAlignment="1">
      <alignment horizontal="center" vertical="center" wrapText="1"/>
    </xf>
    <xf numFmtId="167" fontId="20" fillId="0" borderId="11" xfId="12" applyNumberFormat="1" applyFont="1" applyFill="1" applyBorder="1" applyAlignment="1">
      <alignment horizontal="center" vertical="center" wrapText="1"/>
    </xf>
    <xf numFmtId="167" fontId="16" fillId="0" borderId="110" xfId="12" applyNumberFormat="1" applyFill="1" applyBorder="1" applyAlignment="1">
      <alignment horizontal="center" vertical="center" wrapText="1"/>
    </xf>
    <xf numFmtId="167" fontId="4" fillId="0" borderId="76" xfId="12" applyNumberFormat="1" applyFont="1" applyFill="1" applyBorder="1" applyAlignment="1">
      <alignment vertical="center"/>
    </xf>
    <xf numFmtId="194" fontId="4" fillId="0" borderId="111" xfId="12" applyNumberFormat="1" applyFont="1" applyFill="1" applyBorder="1" applyAlignment="1">
      <alignment vertical="center"/>
    </xf>
    <xf numFmtId="194" fontId="16" fillId="0" borderId="66" xfId="12" applyNumberFormat="1" applyFill="1" applyBorder="1" applyAlignment="1">
      <alignment horizontal="right" vertical="center"/>
    </xf>
    <xf numFmtId="194" fontId="4" fillId="0" borderId="66" xfId="12" applyNumberFormat="1" applyFont="1" applyFill="1" applyBorder="1" applyAlignment="1">
      <alignment horizontal="right" vertical="center"/>
    </xf>
    <xf numFmtId="194" fontId="10" fillId="0" borderId="66" xfId="33" applyNumberFormat="1" applyFont="1" applyFill="1" applyBorder="1" applyAlignment="1">
      <alignment horizontal="right" vertical="center"/>
    </xf>
    <xf numFmtId="167" fontId="10" fillId="0" borderId="82" xfId="12" applyNumberFormat="1" applyFont="1" applyFill="1" applyBorder="1" applyAlignment="1">
      <alignment vertical="center"/>
    </xf>
    <xf numFmtId="194" fontId="10" fillId="0" borderId="86" xfId="12" applyNumberFormat="1" applyFont="1" applyFill="1" applyBorder="1" applyAlignment="1">
      <alignment horizontal="right" vertical="center"/>
    </xf>
    <xf numFmtId="195" fontId="0" fillId="0" borderId="0" xfId="31" applyNumberFormat="1" applyFont="1" applyAlignment="1">
      <alignment vertical="center"/>
    </xf>
    <xf numFmtId="0" fontId="16" fillId="0" borderId="112" xfId="0" applyFont="1" applyBorder="1" applyAlignment="1">
      <alignment vertical="center"/>
    </xf>
    <xf numFmtId="195" fontId="0" fillId="0" borderId="112" xfId="31" applyNumberFormat="1" applyFont="1" applyBorder="1" applyAlignment="1">
      <alignment vertical="center"/>
    </xf>
    <xf numFmtId="0" fontId="16" fillId="0" borderId="0" xfId="0" applyFont="1" applyAlignment="1">
      <alignment vertical="center" wrapText="1"/>
    </xf>
    <xf numFmtId="0" fontId="16" fillId="0" borderId="0" xfId="0" applyFont="1" applyAlignment="1">
      <alignment horizontal="right" vertical="center"/>
    </xf>
    <xf numFmtId="0" fontId="4" fillId="0" borderId="113" xfId="0" applyFont="1" applyBorder="1" applyAlignment="1">
      <alignment vertical="center"/>
    </xf>
    <xf numFmtId="195" fontId="4" fillId="0" borderId="113" xfId="31" applyNumberFormat="1" applyFont="1" applyBorder="1" applyAlignment="1">
      <alignment vertical="center"/>
    </xf>
    <xf numFmtId="0" fontId="4" fillId="0" borderId="0" xfId="0" applyFont="1" applyAlignment="1">
      <alignment horizontal="center" vertical="center"/>
    </xf>
    <xf numFmtId="0" fontId="4" fillId="0" borderId="112" xfId="0" applyFont="1" applyBorder="1" applyAlignment="1">
      <alignment vertical="center"/>
    </xf>
    <xf numFmtId="195" fontId="4" fillId="0" borderId="112" xfId="31" applyNumberFormat="1" applyFont="1" applyBorder="1" applyAlignment="1">
      <alignment vertical="center"/>
    </xf>
    <xf numFmtId="2" fontId="16" fillId="0" borderId="112" xfId="0" applyNumberFormat="1" applyFont="1" applyBorder="1" applyAlignment="1">
      <alignment horizontal="center" vertical="center"/>
    </xf>
    <xf numFmtId="0" fontId="4" fillId="0" borderId="0" xfId="0" applyFont="1" applyAlignment="1">
      <alignment vertical="center"/>
    </xf>
    <xf numFmtId="2" fontId="4" fillId="0" borderId="0" xfId="0" applyNumberFormat="1" applyFont="1" applyAlignment="1">
      <alignment horizontal="right" vertical="center"/>
    </xf>
    <xf numFmtId="0" fontId="16" fillId="0" borderId="0" xfId="0" applyFont="1" applyAlignment="1">
      <alignment horizontal="right" vertical="center" wrapText="1"/>
    </xf>
    <xf numFmtId="0" fontId="0" fillId="0" borderId="0" xfId="0" applyFont="1" applyAlignment="1">
      <alignment horizontal="right" vertical="center"/>
    </xf>
    <xf numFmtId="1" fontId="16" fillId="0" borderId="112" xfId="0" applyNumberFormat="1" applyFont="1" applyBorder="1" applyAlignment="1">
      <alignment horizontal="center" vertical="center"/>
    </xf>
    <xf numFmtId="0" fontId="4" fillId="0" borderId="112" xfId="0" applyFont="1" applyBorder="1" applyAlignment="1">
      <alignment vertical="center" wrapText="1"/>
    </xf>
    <xf numFmtId="0" fontId="16" fillId="0" borderId="34" xfId="0" applyFont="1" applyBorder="1" applyAlignment="1">
      <alignment vertical="center"/>
    </xf>
    <xf numFmtId="2" fontId="0" fillId="0" borderId="34" xfId="0" applyNumberFormat="1" applyFont="1" applyBorder="1" applyAlignment="1">
      <alignment horizontal="center" vertical="center"/>
    </xf>
    <xf numFmtId="1" fontId="0" fillId="0" borderId="34" xfId="0" applyNumberFormat="1" applyFont="1" applyBorder="1" applyAlignment="1">
      <alignment horizontal="center" vertical="center"/>
    </xf>
    <xf numFmtId="2" fontId="4" fillId="0" borderId="34" xfId="0" applyNumberFormat="1" applyFont="1" applyBorder="1" applyAlignment="1">
      <alignment horizontal="center" vertical="center"/>
    </xf>
    <xf numFmtId="196" fontId="16" fillId="0" borderId="4" xfId="12" applyNumberFormat="1" applyFill="1" applyAlignment="1">
      <alignment vertical="center"/>
    </xf>
    <xf numFmtId="0" fontId="16" fillId="0" borderId="34" xfId="0" applyFont="1" applyBorder="1" applyAlignment="1">
      <alignment horizontal="center" vertical="center"/>
    </xf>
    <xf numFmtId="0" fontId="16" fillId="0" borderId="34" xfId="0" applyFont="1" applyBorder="1" applyAlignment="1">
      <alignment vertical="center" wrapText="1"/>
    </xf>
    <xf numFmtId="0" fontId="38" fillId="0" borderId="0" xfId="0" applyFont="1" applyAlignment="1">
      <alignment horizontal="justify" vertical="center"/>
    </xf>
    <xf numFmtId="0" fontId="39" fillId="0" borderId="0" xfId="0" applyFont="1" applyAlignment="1">
      <alignment horizontal="justify" vertical="center"/>
    </xf>
    <xf numFmtId="0" fontId="40" fillId="0" borderId="0" xfId="0" applyFont="1" applyAlignment="1">
      <alignment horizontal="justify" vertical="center"/>
    </xf>
    <xf numFmtId="0" fontId="4" fillId="0" borderId="34" xfId="0" applyFont="1" applyBorder="1" applyAlignment="1">
      <alignment vertical="center"/>
    </xf>
    <xf numFmtId="0" fontId="0" fillId="0" borderId="34" xfId="0" applyFont="1" applyBorder="1" applyAlignment="1">
      <alignment vertical="center"/>
    </xf>
    <xf numFmtId="1" fontId="16" fillId="0" borderId="34" xfId="0" applyNumberFormat="1" applyFont="1" applyBorder="1" applyAlignment="1">
      <alignment horizontal="center" vertical="center" wrapText="1"/>
    </xf>
    <xf numFmtId="0" fontId="16" fillId="0" borderId="34" xfId="0" applyFont="1" applyBorder="1" applyAlignment="1">
      <alignment horizontal="center" vertical="center" wrapText="1"/>
    </xf>
    <xf numFmtId="0" fontId="40" fillId="0" borderId="0" xfId="0" applyFont="1" applyAlignment="1">
      <alignment horizontal="justify" vertical="center" wrapText="1"/>
    </xf>
    <xf numFmtId="49" fontId="16" fillId="0" borderId="34" xfId="0" applyNumberFormat="1" applyFont="1" applyBorder="1" applyAlignment="1">
      <alignment horizontal="center" vertical="center" wrapText="1"/>
    </xf>
    <xf numFmtId="0" fontId="4" fillId="0" borderId="4" xfId="0" applyFont="1" applyBorder="1" applyAlignment="1">
      <alignment vertical="center"/>
    </xf>
    <xf numFmtId="2" fontId="16" fillId="0" borderId="4" xfId="0" applyNumberFormat="1" applyFont="1" applyBorder="1" applyAlignment="1">
      <alignment horizontal="center" vertical="center"/>
    </xf>
    <xf numFmtId="0" fontId="38" fillId="0" borderId="34" xfId="0" applyFont="1" applyBorder="1" applyAlignment="1">
      <alignment horizontal="center" vertical="center" wrapText="1"/>
    </xf>
    <xf numFmtId="0" fontId="38" fillId="0" borderId="34" xfId="0" applyFont="1" applyBorder="1" applyAlignment="1">
      <alignment horizontal="center" vertical="center"/>
    </xf>
    <xf numFmtId="0" fontId="38" fillId="0" borderId="4" xfId="0" applyFont="1" applyBorder="1" applyAlignment="1">
      <alignment horizontal="center" vertical="center"/>
    </xf>
    <xf numFmtId="2" fontId="0" fillId="0" borderId="34" xfId="0" applyNumberFormat="1" applyFont="1" applyBorder="1" applyAlignment="1">
      <alignment vertical="center"/>
    </xf>
    <xf numFmtId="2" fontId="4" fillId="0" borderId="113" xfId="0" applyNumberFormat="1" applyFont="1" applyBorder="1" applyAlignment="1">
      <alignment horizontal="center" vertical="center"/>
    </xf>
    <xf numFmtId="2" fontId="0" fillId="0" borderId="0" xfId="0" applyNumberFormat="1" applyFont="1" applyAlignment="1">
      <alignment vertical="center"/>
    </xf>
    <xf numFmtId="193" fontId="4" fillId="0" borderId="34" xfId="30" applyNumberFormat="1" applyFont="1" applyBorder="1" applyAlignment="1">
      <alignment vertical="center"/>
    </xf>
    <xf numFmtId="0" fontId="38" fillId="0" borderId="0" xfId="0" applyFont="1" applyAlignment="1">
      <alignment horizontal="left" vertical="center" wrapText="1"/>
    </xf>
    <xf numFmtId="0" fontId="37" fillId="0" borderId="0" xfId="0" applyFont="1" applyAlignment="1">
      <alignment horizontal="left" vertical="center" wrapText="1"/>
    </xf>
    <xf numFmtId="0" fontId="0" fillId="0" borderId="0" xfId="0" applyFont="1" applyAlignment="1">
      <alignment vertical="center" wrapText="1"/>
    </xf>
    <xf numFmtId="0" fontId="5" fillId="2" borderId="2" xfId="0" applyFont="1" applyFill="1" applyBorder="1" applyAlignment="1">
      <alignment horizontal="center" vertical="center" wrapText="1"/>
    </xf>
    <xf numFmtId="0" fontId="6" fillId="0" borderId="3" xfId="0" applyFont="1" applyBorder="1"/>
    <xf numFmtId="0" fontId="5" fillId="4"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4" fillId="0" borderId="82" xfId="12" applyFont="1" applyFill="1" applyBorder="1" applyAlignment="1">
      <alignment horizontal="center" vertical="center"/>
    </xf>
    <xf numFmtId="0" fontId="6" fillId="0" borderId="83" xfId="12" applyFont="1" applyFill="1" applyBorder="1" applyAlignment="1">
      <alignment vertical="center"/>
    </xf>
    <xf numFmtId="0" fontId="6" fillId="0" borderId="84" xfId="12" applyFont="1" applyFill="1" applyBorder="1" applyAlignment="1">
      <alignment vertical="center"/>
    </xf>
    <xf numFmtId="0" fontId="4" fillId="0" borderId="5" xfId="12" applyFont="1" applyFill="1" applyBorder="1" applyAlignment="1">
      <alignment horizontal="center" vertical="center" wrapText="1"/>
    </xf>
    <xf numFmtId="0" fontId="6" fillId="0" borderId="6" xfId="12" applyFont="1" applyFill="1" applyBorder="1" applyAlignment="1">
      <alignment vertical="center"/>
    </xf>
    <xf numFmtId="0" fontId="4" fillId="0" borderId="58" xfId="12" applyFont="1" applyFill="1" applyBorder="1" applyAlignment="1">
      <alignment horizontal="center" vertical="center" wrapText="1"/>
    </xf>
    <xf numFmtId="0" fontId="6" fillId="0" borderId="59" xfId="12" applyFont="1" applyFill="1" applyBorder="1" applyAlignment="1">
      <alignment vertical="center"/>
    </xf>
    <xf numFmtId="0" fontId="6" fillId="0" borderId="60" xfId="12" applyFont="1" applyFill="1" applyBorder="1" applyAlignment="1">
      <alignment vertical="center"/>
    </xf>
    <xf numFmtId="0" fontId="4" fillId="0" borderId="11" xfId="12" applyFont="1" applyFill="1" applyBorder="1" applyAlignment="1">
      <alignment horizontal="center" vertical="center"/>
    </xf>
    <xf numFmtId="0" fontId="4" fillId="0" borderId="12" xfId="12" applyFont="1" applyFill="1" applyBorder="1" applyAlignment="1">
      <alignment horizontal="center" vertical="center"/>
    </xf>
    <xf numFmtId="0" fontId="4" fillId="0" borderId="13" xfId="12" applyFont="1" applyFill="1" applyBorder="1" applyAlignment="1">
      <alignment horizontal="center" vertical="center"/>
    </xf>
    <xf numFmtId="0" fontId="4" fillId="0" borderId="76" xfId="12" applyFont="1" applyFill="1" applyBorder="1" applyAlignment="1">
      <alignment horizontal="center" vertical="center"/>
    </xf>
    <xf numFmtId="0" fontId="6" fillId="0" borderId="77" xfId="12" applyFont="1" applyFill="1" applyBorder="1" applyAlignment="1">
      <alignment vertical="center"/>
    </xf>
    <xf numFmtId="0" fontId="6" fillId="0" borderId="78" xfId="12" applyFont="1" applyFill="1" applyBorder="1" applyAlignment="1">
      <alignment vertical="center"/>
    </xf>
    <xf numFmtId="0" fontId="6" fillId="0" borderId="12" xfId="12" applyFont="1" applyFill="1" applyBorder="1" applyAlignment="1">
      <alignment vertical="center"/>
    </xf>
    <xf numFmtId="0" fontId="6" fillId="0" borderId="13" xfId="12" applyFont="1" applyFill="1" applyBorder="1" applyAlignment="1">
      <alignment vertical="center"/>
    </xf>
    <xf numFmtId="0" fontId="4" fillId="0" borderId="27" xfId="12" applyFont="1" applyFill="1" applyBorder="1" applyAlignment="1">
      <alignment horizontal="center" vertical="center" wrapText="1"/>
    </xf>
    <xf numFmtId="0" fontId="6" fillId="0" borderId="42" xfId="12" applyFont="1" applyFill="1" applyBorder="1" applyAlignment="1">
      <alignment vertical="center"/>
    </xf>
    <xf numFmtId="0" fontId="6" fillId="0" borderId="44" xfId="12" applyFont="1" applyFill="1" applyBorder="1" applyAlignment="1">
      <alignment vertical="center"/>
    </xf>
    <xf numFmtId="0" fontId="38" fillId="0" borderId="0" xfId="0" applyFont="1" applyAlignment="1">
      <alignment horizontal="left" vertical="center"/>
    </xf>
    <xf numFmtId="0" fontId="0" fillId="0" borderId="46" xfId="0" applyFont="1" applyBorder="1" applyAlignment="1">
      <alignment horizontal="center" vertical="center"/>
    </xf>
    <xf numFmtId="0" fontId="0" fillId="0" borderId="0" xfId="0" applyFont="1" applyAlignment="1">
      <alignment vertical="center" wrapText="1"/>
    </xf>
    <xf numFmtId="0" fontId="38" fillId="0" borderId="0" xfId="0" applyFont="1" applyAlignment="1">
      <alignment horizontal="left" vertical="center" wrapText="1"/>
    </xf>
    <xf numFmtId="0" fontId="40" fillId="0" borderId="0" xfId="0" applyFont="1" applyAlignment="1">
      <alignment horizontal="left" vertical="center" wrapText="1"/>
    </xf>
    <xf numFmtId="0" fontId="37" fillId="0" borderId="0" xfId="0" applyFont="1" applyAlignment="1">
      <alignment horizontal="left" vertical="center" wrapText="1"/>
    </xf>
    <xf numFmtId="0" fontId="39" fillId="0" borderId="0" xfId="0" applyFont="1" applyAlignment="1">
      <alignment horizontal="left" vertical="center" wrapText="1"/>
    </xf>
    <xf numFmtId="0" fontId="42" fillId="0" borderId="0" xfId="0" applyFont="1" applyAlignment="1">
      <alignment horizontal="left" vertical="center" wrapText="1"/>
    </xf>
    <xf numFmtId="0" fontId="16" fillId="0" borderId="0" xfId="0" applyFont="1" applyAlignment="1">
      <alignment horizontal="left" vertical="center" wrapText="1"/>
    </xf>
    <xf numFmtId="191" fontId="35" fillId="0" borderId="34" xfId="21" applyNumberFormat="1" applyFont="1" applyBorder="1" applyAlignment="1">
      <alignment horizontal="center" vertical="center"/>
    </xf>
    <xf numFmtId="0" fontId="26" fillId="9" borderId="54" xfId="16" applyFont="1" applyFill="1" applyBorder="1" applyAlignment="1">
      <alignment horizontal="center" wrapText="1"/>
    </xf>
    <xf numFmtId="0" fontId="26" fillId="9" borderId="41" xfId="16" applyFont="1" applyFill="1" applyBorder="1" applyAlignment="1">
      <alignment horizontal="center" wrapText="1"/>
    </xf>
    <xf numFmtId="0" fontId="31" fillId="9" borderId="54" xfId="16" applyFont="1" applyFill="1" applyBorder="1" applyAlignment="1">
      <alignment horizontal="center"/>
    </xf>
    <xf numFmtId="0" fontId="31" fillId="9" borderId="41" xfId="16" applyFont="1" applyFill="1" applyBorder="1" applyAlignment="1">
      <alignment horizontal="center"/>
    </xf>
    <xf numFmtId="172" fontId="31" fillId="9" borderId="54" xfId="22" applyFont="1" applyFill="1" applyBorder="1" applyAlignment="1">
      <alignment horizontal="center" vertical="center"/>
    </xf>
    <xf numFmtId="172" fontId="31" fillId="9" borderId="41" xfId="22" applyFont="1" applyFill="1" applyBorder="1" applyAlignment="1">
      <alignment horizontal="center" vertical="center"/>
    </xf>
    <xf numFmtId="0" fontId="31" fillId="6" borderId="4" xfId="21" applyFont="1" applyFill="1" applyBorder="1" applyAlignment="1">
      <alignment horizontal="center" vertical="center" wrapText="1"/>
    </xf>
    <xf numFmtId="0" fontId="31" fillId="0" borderId="34" xfId="21" applyFont="1" applyBorder="1" applyAlignment="1">
      <alignment horizontal="center" vertical="center"/>
    </xf>
    <xf numFmtId="0" fontId="31" fillId="9" borderId="27" xfId="16" applyFont="1" applyFill="1" applyBorder="1" applyAlignment="1">
      <alignment horizontal="center"/>
    </xf>
    <xf numFmtId="0" fontId="31" fillId="9" borderId="42" xfId="16" applyFont="1" applyFill="1" applyBorder="1" applyAlignment="1">
      <alignment horizontal="center"/>
    </xf>
    <xf numFmtId="0" fontId="31" fillId="9" borderId="44" xfId="16" applyFont="1" applyFill="1" applyBorder="1" applyAlignment="1">
      <alignment horizontal="center"/>
    </xf>
    <xf numFmtId="0" fontId="26" fillId="9" borderId="54" xfId="21" applyFont="1" applyFill="1" applyBorder="1" applyAlignment="1">
      <alignment horizontal="center" vertical="center" wrapText="1"/>
    </xf>
    <xf numFmtId="0" fontId="26" fillId="9" borderId="41" xfId="21" applyFont="1" applyFill="1" applyBorder="1" applyAlignment="1">
      <alignment horizontal="center" vertical="center" wrapText="1"/>
    </xf>
    <xf numFmtId="0" fontId="31" fillId="9" borderId="54" xfId="21" applyFont="1" applyFill="1" applyBorder="1" applyAlignment="1">
      <alignment horizontal="center" vertical="center"/>
    </xf>
    <xf numFmtId="0" fontId="31" fillId="9" borderId="41" xfId="21" applyFont="1" applyFill="1" applyBorder="1" applyAlignment="1">
      <alignment horizontal="center" vertical="center"/>
    </xf>
    <xf numFmtId="0" fontId="31" fillId="9" borderId="27" xfId="21" applyFont="1" applyFill="1" applyBorder="1" applyAlignment="1">
      <alignment horizontal="center" vertical="center"/>
    </xf>
    <xf numFmtId="0" fontId="31" fillId="9" borderId="42" xfId="21" applyFont="1" applyFill="1" applyBorder="1" applyAlignment="1">
      <alignment horizontal="center" vertical="center"/>
    </xf>
    <xf numFmtId="0" fontId="31" fillId="9" borderId="44" xfId="21" applyFont="1" applyFill="1" applyBorder="1" applyAlignment="1">
      <alignment horizontal="center" vertical="center"/>
    </xf>
    <xf numFmtId="173" fontId="26" fillId="9" borderId="54" xfId="23" applyFont="1" applyFill="1" applyBorder="1" applyAlignment="1">
      <alignment horizontal="center" vertical="center"/>
    </xf>
    <xf numFmtId="173" fontId="26" fillId="9" borderId="41" xfId="23" applyFont="1" applyFill="1" applyBorder="1" applyAlignment="1">
      <alignment horizontal="center" vertical="center"/>
    </xf>
    <xf numFmtId="0" fontId="31" fillId="0" borderId="4" xfId="21" applyFont="1" applyBorder="1" applyAlignment="1">
      <alignment horizontal="center" vertical="center" wrapText="1"/>
    </xf>
    <xf numFmtId="0" fontId="26" fillId="9" borderId="56" xfId="21" applyFont="1" applyFill="1" applyBorder="1" applyAlignment="1">
      <alignment horizontal="center" vertical="center" wrapText="1"/>
    </xf>
    <xf numFmtId="0" fontId="26" fillId="9" borderId="29" xfId="21" applyFont="1" applyFill="1" applyBorder="1" applyAlignment="1">
      <alignment horizontal="center" vertical="center" wrapText="1"/>
    </xf>
    <xf numFmtId="0" fontId="31" fillId="9" borderId="54" xfId="21" applyFont="1" applyFill="1" applyBorder="1" applyAlignment="1">
      <alignment horizontal="center" vertical="center" wrapText="1"/>
    </xf>
    <xf numFmtId="0" fontId="31" fillId="9" borderId="41" xfId="21" applyFont="1" applyFill="1" applyBorder="1" applyAlignment="1">
      <alignment horizontal="center" vertical="center" wrapText="1"/>
    </xf>
    <xf numFmtId="0" fontId="31" fillId="9" borderId="37" xfId="21" applyFont="1" applyFill="1" applyBorder="1" applyAlignment="1">
      <alignment horizontal="center" vertical="center" wrapText="1"/>
    </xf>
    <xf numFmtId="0" fontId="31" fillId="9" borderId="37" xfId="21" applyFont="1" applyFill="1" applyBorder="1" applyAlignment="1">
      <alignment horizontal="center" vertical="center"/>
    </xf>
    <xf numFmtId="0" fontId="31" fillId="10" borderId="46" xfId="21" applyFont="1" applyFill="1" applyBorder="1" applyAlignment="1">
      <alignment horizontal="center" vertical="center"/>
    </xf>
  </cellXfs>
  <cellStyles count="34">
    <cellStyle name="Encabezado 4 2" xfId="4" xr:uid="{00000000-0005-0000-0000-000000000000}"/>
    <cellStyle name="Millares [0]" xfId="30" builtinId="6"/>
    <cellStyle name="Millares [0] 2" xfId="5" xr:uid="{00000000-0005-0000-0000-000002000000}"/>
    <cellStyle name="Millares [0] 3" xfId="28" xr:uid="{00000000-0005-0000-0000-000003000000}"/>
    <cellStyle name="Millares 2" xfId="13" xr:uid="{00000000-0005-0000-0000-000004000000}"/>
    <cellStyle name="Millares 2 6" xfId="20" xr:uid="{00000000-0005-0000-0000-000005000000}"/>
    <cellStyle name="Millares 3" xfId="25" xr:uid="{00000000-0005-0000-0000-000006000000}"/>
    <cellStyle name="Millares 3 2" xfId="23" xr:uid="{00000000-0005-0000-0000-000007000000}"/>
    <cellStyle name="Moneda [0]" xfId="31" builtinId="7"/>
    <cellStyle name="Moneda [0] 14" xfId="8" xr:uid="{00000000-0005-0000-0000-000009000000}"/>
    <cellStyle name="Moneda [0] 2" xfId="11" xr:uid="{00000000-0005-0000-0000-00000A000000}"/>
    <cellStyle name="Moneda [0] 3" xfId="29" xr:uid="{00000000-0005-0000-0000-00000B000000}"/>
    <cellStyle name="Moneda 2" xfId="15" xr:uid="{00000000-0005-0000-0000-00000C000000}"/>
    <cellStyle name="Moneda 2 2" xfId="22" xr:uid="{00000000-0005-0000-0000-00000D000000}"/>
    <cellStyle name="Moneda 29" xfId="7" xr:uid="{00000000-0005-0000-0000-00000E000000}"/>
    <cellStyle name="Moneda 3" xfId="18" xr:uid="{00000000-0005-0000-0000-00000F000000}"/>
    <cellStyle name="Moneda 30" xfId="3" xr:uid="{00000000-0005-0000-0000-000010000000}"/>
    <cellStyle name="Normal" xfId="0" builtinId="0"/>
    <cellStyle name="Normal 2" xfId="10" xr:uid="{00000000-0005-0000-0000-000012000000}"/>
    <cellStyle name="Normal 2 2" xfId="14" xr:uid="{00000000-0005-0000-0000-000013000000}"/>
    <cellStyle name="Normal 2 3" xfId="21" xr:uid="{00000000-0005-0000-0000-000014000000}"/>
    <cellStyle name="Normal 2 3 2" xfId="16" xr:uid="{00000000-0005-0000-0000-000015000000}"/>
    <cellStyle name="Normal 3" xfId="12" xr:uid="{00000000-0005-0000-0000-000016000000}"/>
    <cellStyle name="Normal 3 2" xfId="26" xr:uid="{00000000-0005-0000-0000-000017000000}"/>
    <cellStyle name="Normal 55" xfId="6" xr:uid="{00000000-0005-0000-0000-000018000000}"/>
    <cellStyle name="Normal 56" xfId="1" xr:uid="{00000000-0005-0000-0000-000019000000}"/>
    <cellStyle name="Porcentaje" xfId="32" builtinId="5"/>
    <cellStyle name="Porcentaje 11" xfId="9" xr:uid="{00000000-0005-0000-0000-00001B000000}"/>
    <cellStyle name="Porcentaje 12" xfId="2" xr:uid="{00000000-0005-0000-0000-00001C000000}"/>
    <cellStyle name="Porcentaje 2" xfId="27" xr:uid="{00000000-0005-0000-0000-00001D000000}"/>
    <cellStyle name="Porcentaje 2 2" xfId="24" xr:uid="{00000000-0005-0000-0000-00001E000000}"/>
    <cellStyle name="Porcentaje 3" xfId="33" xr:uid="{00000000-0005-0000-0000-00001F000000}"/>
    <cellStyle name="Porcentual 2 10 3" xfId="19" xr:uid="{00000000-0005-0000-0000-000020000000}"/>
    <cellStyle name="Porcentual 6 3" xfId="17" xr:uid="{00000000-0005-0000-0000-00002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sharedStrings" Target="sharedStrings.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calcChain" Target="calcChain.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theme" Target="theme/theme1.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styles" Target="style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1876425</xdr:colOff>
      <xdr:row>22</xdr:row>
      <xdr:rowOff>9525</xdr:rowOff>
    </xdr:from>
    <xdr:to>
      <xdr:col>1</xdr:col>
      <xdr:colOff>4019550</xdr:colOff>
      <xdr:row>23</xdr:row>
      <xdr:rowOff>28575</xdr:rowOff>
    </xdr:to>
    <xdr:pic>
      <xdr:nvPicPr>
        <xdr:cNvPr id="2" name="Imagen 1">
          <a:extLst>
            <a:ext uri="{FF2B5EF4-FFF2-40B4-BE49-F238E27FC236}">
              <a16:creationId xmlns:a16="http://schemas.microsoft.com/office/drawing/2014/main" id="{DA7CB559-4BB7-D245-BE11-EBDCE06FE848}"/>
            </a:ext>
          </a:extLst>
        </xdr:cNvPr>
        <xdr:cNvPicPr>
          <a:picLocks noChangeAspect="1"/>
        </xdr:cNvPicPr>
      </xdr:nvPicPr>
      <xdr:blipFill rotWithShape="1">
        <a:blip xmlns:r="http://schemas.openxmlformats.org/officeDocument/2006/relationships" r:embed="rId1"/>
        <a:srcRect l="39390" t="34509" r="44136" b="62496"/>
        <a:stretch/>
      </xdr:blipFill>
      <xdr:spPr>
        <a:xfrm>
          <a:off x="2714625" y="4987925"/>
          <a:ext cx="2143125" cy="222250"/>
        </a:xfrm>
        <a:prstGeom prst="rect">
          <a:avLst/>
        </a:prstGeom>
      </xdr:spPr>
    </xdr:pic>
    <xdr:clientData/>
  </xdr:twoCellAnchor>
  <xdr:twoCellAnchor editAs="oneCell">
    <xdr:from>
      <xdr:col>2</xdr:col>
      <xdr:colOff>342900</xdr:colOff>
      <xdr:row>27</xdr:row>
      <xdr:rowOff>190500</xdr:rowOff>
    </xdr:from>
    <xdr:to>
      <xdr:col>3</xdr:col>
      <xdr:colOff>895350</xdr:colOff>
      <xdr:row>27</xdr:row>
      <xdr:rowOff>400050</xdr:rowOff>
    </xdr:to>
    <xdr:pic>
      <xdr:nvPicPr>
        <xdr:cNvPr id="3" name="Imagen 2">
          <a:extLst>
            <a:ext uri="{FF2B5EF4-FFF2-40B4-BE49-F238E27FC236}">
              <a16:creationId xmlns:a16="http://schemas.microsoft.com/office/drawing/2014/main" id="{157FB22D-A463-7045-BEB1-0DC033876D5F}"/>
            </a:ext>
          </a:extLst>
        </xdr:cNvPr>
        <xdr:cNvPicPr>
          <a:picLocks noChangeAspect="1"/>
        </xdr:cNvPicPr>
      </xdr:nvPicPr>
      <xdr:blipFill rotWithShape="1">
        <a:blip xmlns:r="http://schemas.openxmlformats.org/officeDocument/2006/relationships" r:embed="rId2"/>
        <a:srcRect l="38951" t="36984" r="43844" b="60151"/>
        <a:stretch/>
      </xdr:blipFill>
      <xdr:spPr>
        <a:xfrm>
          <a:off x="6489700" y="6197600"/>
          <a:ext cx="2241550" cy="20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avier_or_compa/zulma/Fin/Anexos/PRESUPUESTOS-RE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RLIDIA\CORANTIOQUIA\Procesos%202007\OBRA\SAN%20PEDRO\presupuesto%20san%20pedro_13%20junio"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Edwin/Marcelino%20Tascon/BASE/HOJA%20BASE/BASE%20DE%20PRESUPUEST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Public/Documents/02.01.05%20Controles/CONTROLES/4.%20Control%20Abril%202009/Documents%20and%20Settings/mmgaray/Configuraci&#243;n%20local/Temp/F00712%20-%20Objetivo%20(NO%20APROBADO)%20Feb%2012%20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AFE\Corporate\Finance&amp;Admin\Botica\Annual%20Accounts\June%2000\Sponsors%20TB%20(BS)%20June%2020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AFE\Corporate\Annual%20Reports\Annual%20Report%202000\MMH%20Consolidated%20T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ervidor/Usuarios/Ingeniero/emartinez/medidores%20SANTA%20CECILI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Flujo%20de%20caja2%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aescorcia/Desktop/APU/APU%202011/APU%20CON%20PARTICULARES%20OPA.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Public/Documents/02.01.05%20Controles/CONTROLES/F00905_Rev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DISE&#209;O%20ARQUITEC/WINDOWS/TEMP/PROYECTO-JAI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Pc-eleal/BASE/HOJA%20BASE/BASE%20DE%20PRESUPUES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FE\AFEDatabase%20v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Documents%20and%20Settings\dbowden\My%20Documents\Prodeco%20Wk%20File\Budget%20and%20Finance\2008%20Budget\Models\20070920%20Prodeco%20La%20Jagua%20Valuation%20Model%20v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AFE\DOCUME~1\LDIEPPA\LOCALS~1\Temp\notes5D4CD5\FOrmato%20nec%20entto%2020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AFE\unzipped\ULANVA~6\ULAN%20valuation%20(3%20Nov%200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PLANMIN\PLANES\PLANSEM\2001\Trimes02\Sem17-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ocuments%20and%20Settings/MarioP/Mis%20documentos/ETHUSS%20-%20LICITACIONES/INVIAS/001-2009%20A%20015-2009%20CORREDORES%20DE%20COMPETITIVIDAD/PROPUESTA%20CORREDORES/05%20-%20TRONCAL%20CENTRAL%20DEL%20NORTE/MODELOS_OG/Troncal_del_Nort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ervidor/servidor/Dise&#241;os%20y%20Construcciones/An&#225;lisis%20de%20precios%20unitarios%20de%20Bajo%20Grand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AFE\Budgets\Budget%202006\Returned%20Spreadsheets\CapitalBudget6MthsToDec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MONO\Documentos\Consultorias\Presupuestos%20Basicos\Presupuesto%20Amparo%20-%20Portal\Electricas\APUS%20Y%20PRESUPUESTO%20REDES%20ELECTRICAS%20AMPARO%20GALLO.xlk"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Documents%20and%20Settings\ptilston\Local%20Settings\Temporary%20Internet%20Files\OLKE6\johnny\2297_Opt46_LaJagFleet_ver01-%20ADJUSTED%20SCHE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PAVICOL\MSOFFICE\LICITAR\analisis%20del%20AIU\AI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AFE\WINNT\Temporary%20Internet%20Files\OLK3\ANO%20TB-BS%20Dec%20200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CORANTIOQUIA\AREA%20METROPOLITANA\CONVENIO%20286\PARTE%20LEGAL\PRESUPUESTOS%20PARA%20SOPORTE%20DE%20ESTUDIOS%20PREVIOS\Ppto%20Aldo%20San%20Andres%20version%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UNITARIOS%20PARA%20241201%202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Users\lfuentes\Documents\OBRAS%20CIVILES%20PRODECO%202004\TREN\VIA%20MULAS%20PLJ\Version%20140109%20-%20Copy\Resumen%20costos%20acceso%20mulas%20y%20bascula%20para%20mulas%20provenientes%20de%20CDJ%201501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Preobra/ModeloPresupuest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Gobernaci&#243;n%20del%20Atl&#225;ntico/Universidad%20del%20Atl&#225;ntico/Invitacion%20Publica%20003/A%20Construir%20SA/Oferta%20Economica%20AC.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Gobernaci&#243;n%20del%20Atl&#225;ntico/Universidad%20del%20Atl&#225;ntico/Pliegos%20y%20presupuesto%20-%20CONSTRUCCI&#211;N/AIU%20-%20Plieg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DISE&#209;O%20ARQUITEC/JADELCAM/PRESUPUESTOS/ALCANTARILLADOS/EXPANSION/ALC%20CL%2031C%20CRA%2011%20A%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MarioP/Mis%20documentos/ETHUSS%20OBRAS/INVIAS%20-%20NUEVO%20PUENTE%20SAN%20JORGE/PPTO/PPTO%20Y%20APU%20SAN%20JORG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ilsonvega/pmaacampamento/CD-CAMPAMENTO/DISE&#209;O/PRESUPUESTOS-DIS/ALCANTARILLADO/Presupuestos%20sistema%20de%20alcantarillado%20(Campamen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SOFFICE/Excel/SIACE/EXCEL/PPTO98/JAGUA/JAGUA1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dmon%20Vial%20henry/Mis%20documentos/OBRAS/BANADIA/INFORMES/BANADIACD/1erINFOR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Gian%20Carlos/Documents/Puente%20el%20Embrujo/Documents%20and%20Settings/Gerencia%20Financiera/Mis%20documentos/Cuadros%20Sr.%20Oscar/Flujo-07-11%20(Operacion%20Calenturitas)-VALORAC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001/c/WINDOWS/TEMP/MODELO-ACUEDUCTOX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9A66BF5F/a%20%20aaInformaci&#243;n%20GRUPO"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Users/ANDRES%20FELIPE%20MU&#209;OZ/Downloads/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0_GC/Licitaciones/2010/EPM/EPM-PORCE%20IV-2010/PROPUESTA%20PORCE%20IV/Libro%20de%20trabajo%20-%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DISE&#209;O%20ARQUITEC/Documents%20and%20Settings/JAIR%20DEL%20CAMPO/Escritorio/J%20DEL%20CAMPO%20(H)/carpeta%20formatos%202008/Presupuesto%20CON%20CRONOGRAMA%20CUBIERT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rioP/Mis%20documentos/ETHUSS%20-%20LICITACIONES/INVIAS/001-2009%20A%20015-2009%20CORREDORES%20DE%20COMPETITIVIDAD/PROPUESTA%20CORREDORES/MODELOS%20CORREDORES/Bucaramanga-Cucuta(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Oscar%20Gutierrez\Desktop\Copia%20de%20Formularios%20de%20obras%20civiles%20barrquilla%20VERSI&#211;N%201%20WILLIA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FE\La%20Jagua%202009%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MANTENIMIENTO%20RUTA%201001_MARZO%20DE%202008/Documents%20and%20Settings/PEDRO%20GARCIA%20REALPE/Mis%20documentos/AMV_G1_2006_TUMACO/Actas%20AMV_G1_Tumaco/a%20%20aaInformaci&#243;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001/c/WINDOWS/TEMP/MODELOSANMARCOS-V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md/documentos%20c/Documentos-Wilson/Advial-Cmarca/bimestral/06-dic-ene-99/03JUN-JUL-98/Acc%20Ago-Se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20%20aaInformaci&#243;n%20GRUPO%204/A%20MInformes%20Mensuales/Informe%20de%20estado%20vial%20ene/aCCIDENTES%20DE%201995%20-%2019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Paola%20Figueroa/Google%20Drive/LUGSOS/MERCADOS/FEDECAFE/PRESUPUERTO%20Y%20PROGRAMACION/PPTO%20MTC%20231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Users\lfuentes\AppData\Local\Temp\Rar$DI00.215\Calenturitas%202009%20budget-Meeting%2011-28-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Content.Outlook\VPM0S3T2\Calenturitas\recvd\2007-10-30%20Recvd%20from%20CIP%20as%20the%20latest%20version\2153_Cal_Model%202_ecmod_11_ver21%2023-Jul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Oscar%20Gutierrez/AppData/Local/Microsoft/Windows/Temporary%20Internet%20Files/Content.Outlook/7WES958Z/Ppto%20Puentes%20Porce%20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FE\Documents%20and%20Settings\gespitia\Configuraci&#243;n%20local\Archivos%20temporales%20de%20Internet\OLK1E\PSM%20AFE%20Cost%20Control%2007-31-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FE\Documents%20and%20Settings\Administrator\Desktop\2180_CAl%20&amp;%20CDJ%20Equipment\XL\EcMod\Option%2040_EX3600_789_LaJag\2153_Model%20100_LJ%20LOM_Ecmod_ver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FE\DOCUME~1\jcampo\LOCALS~1\Temp\Temporary%20Directory%201%20for%202153_Cal_Model%202_ecmod_11_ver20%2023-July-07.zip\2153_Cal_Model%202_ecmod_11_ver20%2023-July-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BARRA%20DE%20OJ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FE\Documents%20and%20Settings\rschmidt.CDJPRO\Local%20Settings\Temporary%20Internet%20Files\OLK1B4\CDJ%20Prodeco%20rail%20access%20Feb06%20ver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AFE\Documents%20and%20Settings\lchait\My%20Documents\LC_CDrive\columbianupdate\Pincer1806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LUGSOS/LUGSOS/JUEGOS/CARMEN%20DE%20BOLIVAR/PRESUPUESTO%20CARMEN%20DE%20BOLIVAR.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p-alexander/Documentos/winnt/perfiles/Co80097831/Mis%20documentos/Formatos/Presupuesto%20Da&#241;os%20Interinstitucionales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AFE\DBWKF\Budget%20and%20Finance\2008%20Budget\Models\20070930%20Prodeco%20Calenturitas%20Valuation%20Model%20v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robles\Etapa%208B\Presup%20Robles%208B%20(sandov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A0838/nuevos%20tdr/01_TRABAJO/IDU_202/PRESUPUESTOS/ABRIL_18/Ppto%20de%20Obra%20INARE-IDU-202-05%20-%20Tramo%20Cra-15-19%20-Separador-%20v.16-04-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Informacion%20Comercial_Sucre\Sincelejo\Cortijo%20-%20Sincelej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AFE\TEMP\BUDGET%20FORM%20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uario/ETHUSS%20-%20LICITACIONES/INVIAS/001-2009%20A%20015-2009%20CORREDORES%20DE%20COMPETITIVIDAD/CORREDORES_COMPETITIVIDAD_INVIAS_2009_PRESUPUESTOS_DE_CIER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enrique/My%20Documents/geologia/costs%20and%20controls/Exploration%20Program%20Costs%20and%20meter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anear9/d/PROYECTOS/CORANTIOQUIA/VENECIA/1.%20DIAGNOSTICO/ALCANTARILLADO/VENECI_AA_D_IN_01%20A%204.2%20RCH%20Alcantarillad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c3/d/PROYECTOS/CARAMANTA/2.%20ANTEPROYECTO/ANEXOS%20AL%20INFORME/CARAMA_AA_D_IN_1_Anexo%20x.xx%20REDES%20DE%20DISTRIBUCI&#211;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AFE\Documents%20and%20Settings\CPhillips\Cerrejon\Models\Financial%20Model\Draft%208\Financial%20Model%20No%205%20-%2022MTPA-%20Rev%20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Edwin/PMAA%20Campamento/Campamento/Presupuesto/BASE%20DE%20PRESUPUEST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MarioP/Mis%20documentos/001-10%20BUCARAMANGA%20-%20Viaducto%209a/Ppto/Comparativo%20pptp%202009Vs201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Licitacion/AppData/Local/Temp/wz3961/ARCHIVOS%20FERSNO/A.P.U%20FRESNO%20HOND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c1/d/LIQ.TRANSPORTE%20DE%20MATERIALES%20OCTUBRE%20DE%202006%20HASMER%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Piii700/C/1581/Excel/Misc/equip%20database%20assumptions%20comparis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Capital%20Costs%20-%20154016B%20Mine%20Study%20Option%203A%20-%20DRAFT%20REVISE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anearpc8/d/PROYECTOS/CORANTIOQUIA/Tarso/3.%20DISE&#209;O/ACUEDUCTO/cantidades%20de%20obra%20act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anearpc8/d/PROYECTOS/BUENOS%20AIRES/DISE&#209;O/Dise&#241;o%20hidraulico%20de%20componen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AFE\Data\Work\Excel\Coal\Anglo%20View\MS%20Base%20Case%20intercor%201227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Kacero\Configuraci&#243;n%20local\Archivos%20temporales%20de%20Internet\OLK61\2008%20Capital%20Budget%20v1%208-14-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ervidor/f/C.701%20DISE&#209;OS%20IDU%20GRUPO%20G/09%20Productos%20de%20la%20Consultor&#237;a/701_SIN_ANALISIS_PRECIOS_UNITARIOS%20en%20proceso/APU_GRUPO_G-B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CLIENTES%20LOCALES\Eco\A1936813-%20Parques%20y%20plazas%20de%20Gobernacion%20del%20Atlantico\MANTENIMIENTO%20PAISAJISMO\CONTROL%20DE%20COSTOS%20MANTENIMIENTO%20GOB.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c1/Mis%20documentos/Datos/K1/03%20Grupo%2005/02%20Dise&#241;os/01%20Ahorcado/02%20Memorias/02%20Hojas/Cantidades%20de%20Obra/02%20VILLAHERMOSA.Chalo/01%20Dis_AC_VH_0211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Informacion%20Comercial_Sucre\Sincelejo\Las%20Delicias%20-%20Sincelej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ervidor/DATOS%20(F)/Documents%20and%20Settings/Administrador/Mis%20documentos/Mis%20archivos%20recibidos/APUS%20JUNIO%2015-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FE\AFEDatabase%20v5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PRESUPUESTO%202006%20VERSION_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Gian%20Carlos/AppData/Local/Microsoft/Windows/Temporary%20Internet%20Files/Content.Outlook/KD237581/Estructura_APU_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Gian%20Carlos/Documents/Puente%20el%20Embrujo/Apus/Estructura_APU_2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ermotecnica/Contrato%20Inv&#237;as%20570%20de%202012/Flujo%20de%20Caja/CCP/Costos%20indirectos%20administracion%20%20CCP%20-%20Flujo%20de%20Caja.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Documents%20and%20Settings\Administrador\Configuraci&#243;n%20local\Archivos%20temporales%20de%20Internet\Content.IE5\EVZQXGNY\SISTEMA%20VIAL%20URBANO%20DEL%20RIO\ENTREGA\MEMORIAS\C&#225;lculored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Estacion2/d/DOCUME~1/USER05~1/CONFIG~1/TEMP/ADMINISTRACION%20VIAL%20G2/PRESUPUESTOS/Presupuesto%20remoci&#243;n%20de%20derrumbe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Teatreesvr/mineconsult/ActiveJobs/2180_CAl%20&amp;%20CDJ%20Equipment/XL/EcMod/Option%2030_EX3600_789/Option%2030_Mixed_EcMod_EX3600_5500_ver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enrique/My%20Documents/geologia/costs%20and%20controls/Exploration%20Program%20Costs%20and%20mete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Macintosh%20HDUsers\darrenbowden\Data\Work%20OTML\2005_Budget\Model\Planning%20Model%20OTML%20Month%20CY05%20V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AFE\Documents%20and%20Settings\jcampo\Local%20Settings\Temporary%20Internet%20Files\OLK34\2297_Opt46_La%20Jag_MARC_Evaluation%20ver01-ADJUSTED%20SCH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C%20VIEJO\D\Richi\Negocios\Cesar%20Villegas\An&#225;lisisAP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AFE-MOER%20Register%20(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LICITACI/BASE/PRESUPUESTO-BASE-2006%20(Guatema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LICITACI/BASE/PRESUPUESTO-BASE-2005%20(peru).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USB%20MARCOS\DOCUMENTOS%20EXCEL\My%20Documents\CONTRATOS%20VIGENTES\Malla%20Vial%20Distrital\CALLE%2080B\Mis%20documentos\INF.BIMENSUAL\INFORME%20BIMENSUAL%20JUL-AGO-20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AFE\Mining\Admin\Template%20Models\Blank%2027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ublica/FACILITATIVOS/GC/Licitaciones/LICITACIONES%202011/ISAGEN/VIA%20SUSTITUTIVA%20BUCAR-SAN%20VICENTE%20CHUCURI/MODELO%20ISAGEN%20GRUPO%203/Resumen%20Cantidades%20Precios%20Unitarios%20y%20Valor%20total%20Formulario%20No.%201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apeco/mapeco_vol1.mapeco_ltda/USUARIOS/Licita/SUBTEC/CARMEN/TARIF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mrojast/Max/Emergencias/INFORMES/PROYECTOS%20FNC/CALDAS/FRESNO%20-%20HOND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orlando\PROPUESTA%20PUENTE%20BOLIVAR%20MURO%20EN%20CONCRET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Memoria%20de%20Conexiones/14-01Placa%20de%20base%20mal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ocuments%20and%20Settings\afigueroa.CYT\Configuraci&#243;n%20local\Archivos%20temporales%20de%20Internet\Content.IE5\KD8PUB8J\ModPptoOperaEquiposVerEy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portada%20nuev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usuario/Desktop/VARIOS/SAN%20LUIS/DEFINITIVOS/PRESUPUESTO%20VIA%20SAN%20LUIS%20modificado%20MARZO-10.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San%20Vicente\HLOPEZA\GERONA\CANTIDADES%20REPOSICION\SUBCIRCUITO%207\REDES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Vias/natalia/PC%20VIEJO/D/Richi/Negocios/Cesar%20Villegas/An&#225;lisisAPU.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00_GC/Licitaciones/2010/EPM/EPM-PORCE%20IV-2010/PROPUESTA%20PORCE%20IV/VERSI&#211;N%203%20INCLUYE%20CAMBIOS%20EN%20GRUPOS%20DE%20OBRA.%20PORCE%20IV%20VIA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AFE\Documents%20and%20Settings\jgerard\Local%20Settings\Temporary%20Internet%20Files\OLK139\Truck%20&amp;%20Rail%205mtp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B-H%20Ing%20y%20Desarrollo%20Territorial%20dic%201/providencia%202018885640002/Enero%202019/2.%20Ptresup%20Puente%20Enamorados%20Providencia%20ene%2026%20.xlsb.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UNITARIO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E0992774a/PRECIOS/Constancita/HOJA%20DIARIA/HD%202003/Hoja%20Diaria%20Nue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BASE CT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ow r="3">
          <cell r="C3">
            <v>0.27</v>
          </cell>
        </row>
        <row r="9">
          <cell r="D9">
            <v>51000</v>
          </cell>
        </row>
        <row r="10">
          <cell r="D10">
            <v>44625</v>
          </cell>
        </row>
        <row r="11">
          <cell r="D11">
            <v>25500</v>
          </cell>
        </row>
        <row r="12">
          <cell r="D12">
            <v>250000</v>
          </cell>
        </row>
        <row r="13">
          <cell r="D13">
            <v>126000</v>
          </cell>
        </row>
        <row r="15">
          <cell r="D15">
            <v>300</v>
          </cell>
        </row>
        <row r="17">
          <cell r="D17">
            <v>7689.0000000000009</v>
          </cell>
        </row>
        <row r="20">
          <cell r="D20">
            <v>2465</v>
          </cell>
        </row>
        <row r="21">
          <cell r="D21">
            <v>2320</v>
          </cell>
        </row>
        <row r="22">
          <cell r="D22">
            <v>2100</v>
          </cell>
        </row>
        <row r="23">
          <cell r="D23">
            <v>74000</v>
          </cell>
        </row>
        <row r="24">
          <cell r="D24">
            <v>28000</v>
          </cell>
        </row>
        <row r="32">
          <cell r="D32">
            <v>271544.20703749999</v>
          </cell>
        </row>
        <row r="33">
          <cell r="D33">
            <v>245428.78047750003</v>
          </cell>
        </row>
        <row r="35">
          <cell r="D35">
            <v>208653.0577375</v>
          </cell>
        </row>
        <row r="36">
          <cell r="D36">
            <v>192815.19551406248</v>
          </cell>
        </row>
        <row r="37">
          <cell r="D37">
            <v>209714.0284375</v>
          </cell>
        </row>
        <row r="38">
          <cell r="D38">
            <v>257766.93906249999</v>
          </cell>
        </row>
        <row r="39">
          <cell r="D39">
            <v>220124.13906250001</v>
          </cell>
        </row>
        <row r="49">
          <cell r="D49">
            <v>5500</v>
          </cell>
        </row>
        <row r="50">
          <cell r="D50">
            <v>16200</v>
          </cell>
        </row>
        <row r="51">
          <cell r="D51">
            <v>24000</v>
          </cell>
        </row>
        <row r="53">
          <cell r="D53">
            <v>26000</v>
          </cell>
        </row>
        <row r="54">
          <cell r="D54">
            <v>25754</v>
          </cell>
        </row>
        <row r="55">
          <cell r="D55">
            <v>17000</v>
          </cell>
        </row>
        <row r="56">
          <cell r="D56">
            <v>1300</v>
          </cell>
        </row>
        <row r="64">
          <cell r="D64">
            <v>1450</v>
          </cell>
        </row>
        <row r="65">
          <cell r="D65">
            <v>550</v>
          </cell>
        </row>
        <row r="69">
          <cell r="D69">
            <v>1634</v>
          </cell>
        </row>
        <row r="70">
          <cell r="D70">
            <v>22.28</v>
          </cell>
        </row>
        <row r="76">
          <cell r="D76">
            <v>26442</v>
          </cell>
        </row>
        <row r="77">
          <cell r="D77">
            <v>57396</v>
          </cell>
        </row>
        <row r="79">
          <cell r="D79">
            <v>150536</v>
          </cell>
        </row>
        <row r="103">
          <cell r="D103">
            <v>54840</v>
          </cell>
        </row>
        <row r="104">
          <cell r="D104">
            <v>322269</v>
          </cell>
        </row>
        <row r="105">
          <cell r="D105">
            <v>491098</v>
          </cell>
        </row>
        <row r="120">
          <cell r="D120">
            <v>24368</v>
          </cell>
        </row>
        <row r="122">
          <cell r="D122">
            <v>27406</v>
          </cell>
        </row>
        <row r="124">
          <cell r="D124">
            <v>11719</v>
          </cell>
        </row>
        <row r="125">
          <cell r="D125">
            <v>16333</v>
          </cell>
        </row>
        <row r="126">
          <cell r="D126">
            <v>34587</v>
          </cell>
        </row>
        <row r="130">
          <cell r="D130">
            <v>6515</v>
          </cell>
        </row>
        <row r="145">
          <cell r="D145">
            <v>35195</v>
          </cell>
        </row>
        <row r="147">
          <cell r="D147">
            <v>73408</v>
          </cell>
        </row>
        <row r="163">
          <cell r="D163">
            <v>350900</v>
          </cell>
        </row>
        <row r="178">
          <cell r="D178">
            <v>363000</v>
          </cell>
        </row>
        <row r="190">
          <cell r="D190">
            <v>201608</v>
          </cell>
        </row>
        <row r="196">
          <cell r="D196">
            <v>108459.99999999999</v>
          </cell>
        </row>
        <row r="197">
          <cell r="D197">
            <v>283272</v>
          </cell>
        </row>
        <row r="201">
          <cell r="D201">
            <v>98252</v>
          </cell>
        </row>
        <row r="203">
          <cell r="D203">
            <v>237335.99999999997</v>
          </cell>
        </row>
        <row r="213">
          <cell r="D213">
            <v>500</v>
          </cell>
        </row>
        <row r="214">
          <cell r="D214">
            <v>56111</v>
          </cell>
        </row>
        <row r="215">
          <cell r="D215">
            <v>25657</v>
          </cell>
        </row>
        <row r="217">
          <cell r="D217">
            <v>1352.56</v>
          </cell>
        </row>
        <row r="218">
          <cell r="D218">
            <v>1487</v>
          </cell>
        </row>
        <row r="219">
          <cell r="D219">
            <v>1459</v>
          </cell>
        </row>
        <row r="220">
          <cell r="D220">
            <v>5510</v>
          </cell>
        </row>
        <row r="229">
          <cell r="D229">
            <v>4525</v>
          </cell>
        </row>
        <row r="230">
          <cell r="D230">
            <v>2500</v>
          </cell>
        </row>
        <row r="231">
          <cell r="D231">
            <v>25520</v>
          </cell>
        </row>
        <row r="232">
          <cell r="D232">
            <v>140</v>
          </cell>
        </row>
        <row r="233">
          <cell r="D233">
            <v>19400</v>
          </cell>
        </row>
        <row r="242">
          <cell r="D242">
            <v>15000</v>
          </cell>
        </row>
        <row r="243">
          <cell r="D243">
            <v>700</v>
          </cell>
        </row>
        <row r="244">
          <cell r="D244">
            <v>850</v>
          </cell>
        </row>
        <row r="245">
          <cell r="D245">
            <v>43450</v>
          </cell>
        </row>
        <row r="246">
          <cell r="D246">
            <v>40700</v>
          </cell>
        </row>
        <row r="248">
          <cell r="D248">
            <v>27500.000000000004</v>
          </cell>
        </row>
        <row r="249">
          <cell r="D249">
            <v>26950.000000000004</v>
          </cell>
        </row>
        <row r="250">
          <cell r="D250">
            <v>12790</v>
          </cell>
        </row>
        <row r="251">
          <cell r="D251">
            <v>243520</v>
          </cell>
        </row>
        <row r="253">
          <cell r="D253">
            <v>6400</v>
          </cell>
        </row>
        <row r="255">
          <cell r="D255">
            <v>2700</v>
          </cell>
        </row>
        <row r="256">
          <cell r="D256">
            <v>2002.0000000000002</v>
          </cell>
        </row>
        <row r="257">
          <cell r="D257">
            <v>15862.000000000002</v>
          </cell>
        </row>
        <row r="258">
          <cell r="D258">
            <v>50380.000000000007</v>
          </cell>
        </row>
        <row r="259">
          <cell r="D259">
            <v>2750</v>
          </cell>
        </row>
        <row r="264">
          <cell r="D264">
            <v>3493224</v>
          </cell>
        </row>
        <row r="265">
          <cell r="D265">
            <v>2500</v>
          </cell>
        </row>
        <row r="268">
          <cell r="D268">
            <v>812</v>
          </cell>
        </row>
        <row r="269">
          <cell r="D269">
            <v>52500</v>
          </cell>
        </row>
        <row r="270">
          <cell r="D270">
            <v>12800</v>
          </cell>
        </row>
        <row r="272">
          <cell r="D272">
            <v>8000</v>
          </cell>
        </row>
        <row r="283">
          <cell r="D283">
            <v>1276000</v>
          </cell>
        </row>
        <row r="285">
          <cell r="D285">
            <v>463999.99999999994</v>
          </cell>
        </row>
        <row r="294">
          <cell r="D294">
            <v>70180</v>
          </cell>
        </row>
        <row r="295">
          <cell r="D295">
            <v>452400</v>
          </cell>
        </row>
        <row r="296">
          <cell r="D296">
            <v>96097.1</v>
          </cell>
        </row>
        <row r="307">
          <cell r="D307">
            <v>56000</v>
          </cell>
        </row>
        <row r="308">
          <cell r="D308">
            <v>4785</v>
          </cell>
        </row>
        <row r="309">
          <cell r="D309">
            <v>16500</v>
          </cell>
        </row>
        <row r="310">
          <cell r="D310">
            <v>17400</v>
          </cell>
        </row>
        <row r="311">
          <cell r="D311">
            <v>17400</v>
          </cell>
        </row>
        <row r="312">
          <cell r="D312">
            <v>22040</v>
          </cell>
        </row>
        <row r="313">
          <cell r="D313">
            <v>14000</v>
          </cell>
        </row>
        <row r="314">
          <cell r="D314">
            <v>3000</v>
          </cell>
        </row>
        <row r="315">
          <cell r="D315">
            <v>8500</v>
          </cell>
        </row>
        <row r="316">
          <cell r="D316">
            <v>220</v>
          </cell>
        </row>
        <row r="319">
          <cell r="D319">
            <v>10000</v>
          </cell>
        </row>
        <row r="320">
          <cell r="D320">
            <v>385.00000000000006</v>
          </cell>
        </row>
        <row r="321">
          <cell r="D321">
            <v>17400</v>
          </cell>
        </row>
        <row r="322">
          <cell r="D322">
            <v>5000</v>
          </cell>
        </row>
        <row r="323">
          <cell r="D323">
            <v>14000</v>
          </cell>
        </row>
        <row r="331">
          <cell r="D331">
            <v>9100</v>
          </cell>
        </row>
        <row r="332">
          <cell r="D332">
            <v>17600</v>
          </cell>
        </row>
        <row r="333">
          <cell r="D333">
            <v>450</v>
          </cell>
        </row>
        <row r="334">
          <cell r="D334">
            <v>700000</v>
          </cell>
        </row>
        <row r="335">
          <cell r="D335">
            <v>10143</v>
          </cell>
        </row>
        <row r="336">
          <cell r="D336">
            <v>30000</v>
          </cell>
        </row>
        <row r="340">
          <cell r="D340">
            <v>10</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_Real"/>
      <sheetName val="BG_Real"/>
      <sheetName val="CD_Var"/>
      <sheetName val="TD"/>
      <sheetName val="CD_Fijo"/>
      <sheetName val="CI"/>
      <sheetName val="MesAMes"/>
      <sheetName val="ForPago"/>
      <sheetName val="Ajuste"/>
      <sheetName val="P&amp;G_Proy"/>
      <sheetName val="Caja"/>
      <sheetName val="Ppto"/>
      <sheetName val="Expl"/>
      <sheetName val="Ins"/>
      <sheetName val="Cant"/>
    </sheetNames>
    <sheetDataSet>
      <sheetData sheetId="0">
        <row r="5">
          <cell r="D5">
            <v>39417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JUNE"/>
      <sheetName val="MMH WORKINGS"/>
      <sheetName val="MMJV B-S"/>
      <sheetName val="June00"/>
      <sheetName val="May00"/>
      <sheetName val="MMH"/>
      <sheetName val="Sheet6"/>
      <sheetName val="Sheet3"/>
      <sheetName val="Sheet4"/>
      <sheetName val="Sheet5"/>
      <sheetName val="Sheet7"/>
      <sheetName val="Sheet8"/>
      <sheetName val="Sheet9"/>
      <sheetName val="Sheet10"/>
      <sheetName val="Equipment Hours TODOS"/>
    </sheetNames>
    <sheetDataSet>
      <sheetData sheetId="0" refreshError="1"/>
      <sheetData sheetId="1" refreshError="1">
        <row r="3">
          <cell r="A3" t="str">
            <v>JVBS1015</v>
          </cell>
        </row>
        <row r="4">
          <cell r="A4" t="str">
            <v>JVBS1077</v>
          </cell>
        </row>
        <row r="5">
          <cell r="A5" t="str">
            <v>JVBS1079</v>
          </cell>
        </row>
        <row r="6">
          <cell r="A6" t="str">
            <v>JVBS1080</v>
          </cell>
        </row>
        <row r="7">
          <cell r="A7" t="str">
            <v>JVBS1122</v>
          </cell>
        </row>
        <row r="8">
          <cell r="A8" t="str">
            <v>JVBS1227</v>
          </cell>
        </row>
        <row r="9">
          <cell r="A9" t="str">
            <v>JVBS1140</v>
          </cell>
        </row>
        <row r="10">
          <cell r="A10" t="str">
            <v>JVBS1145</v>
          </cell>
        </row>
        <row r="11">
          <cell r="A11" t="str">
            <v>JVBS1205</v>
          </cell>
        </row>
        <row r="12">
          <cell r="A12" t="str">
            <v>JVBS1207</v>
          </cell>
        </row>
        <row r="13">
          <cell r="A13" t="str">
            <v>JVBS1208</v>
          </cell>
        </row>
        <row r="14">
          <cell r="A14" t="str">
            <v>JVBS1209</v>
          </cell>
        </row>
        <row r="15">
          <cell r="A15" t="str">
            <v>JVBS1210</v>
          </cell>
        </row>
        <row r="16">
          <cell r="A16" t="str">
            <v>JVBS1211</v>
          </cell>
        </row>
        <row r="17">
          <cell r="A17" t="str">
            <v>JVBS1213</v>
          </cell>
        </row>
        <row r="18">
          <cell r="A18" t="str">
            <v>JVBS1214</v>
          </cell>
        </row>
        <row r="19">
          <cell r="A19" t="str">
            <v>JVBS1215</v>
          </cell>
        </row>
        <row r="20">
          <cell r="A20" t="str">
            <v>JVBS1216</v>
          </cell>
        </row>
        <row r="21">
          <cell r="A21" t="str">
            <v>JVBS1230</v>
          </cell>
        </row>
        <row r="22">
          <cell r="A22" t="str">
            <v>JVBS1231</v>
          </cell>
        </row>
        <row r="23">
          <cell r="A23" t="str">
            <v>JVBS1232</v>
          </cell>
        </row>
        <row r="24">
          <cell r="A24" t="str">
            <v>JVBS1234</v>
          </cell>
        </row>
        <row r="25">
          <cell r="A25" t="str">
            <v>JVBS1235</v>
          </cell>
        </row>
        <row r="26">
          <cell r="A26" t="str">
            <v>JVBS1236</v>
          </cell>
        </row>
        <row r="27">
          <cell r="A27" t="str">
            <v>JVBS1237</v>
          </cell>
        </row>
        <row r="28">
          <cell r="A28" t="str">
            <v>JVBS1238</v>
          </cell>
        </row>
        <row r="29">
          <cell r="A29" t="str">
            <v>JVBS1240</v>
          </cell>
        </row>
        <row r="30">
          <cell r="A30" t="str">
            <v>JVBS1242</v>
          </cell>
        </row>
        <row r="31">
          <cell r="A31" t="str">
            <v>JVBS1243</v>
          </cell>
        </row>
        <row r="32">
          <cell r="A32" t="str">
            <v>JVBS1244</v>
          </cell>
        </row>
        <row r="33">
          <cell r="A33" t="str">
            <v>JVBS1245</v>
          </cell>
        </row>
        <row r="34">
          <cell r="A34" t="str">
            <v>JVBS1246</v>
          </cell>
        </row>
        <row r="35">
          <cell r="A35" t="str">
            <v>JVBS1247</v>
          </cell>
        </row>
        <row r="36">
          <cell r="A36" t="str">
            <v>JVBS1248</v>
          </cell>
        </row>
        <row r="37">
          <cell r="A37" t="str">
            <v>JVBS1249</v>
          </cell>
        </row>
        <row r="38">
          <cell r="A38" t="str">
            <v>JVBS1250</v>
          </cell>
        </row>
        <row r="39">
          <cell r="A39" t="str">
            <v>JVBS1251</v>
          </cell>
        </row>
        <row r="40">
          <cell r="A40" t="str">
            <v>JVBS1254</v>
          </cell>
        </row>
        <row r="41">
          <cell r="A41" t="str">
            <v>JVBS1255</v>
          </cell>
        </row>
        <row r="42">
          <cell r="A42" t="str">
            <v>JVBS1256</v>
          </cell>
        </row>
        <row r="43">
          <cell r="A43" t="str">
            <v>JVBS1257</v>
          </cell>
        </row>
        <row r="44">
          <cell r="A44" t="str">
            <v>JVBS1260</v>
          </cell>
        </row>
        <row r="45">
          <cell r="A45" t="str">
            <v>JVBS1261</v>
          </cell>
        </row>
        <row r="46">
          <cell r="A46" t="str">
            <v>JVBS1263</v>
          </cell>
        </row>
        <row r="47">
          <cell r="A47" t="str">
            <v>JVBS1264</v>
          </cell>
        </row>
        <row r="48">
          <cell r="A48" t="str">
            <v>JVBS1265</v>
          </cell>
        </row>
        <row r="49">
          <cell r="A49" t="str">
            <v>JVBS1266</v>
          </cell>
        </row>
        <row r="50">
          <cell r="A50" t="str">
            <v>JVBS1267</v>
          </cell>
        </row>
        <row r="51">
          <cell r="A51" t="str">
            <v>JVBS1269</v>
          </cell>
        </row>
        <row r="52">
          <cell r="A52" t="str">
            <v>JVBS1270</v>
          </cell>
        </row>
        <row r="53">
          <cell r="A53" t="str">
            <v>JVBS1271</v>
          </cell>
        </row>
        <row r="54">
          <cell r="A54" t="str">
            <v>JVBS1276</v>
          </cell>
        </row>
        <row r="55">
          <cell r="A55" t="str">
            <v>JVBS1277</v>
          </cell>
        </row>
        <row r="56">
          <cell r="A56" t="str">
            <v>JVBS1278</v>
          </cell>
        </row>
        <row r="57">
          <cell r="A57" t="str">
            <v>JVBS1279</v>
          </cell>
        </row>
        <row r="58">
          <cell r="A58" t="str">
            <v>JVBS1281</v>
          </cell>
        </row>
        <row r="59">
          <cell r="A59" t="str">
            <v>JVBS1283</v>
          </cell>
        </row>
        <row r="60">
          <cell r="A60" t="str">
            <v>JVBS1285</v>
          </cell>
        </row>
        <row r="61">
          <cell r="A61" t="str">
            <v>JVBS1286</v>
          </cell>
        </row>
        <row r="62">
          <cell r="A62" t="str">
            <v>JVBS1287</v>
          </cell>
        </row>
        <row r="63">
          <cell r="A63" t="str">
            <v>JVBS1290</v>
          </cell>
        </row>
        <row r="64">
          <cell r="A64" t="str">
            <v>JVBS1291</v>
          </cell>
        </row>
        <row r="65">
          <cell r="A65" t="str">
            <v>JVBS1292</v>
          </cell>
        </row>
        <row r="66">
          <cell r="A66" t="str">
            <v>JVBS1293</v>
          </cell>
        </row>
        <row r="67">
          <cell r="A67" t="str">
            <v>JVBS1294</v>
          </cell>
        </row>
        <row r="68">
          <cell r="A68" t="str">
            <v>JVBS1325</v>
          </cell>
        </row>
        <row r="69">
          <cell r="A69" t="str">
            <v>JVBS1330</v>
          </cell>
        </row>
        <row r="70">
          <cell r="A70" t="str">
            <v>JVBS1340</v>
          </cell>
        </row>
        <row r="71">
          <cell r="A71" t="str">
            <v>JVBS1345</v>
          </cell>
        </row>
        <row r="72">
          <cell r="A72" t="str">
            <v>JVBS1350</v>
          </cell>
        </row>
        <row r="73">
          <cell r="A73" t="str">
            <v>JVBS1360</v>
          </cell>
        </row>
        <row r="74">
          <cell r="A74" t="str">
            <v>JVBS1360</v>
          </cell>
        </row>
        <row r="75">
          <cell r="A75" t="str">
            <v>JVBS1361</v>
          </cell>
        </row>
        <row r="76">
          <cell r="A76" t="str">
            <v>JVBS1370</v>
          </cell>
        </row>
        <row r="77">
          <cell r="A77" t="str">
            <v>JVBS1371</v>
          </cell>
        </row>
        <row r="78">
          <cell r="A78" t="str">
            <v>JVBS1372</v>
          </cell>
        </row>
        <row r="79">
          <cell r="A79" t="str">
            <v>JVBS1405</v>
          </cell>
        </row>
        <row r="80">
          <cell r="A80" t="str">
            <v>JVBS1415</v>
          </cell>
        </row>
        <row r="81">
          <cell r="A81" t="str">
            <v>JVBS1420</v>
          </cell>
        </row>
        <row r="82">
          <cell r="A82" t="str">
            <v>JVBS1425</v>
          </cell>
        </row>
        <row r="83">
          <cell r="A83" t="str">
            <v>JVBS1430</v>
          </cell>
        </row>
        <row r="84">
          <cell r="A84" t="str">
            <v>JVBS1435</v>
          </cell>
        </row>
        <row r="85">
          <cell r="A85" t="str">
            <v>JVBS1440</v>
          </cell>
        </row>
        <row r="86">
          <cell r="A86" t="str">
            <v>JVBS1450</v>
          </cell>
        </row>
        <row r="87">
          <cell r="A87" t="str">
            <v>JVBS1460</v>
          </cell>
        </row>
        <row r="88">
          <cell r="A88" t="str">
            <v>JVBS1463</v>
          </cell>
        </row>
        <row r="89">
          <cell r="A89" t="str">
            <v>JVBS1464</v>
          </cell>
        </row>
        <row r="90">
          <cell r="A90" t="str">
            <v>JVBS1465</v>
          </cell>
        </row>
        <row r="91">
          <cell r="A91" t="str">
            <v>JVBS1466</v>
          </cell>
        </row>
        <row r="92">
          <cell r="A92" t="str">
            <v>JVBS1476</v>
          </cell>
        </row>
        <row r="93">
          <cell r="A93" t="str">
            <v>JVBS1480</v>
          </cell>
        </row>
        <row r="94">
          <cell r="A94" t="str">
            <v>JVBS1490</v>
          </cell>
        </row>
        <row r="95">
          <cell r="A95" t="str">
            <v>JVBS1505</v>
          </cell>
        </row>
        <row r="96">
          <cell r="A96" t="str">
            <v>JVBS1510</v>
          </cell>
        </row>
        <row r="97">
          <cell r="A97" t="str">
            <v>JVBS1520</v>
          </cell>
        </row>
        <row r="98">
          <cell r="A98" t="str">
            <v>JVBS1570</v>
          </cell>
        </row>
        <row r="99">
          <cell r="A99" t="str">
            <v>JVBS1575</v>
          </cell>
        </row>
        <row r="100">
          <cell r="A100" t="str">
            <v>JVBS1600</v>
          </cell>
        </row>
        <row r="101">
          <cell r="A101" t="str">
            <v>JVBS1601</v>
          </cell>
        </row>
        <row r="102">
          <cell r="A102" t="str">
            <v>JVBS1605</v>
          </cell>
        </row>
        <row r="103">
          <cell r="A103" t="str">
            <v>JVBS1610</v>
          </cell>
        </row>
        <row r="104">
          <cell r="A104" t="str">
            <v>JVBS1615</v>
          </cell>
        </row>
        <row r="105">
          <cell r="A105" t="str">
            <v>JVBS1620</v>
          </cell>
        </row>
        <row r="106">
          <cell r="A106" t="str">
            <v>JVBS1622</v>
          </cell>
        </row>
        <row r="107">
          <cell r="A107" t="str">
            <v>JVBS1640</v>
          </cell>
        </row>
        <row r="108">
          <cell r="A108" t="str">
            <v>JVBS1641</v>
          </cell>
        </row>
        <row r="109">
          <cell r="A109" t="str">
            <v>JVBS1650</v>
          </cell>
        </row>
        <row r="110">
          <cell r="A110" t="str">
            <v>JVBS1651</v>
          </cell>
        </row>
        <row r="111">
          <cell r="A111" t="str">
            <v>JVBS1655</v>
          </cell>
        </row>
        <row r="112">
          <cell r="A112" t="str">
            <v>JVBS1656</v>
          </cell>
        </row>
        <row r="113">
          <cell r="A113" t="str">
            <v>JVBS1660</v>
          </cell>
        </row>
        <row r="114">
          <cell r="A114" t="str">
            <v>JVBS1670</v>
          </cell>
        </row>
        <row r="115">
          <cell r="A115" t="str">
            <v>JVBS1671</v>
          </cell>
        </row>
        <row r="116">
          <cell r="A116" t="str">
            <v>JVBS1675</v>
          </cell>
        </row>
        <row r="117">
          <cell r="A117" t="str">
            <v>JVBS1690</v>
          </cell>
        </row>
        <row r="118">
          <cell r="A118" t="str">
            <v>JVBS1800</v>
          </cell>
        </row>
        <row r="119">
          <cell r="A119" t="str">
            <v>JVBS1810</v>
          </cell>
        </row>
        <row r="120">
          <cell r="A120" t="str">
            <v>JVBS1811</v>
          </cell>
        </row>
        <row r="121">
          <cell r="A121" t="str">
            <v>JVBS1820</v>
          </cell>
        </row>
        <row r="122">
          <cell r="A122" t="str">
            <v>JVBS1825</v>
          </cell>
        </row>
        <row r="123">
          <cell r="A123" t="str">
            <v>JVBS1903</v>
          </cell>
        </row>
        <row r="124">
          <cell r="A124" t="str">
            <v>JVBS1904</v>
          </cell>
        </row>
        <row r="125">
          <cell r="A125" t="str">
            <v>JVBS1905</v>
          </cell>
        </row>
        <row r="126">
          <cell r="A126" t="str">
            <v>JVBS1906</v>
          </cell>
        </row>
        <row r="127">
          <cell r="A127" t="str">
            <v>JVBS1909</v>
          </cell>
        </row>
        <row r="128">
          <cell r="A128" t="str">
            <v>JVBS1910</v>
          </cell>
        </row>
        <row r="129">
          <cell r="A129" t="str">
            <v>JVBS1913</v>
          </cell>
        </row>
        <row r="130">
          <cell r="A130" t="str">
            <v>JVBS1916</v>
          </cell>
        </row>
        <row r="131">
          <cell r="A131" t="str">
            <v>JVBS1918</v>
          </cell>
        </row>
        <row r="132">
          <cell r="A132" t="str">
            <v>JVBS1919</v>
          </cell>
        </row>
        <row r="133">
          <cell r="A133" t="str">
            <v>JVBS1920</v>
          </cell>
        </row>
        <row r="134">
          <cell r="A134" t="str">
            <v>JVBS1923</v>
          </cell>
        </row>
        <row r="135">
          <cell r="A135" t="str">
            <v>JVBS1925</v>
          </cell>
        </row>
        <row r="136">
          <cell r="A136" t="str">
            <v>JVBS1928</v>
          </cell>
        </row>
        <row r="137">
          <cell r="A137" t="str">
            <v>JVBS1929</v>
          </cell>
        </row>
        <row r="138">
          <cell r="A138" t="str">
            <v>JVBS1930</v>
          </cell>
        </row>
        <row r="139">
          <cell r="A139" t="str">
            <v>JVBS1933</v>
          </cell>
        </row>
        <row r="140">
          <cell r="A140" t="str">
            <v>JVBS1934</v>
          </cell>
        </row>
        <row r="141">
          <cell r="A141" t="str">
            <v>JVBS1935</v>
          </cell>
        </row>
        <row r="142">
          <cell r="A142" t="str">
            <v>JVBS1939</v>
          </cell>
        </row>
        <row r="143">
          <cell r="A143" t="str">
            <v>JVBS1942</v>
          </cell>
        </row>
        <row r="144">
          <cell r="A144" t="str">
            <v>JVBS1943</v>
          </cell>
        </row>
        <row r="145">
          <cell r="A145" t="str">
            <v>JVBS1945</v>
          </cell>
        </row>
        <row r="146">
          <cell r="A146" t="str">
            <v>JVBS1947</v>
          </cell>
        </row>
        <row r="147">
          <cell r="A147" t="str">
            <v>JVBS1948</v>
          </cell>
        </row>
        <row r="148">
          <cell r="A148" t="str">
            <v>JVBS1949</v>
          </cell>
        </row>
        <row r="149">
          <cell r="A149" t="str">
            <v>JVBS1950</v>
          </cell>
        </row>
        <row r="150">
          <cell r="A150" t="str">
            <v>JVBS1951</v>
          </cell>
        </row>
        <row r="151">
          <cell r="A151" t="str">
            <v>JVBS1952</v>
          </cell>
        </row>
        <row r="152">
          <cell r="A152" t="str">
            <v>JVBS1954</v>
          </cell>
        </row>
        <row r="153">
          <cell r="A153" t="str">
            <v>JVBS1955</v>
          </cell>
        </row>
        <row r="154">
          <cell r="A154" t="str">
            <v>JVBS1957</v>
          </cell>
        </row>
        <row r="155">
          <cell r="A155" t="str">
            <v>JVBS1958</v>
          </cell>
        </row>
        <row r="156">
          <cell r="A156" t="str">
            <v>JVBS1959</v>
          </cell>
        </row>
        <row r="157">
          <cell r="A157" t="str">
            <v>JVBS1963</v>
          </cell>
        </row>
        <row r="158">
          <cell r="A158" t="str">
            <v>JVBS1969</v>
          </cell>
        </row>
        <row r="159">
          <cell r="A159" t="str">
            <v>JVBS1976</v>
          </cell>
        </row>
        <row r="160">
          <cell r="A160" t="str">
            <v>JVBS1999</v>
          </cell>
        </row>
        <row r="161">
          <cell r="A161" t="str">
            <v>JVBS2119</v>
          </cell>
        </row>
        <row r="162">
          <cell r="A162" t="str">
            <v>JVBS2210</v>
          </cell>
        </row>
        <row r="163">
          <cell r="A163" t="str">
            <v>JVBS2215</v>
          </cell>
        </row>
        <row r="164">
          <cell r="A164" t="str">
            <v>JVBS2505</v>
          </cell>
        </row>
        <row r="165">
          <cell r="A165" t="str">
            <v>JVBS2510</v>
          </cell>
        </row>
        <row r="166">
          <cell r="A166" t="str">
            <v>JVBS2550</v>
          </cell>
        </row>
        <row r="167">
          <cell r="A167" t="str">
            <v>JVBS2612</v>
          </cell>
        </row>
        <row r="168">
          <cell r="A168" t="str">
            <v>JVBS2614</v>
          </cell>
        </row>
        <row r="169">
          <cell r="A169" t="str">
            <v>JVBS2615</v>
          </cell>
        </row>
        <row r="170">
          <cell r="A170" t="str">
            <v>JVBS2620</v>
          </cell>
        </row>
        <row r="171">
          <cell r="A171" t="str">
            <v>JVBS2625</v>
          </cell>
        </row>
        <row r="172">
          <cell r="A172" t="str">
            <v>JVBS2630</v>
          </cell>
        </row>
        <row r="173">
          <cell r="A173" t="str">
            <v>JVBS2639</v>
          </cell>
        </row>
        <row r="174">
          <cell r="A174" t="str">
            <v>JVBS2650</v>
          </cell>
        </row>
        <row r="175">
          <cell r="A175" t="str">
            <v>JVBS2651</v>
          </cell>
        </row>
        <row r="176">
          <cell r="A176" t="str">
            <v>JVBS2652</v>
          </cell>
        </row>
        <row r="177">
          <cell r="A177" t="str">
            <v>JVBS2653</v>
          </cell>
        </row>
        <row r="178">
          <cell r="A178" t="str">
            <v>JVBS2654</v>
          </cell>
        </row>
        <row r="179">
          <cell r="A179" t="str">
            <v>JVBS2655</v>
          </cell>
        </row>
        <row r="180">
          <cell r="A180" t="str">
            <v>JVBS2656</v>
          </cell>
        </row>
        <row r="181">
          <cell r="A181" t="str">
            <v>JVBS2658</v>
          </cell>
        </row>
        <row r="182">
          <cell r="A182" t="str">
            <v>JVBS2660</v>
          </cell>
        </row>
        <row r="183">
          <cell r="A183" t="str">
            <v>JVBS2661</v>
          </cell>
        </row>
        <row r="184">
          <cell r="A184" t="str">
            <v>JVBS2662</v>
          </cell>
        </row>
        <row r="185">
          <cell r="A185" t="str">
            <v>JVBS2663</v>
          </cell>
        </row>
        <row r="186">
          <cell r="A186" t="str">
            <v>JVBS2665</v>
          </cell>
        </row>
        <row r="187">
          <cell r="A187" t="str">
            <v>JVBS2666</v>
          </cell>
        </row>
        <row r="188">
          <cell r="A188" t="str">
            <v>JVBS2668</v>
          </cell>
        </row>
        <row r="189">
          <cell r="A189" t="str">
            <v>JVBS2669</v>
          </cell>
        </row>
        <row r="190">
          <cell r="A190" t="str">
            <v>JVBS2670</v>
          </cell>
        </row>
        <row r="191">
          <cell r="A191" t="str">
            <v>JVBS2689</v>
          </cell>
        </row>
        <row r="192">
          <cell r="A192" t="str">
            <v>JVBS2699</v>
          </cell>
        </row>
        <row r="193">
          <cell r="A193" t="str">
            <v>JVBS2703</v>
          </cell>
        </row>
        <row r="194">
          <cell r="A194" t="str">
            <v>JVBS2704</v>
          </cell>
        </row>
        <row r="195">
          <cell r="A195" t="str">
            <v>JVBS2705</v>
          </cell>
        </row>
        <row r="196">
          <cell r="A196" t="str">
            <v>JVBS2707</v>
          </cell>
        </row>
        <row r="197">
          <cell r="A197" t="str">
            <v>JVBS2708</v>
          </cell>
        </row>
        <row r="198">
          <cell r="A198" t="str">
            <v>JVBS2714</v>
          </cell>
        </row>
        <row r="199">
          <cell r="A199" t="str">
            <v>JVBS2716</v>
          </cell>
        </row>
        <row r="200">
          <cell r="A200" t="str">
            <v>JVBS2733</v>
          </cell>
        </row>
        <row r="201">
          <cell r="A201" t="str">
            <v>JVBS2735</v>
          </cell>
        </row>
        <row r="202">
          <cell r="A202" t="str">
            <v>JVBS2738</v>
          </cell>
        </row>
        <row r="203">
          <cell r="A203" t="str">
            <v>JVBS2740</v>
          </cell>
        </row>
        <row r="204">
          <cell r="A204" t="str">
            <v>JVBS2775</v>
          </cell>
        </row>
        <row r="205">
          <cell r="A205" t="str">
            <v>JVBS2795</v>
          </cell>
        </row>
        <row r="206">
          <cell r="A206" t="str">
            <v>JVBS3105</v>
          </cell>
        </row>
        <row r="207">
          <cell r="A207" t="str">
            <v>JVBS3106</v>
          </cell>
        </row>
        <row r="208">
          <cell r="A208" t="str">
            <v>JVBS3121</v>
          </cell>
        </row>
        <row r="209">
          <cell r="A209" t="str">
            <v>JVBS3130</v>
          </cell>
        </row>
        <row r="210">
          <cell r="A210" t="str">
            <v>JVBS3135</v>
          </cell>
        </row>
        <row r="211">
          <cell r="A211" t="str">
            <v>JVBS3136</v>
          </cell>
        </row>
        <row r="212">
          <cell r="A212" t="str">
            <v>JVBS3137</v>
          </cell>
        </row>
        <row r="213">
          <cell r="A213" t="str">
            <v>JVBS3138</v>
          </cell>
        </row>
        <row r="214">
          <cell r="A214" t="str">
            <v>JVBS3146</v>
          </cell>
        </row>
        <row r="215">
          <cell r="A215" t="str">
            <v>JVBS3150</v>
          </cell>
        </row>
        <row r="216">
          <cell r="A216" t="str">
            <v>JVBS3155</v>
          </cell>
        </row>
        <row r="217">
          <cell r="A217" t="str">
            <v>JVBS3160</v>
          </cell>
        </row>
        <row r="218">
          <cell r="A218" t="str">
            <v>JVBS3161</v>
          </cell>
        </row>
        <row r="219">
          <cell r="A219" t="str">
            <v>JVBS3165</v>
          </cell>
        </row>
        <row r="220">
          <cell r="A220" t="str">
            <v>JVBS3170</v>
          </cell>
        </row>
        <row r="221">
          <cell r="A221" t="str">
            <v>JVBS3172</v>
          </cell>
        </row>
        <row r="222">
          <cell r="A222" t="str">
            <v>JVBS3175</v>
          </cell>
        </row>
        <row r="223">
          <cell r="A223" t="str">
            <v>JVBS3180</v>
          </cell>
        </row>
        <row r="224">
          <cell r="A224" t="str">
            <v>JVBS3305</v>
          </cell>
        </row>
        <row r="225">
          <cell r="A225" t="str">
            <v>JVBS3420</v>
          </cell>
        </row>
        <row r="226">
          <cell r="A226" t="str">
            <v>JVBS3421</v>
          </cell>
        </row>
        <row r="227">
          <cell r="A227" t="str">
            <v>JVBS3435</v>
          </cell>
        </row>
        <row r="228">
          <cell r="A228" t="str">
            <v>JVBS3500</v>
          </cell>
        </row>
        <row r="229">
          <cell r="A229" t="str">
            <v>JVBS3501</v>
          </cell>
        </row>
        <row r="230">
          <cell r="A230" t="str">
            <v>JVBS3502</v>
          </cell>
        </row>
        <row r="231">
          <cell r="A231" t="str">
            <v>JVBS3505</v>
          </cell>
        </row>
        <row r="232">
          <cell r="A232" t="str">
            <v>JVBS3510</v>
          </cell>
        </row>
        <row r="233">
          <cell r="A233" t="str">
            <v>JVBS3515</v>
          </cell>
        </row>
        <row r="234">
          <cell r="A234" t="str">
            <v>JVBS3520</v>
          </cell>
        </row>
        <row r="235">
          <cell r="A235" t="str">
            <v>JVBS3530</v>
          </cell>
        </row>
        <row r="236">
          <cell r="A236" t="str">
            <v>JVBS3536</v>
          </cell>
        </row>
        <row r="237">
          <cell r="A237" t="str">
            <v>JVBS3550</v>
          </cell>
        </row>
        <row r="238">
          <cell r="A238" t="str">
            <v>JVBS3555</v>
          </cell>
        </row>
        <row r="239">
          <cell r="A239" t="str">
            <v>JVBS3560</v>
          </cell>
        </row>
        <row r="240">
          <cell r="A240" t="str">
            <v>JVBS3570</v>
          </cell>
        </row>
        <row r="241">
          <cell r="A241" t="str">
            <v>JVBS3575</v>
          </cell>
        </row>
        <row r="242">
          <cell r="A242" t="str">
            <v>JVBS4205</v>
          </cell>
        </row>
        <row r="243">
          <cell r="A243" t="str">
            <v>JVBS5866</v>
          </cell>
        </row>
        <row r="244">
          <cell r="A244" t="str">
            <v>JVBS2119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in Murrin Project Break Up"/>
      <sheetName val="MMH F-S"/>
      <sheetName val="MMH 30-06-00"/>
      <sheetName val="Cost Ledger"/>
      <sheetName val="Cost Ledger 30-6-99"/>
      <sheetName val="MMH F-S Cash Flow"/>
      <sheetName val="MMH Disc"/>
      <sheetName val="MMH Cheat Sheet 30-06-00"/>
      <sheetName val="MMH WORKINGS"/>
    </sheetNames>
    <sheetDataSet>
      <sheetData sheetId="0"/>
      <sheetData sheetId="1"/>
      <sheetData sheetId="2"/>
      <sheetData sheetId="3"/>
      <sheetData sheetId="4" refreshError="1">
        <row r="1">
          <cell r="A1">
            <v>2801100740</v>
          </cell>
          <cell r="B1" t="str">
            <v>EXPLORAT'N EXPLORAT'N TAXIS/VEH</v>
          </cell>
          <cell r="C1">
            <v>65</v>
          </cell>
        </row>
        <row r="2">
          <cell r="A2">
            <v>2801102000</v>
          </cell>
          <cell r="B2" t="str">
            <v>EXPLORAT'N EXPLORAT'N CONSUM GEN</v>
          </cell>
          <cell r="C2">
            <v>4.3</v>
          </cell>
        </row>
        <row r="3">
          <cell r="A3">
            <v>2801104700</v>
          </cell>
          <cell r="B3" t="str">
            <v>EXPLORAT'N EXPLORAT'N EQUIP HIRE</v>
          </cell>
          <cell r="C3">
            <v>-2789.5</v>
          </cell>
        </row>
        <row r="4">
          <cell r="A4">
            <v>2801105030</v>
          </cell>
          <cell r="B4" t="str">
            <v>EXPLORAT'N EXPLORAT'N ASSAYS</v>
          </cell>
          <cell r="C4">
            <v>43436.5</v>
          </cell>
        </row>
        <row r="5">
          <cell r="A5">
            <v>2801105060</v>
          </cell>
          <cell r="B5" t="str">
            <v>EXPLORAT'N EXPLORAT'N CLEARING</v>
          </cell>
          <cell r="C5">
            <v>7154</v>
          </cell>
        </row>
        <row r="6">
          <cell r="A6">
            <v>2801105070</v>
          </cell>
          <cell r="B6" t="str">
            <v>EXPLORAT'N EXPLORAT'N CONSUL GEN</v>
          </cell>
          <cell r="C6">
            <v>2800</v>
          </cell>
        </row>
        <row r="7">
          <cell r="A7">
            <v>2801105410</v>
          </cell>
          <cell r="B7" t="str">
            <v>EXPLORAT'N EXPLORAT'N DRILL'GRAB</v>
          </cell>
          <cell r="C7">
            <v>3000</v>
          </cell>
        </row>
        <row r="8">
          <cell r="A8">
            <v>2801105415</v>
          </cell>
          <cell r="B8" t="str">
            <v>EXPLORAT'N EXPLORAT'N DRILL'GRCP</v>
          </cell>
          <cell r="C8">
            <v>81522</v>
          </cell>
        </row>
        <row r="9">
          <cell r="A9">
            <v>2801106200</v>
          </cell>
          <cell r="B9" t="str">
            <v>EXPLORAT'N EXPLORAT'N ACQ'NCOSTS</v>
          </cell>
          <cell r="C9">
            <v>41589.1</v>
          </cell>
        </row>
        <row r="10">
          <cell r="A10">
            <v>2801106265</v>
          </cell>
          <cell r="B10" t="str">
            <v>EXPLORAT'N EXPLORAT'N STAMP DUTY</v>
          </cell>
          <cell r="C10">
            <v>2247492</v>
          </cell>
        </row>
        <row r="11">
          <cell r="A11">
            <v>2801106720</v>
          </cell>
          <cell r="B11" t="str">
            <v>EXPLORAT'N EXPLORAT'N TELE&amp;FAXEX</v>
          </cell>
          <cell r="C11">
            <v>1429.22</v>
          </cell>
        </row>
        <row r="12">
          <cell r="A12">
            <v>2801107010</v>
          </cell>
          <cell r="B12" t="str">
            <v>EXPLORAT'N EXPLORAT'N PRINTING</v>
          </cell>
          <cell r="C12">
            <v>228.75</v>
          </cell>
        </row>
        <row r="13">
          <cell r="A13">
            <v>8107206050</v>
          </cell>
          <cell r="B13" t="str">
            <v>CORPORATE ADMINIST'N BK CHARGES</v>
          </cell>
          <cell r="C13">
            <v>16.46</v>
          </cell>
        </row>
        <row r="14">
          <cell r="A14">
            <v>8107400710</v>
          </cell>
          <cell r="B14" t="str">
            <v>CORPORATE CORPORATE TRAVEL-DOM</v>
          </cell>
          <cell r="C14">
            <v>11395.64</v>
          </cell>
        </row>
        <row r="15">
          <cell r="A15">
            <v>8107405070</v>
          </cell>
          <cell r="B15" t="str">
            <v>CORPORATE CORPORATE CONSUL GEN</v>
          </cell>
          <cell r="C15">
            <v>52048.51</v>
          </cell>
        </row>
        <row r="16">
          <cell r="A16">
            <v>8107405190</v>
          </cell>
          <cell r="B16" t="str">
            <v>CORPORATE CORPORATE LEGAL CONS</v>
          </cell>
          <cell r="C16">
            <v>287768.5</v>
          </cell>
        </row>
        <row r="17">
          <cell r="A17">
            <v>8107406470</v>
          </cell>
          <cell r="B17" t="str">
            <v>CORPORATE CORPORATE FILFEESASC</v>
          </cell>
          <cell r="C17">
            <v>230</v>
          </cell>
        </row>
        <row r="18">
          <cell r="A18">
            <v>8108105070</v>
          </cell>
          <cell r="B18" t="str">
            <v>CORPORATE NATIVE TI CONSUL GEN</v>
          </cell>
          <cell r="C18">
            <v>2500</v>
          </cell>
        </row>
        <row r="19">
          <cell r="A19">
            <v>8207105000</v>
          </cell>
          <cell r="B19" t="str">
            <v>FIN &amp; MKTG ACCOUNTING ACCTAX FEE</v>
          </cell>
          <cell r="C19">
            <v>23053</v>
          </cell>
        </row>
        <row r="20">
          <cell r="A20">
            <v>8207200610</v>
          </cell>
          <cell r="B20" t="str">
            <v>FIN &amp; MKTG ADMINIST'N SUBSCRIPTN</v>
          </cell>
          <cell r="C20">
            <v>17791.18</v>
          </cell>
        </row>
        <row r="21">
          <cell r="A21">
            <v>8207200715</v>
          </cell>
          <cell r="B21" t="str">
            <v>FIN &amp; MKTG ADMINIST'N ACCOM-DOM</v>
          </cell>
          <cell r="C21">
            <v>494.5</v>
          </cell>
        </row>
        <row r="22">
          <cell r="A22">
            <v>8207200720</v>
          </cell>
          <cell r="B22" t="str">
            <v>FIN &amp; MKTG ADMINIST'N TRAVEL-INT</v>
          </cell>
          <cell r="C22">
            <v>56241.52</v>
          </cell>
        </row>
        <row r="23">
          <cell r="A23">
            <v>8207200725</v>
          </cell>
          <cell r="B23" t="str">
            <v>FIN &amp; MKTG ADMINIST'N ACCOM-INT</v>
          </cell>
          <cell r="C23">
            <v>4296.5</v>
          </cell>
        </row>
        <row r="24">
          <cell r="A24">
            <v>8207205000</v>
          </cell>
          <cell r="B24" t="str">
            <v>FIN &amp; MKTG ADMINIST'N ACCTAX FEE</v>
          </cell>
          <cell r="C24">
            <v>33122</v>
          </cell>
        </row>
        <row r="25">
          <cell r="A25">
            <v>8207205070</v>
          </cell>
          <cell r="B25" t="str">
            <v>FIN &amp; MKTG ADMINIST'N CONSUL GEN</v>
          </cell>
          <cell r="C25">
            <v>824043.81</v>
          </cell>
        </row>
        <row r="26">
          <cell r="A26">
            <v>8207205120</v>
          </cell>
          <cell r="B26" t="str">
            <v>FIN &amp; MKTG ADMINIST'N FIN ADVISR</v>
          </cell>
          <cell r="C26">
            <v>12000</v>
          </cell>
        </row>
        <row r="27">
          <cell r="A27">
            <v>8207205190</v>
          </cell>
          <cell r="B27" t="str">
            <v>FIN &amp; MKTG ADMINIST'N LEGAL CONS</v>
          </cell>
          <cell r="C27">
            <v>53419.55</v>
          </cell>
        </row>
        <row r="28">
          <cell r="A28">
            <v>8207206050</v>
          </cell>
          <cell r="B28" t="str">
            <v>FIN &amp; MKTG ADMINIST'N BK CHARGES</v>
          </cell>
          <cell r="C28">
            <v>11211.92</v>
          </cell>
        </row>
        <row r="29">
          <cell r="A29">
            <v>8207206055</v>
          </cell>
          <cell r="B29" t="str">
            <v>FIN &amp; MKTG ADMINIST'N INT PAID</v>
          </cell>
          <cell r="C29">
            <v>580620.61</v>
          </cell>
        </row>
        <row r="30">
          <cell r="A30">
            <v>8207206105</v>
          </cell>
          <cell r="B30" t="str">
            <v>FIN &amp; MKTG ADMINIST'N INT PD COR</v>
          </cell>
          <cell r="C30">
            <v>2448544</v>
          </cell>
        </row>
        <row r="31">
          <cell r="A31">
            <v>8207206135</v>
          </cell>
          <cell r="B31" t="str">
            <v>FIN &amp; MKTG ADMINIST'N G/L FX HDG</v>
          </cell>
          <cell r="C31">
            <v>-466820.71</v>
          </cell>
        </row>
        <row r="32">
          <cell r="A32">
            <v>8207206275</v>
          </cell>
          <cell r="B32" t="str">
            <v>FIN &amp; MKTG ADMINIST'N WTHLDNG TX</v>
          </cell>
          <cell r="C32">
            <v>151508.10999999999</v>
          </cell>
        </row>
        <row r="33">
          <cell r="A33">
            <v>8207206610</v>
          </cell>
          <cell r="B33" t="str">
            <v>FIN &amp; MKTG ADMINIST'N ENTERT'T C</v>
          </cell>
          <cell r="C33">
            <v>99.3</v>
          </cell>
        </row>
        <row r="34">
          <cell r="A34">
            <v>8207207010</v>
          </cell>
          <cell r="B34" t="str">
            <v>FIN &amp; MKTG ADMINIST'N PRINTING</v>
          </cell>
          <cell r="C34">
            <v>1886.25</v>
          </cell>
        </row>
        <row r="35">
          <cell r="A35">
            <v>8207500100</v>
          </cell>
          <cell r="B35" t="str">
            <v>FIN &amp; MKTG FINANCE SALARIES</v>
          </cell>
          <cell r="C35">
            <v>890748.4</v>
          </cell>
        </row>
        <row r="36">
          <cell r="A36">
            <v>8207500400</v>
          </cell>
          <cell r="B36" t="str">
            <v>FIN &amp; MKTG FINANCE RECHARGE</v>
          </cell>
          <cell r="C36">
            <v>87012</v>
          </cell>
        </row>
        <row r="37">
          <cell r="A37">
            <v>8207500405</v>
          </cell>
          <cell r="B37" t="str">
            <v>FIN &amp; MKTG FINANCE RECHARGE</v>
          </cell>
          <cell r="C37">
            <v>32838</v>
          </cell>
        </row>
        <row r="38">
          <cell r="A38">
            <v>8207500610</v>
          </cell>
          <cell r="B38" t="str">
            <v>FIN &amp; MKTG FINANCE SUBSCRIPTN</v>
          </cell>
          <cell r="C38">
            <v>28866.63</v>
          </cell>
        </row>
        <row r="39">
          <cell r="A39">
            <v>8207505000</v>
          </cell>
          <cell r="B39" t="str">
            <v>FIN &amp; MKTG FINANCE ACCTAX FEE</v>
          </cell>
          <cell r="C39">
            <v>120175.22</v>
          </cell>
        </row>
        <row r="40">
          <cell r="A40">
            <v>8207505070</v>
          </cell>
          <cell r="B40" t="str">
            <v>FIN &amp; MKTG FINANCE CONSUL GEN</v>
          </cell>
          <cell r="C40">
            <v>-55576</v>
          </cell>
        </row>
        <row r="41">
          <cell r="A41">
            <v>8207505120</v>
          </cell>
          <cell r="B41" t="str">
            <v>FIN &amp; MKTG FINANCE FIN ADVISR</v>
          </cell>
          <cell r="C41">
            <v>146294.42000000001</v>
          </cell>
        </row>
        <row r="42">
          <cell r="A42">
            <v>8207505190</v>
          </cell>
          <cell r="B42" t="str">
            <v>FIN &amp; MKTG FINANCE LEGAL CONS</v>
          </cell>
          <cell r="C42">
            <v>420500.29</v>
          </cell>
        </row>
        <row r="43">
          <cell r="A43">
            <v>8207506050</v>
          </cell>
          <cell r="B43" t="str">
            <v>FIN &amp; MKTG FINANCE BK CHARGES</v>
          </cell>
          <cell r="C43">
            <v>213792.71</v>
          </cell>
        </row>
        <row r="44">
          <cell r="A44">
            <v>8207506120</v>
          </cell>
          <cell r="B44" t="str">
            <v>FIN &amp; MKTG FINANCE INTRST REC</v>
          </cell>
          <cell r="C44">
            <v>-3842346.88</v>
          </cell>
        </row>
        <row r="45">
          <cell r="A45">
            <v>8207506125</v>
          </cell>
          <cell r="B45" t="str">
            <v>FIN &amp; MKTG FINANCE INT PD US</v>
          </cell>
          <cell r="C45">
            <v>61856775.159999996</v>
          </cell>
        </row>
        <row r="46">
          <cell r="A46">
            <v>8207506130</v>
          </cell>
          <cell r="B46" t="str">
            <v>FIN &amp; MKTG FINANCE US BND FEE</v>
          </cell>
          <cell r="C46">
            <v>23415.29</v>
          </cell>
        </row>
        <row r="47">
          <cell r="A47">
            <v>8207506135</v>
          </cell>
          <cell r="B47" t="str">
            <v>FIN &amp; MKTG FINANCE G/L FX HDG</v>
          </cell>
          <cell r="C47">
            <v>91896.73</v>
          </cell>
        </row>
        <row r="48">
          <cell r="A48">
            <v>8207506320</v>
          </cell>
          <cell r="B48" t="str">
            <v>FIN &amp; MKTG FINANCE INSGENERAL</v>
          </cell>
          <cell r="C48">
            <v>92595.520000000004</v>
          </cell>
        </row>
        <row r="49">
          <cell r="A49">
            <v>8207506355</v>
          </cell>
          <cell r="B49" t="str">
            <v>FIN &amp; MKTG FINANCE DEPN-P&amp;E</v>
          </cell>
          <cell r="C49">
            <v>12216187</v>
          </cell>
        </row>
        <row r="50">
          <cell r="A50">
            <v>8207506360</v>
          </cell>
          <cell r="B50" t="str">
            <v>FIN &amp; MKTG FINANCE DEPN-MVH</v>
          </cell>
          <cell r="C50">
            <v>450000</v>
          </cell>
        </row>
        <row r="51">
          <cell r="A51">
            <v>8207506495</v>
          </cell>
          <cell r="B51" t="str">
            <v>FIN &amp; MKTG FINANCE STAT FEES</v>
          </cell>
          <cell r="C51">
            <v>204.21</v>
          </cell>
        </row>
        <row r="52">
          <cell r="A52">
            <v>8207509000</v>
          </cell>
          <cell r="B52" t="str">
            <v>FIN &amp; MKTG FINANCE NICKEL</v>
          </cell>
          <cell r="C52">
            <v>-320565</v>
          </cell>
        </row>
        <row r="53">
          <cell r="A53">
            <v>8207550100</v>
          </cell>
          <cell r="B53" t="str">
            <v>FIN &amp; MKTG DEBT LIST SALARIES</v>
          </cell>
          <cell r="C53">
            <v>30000</v>
          </cell>
        </row>
        <row r="54">
          <cell r="A54">
            <v>8207550710</v>
          </cell>
          <cell r="B54" t="str">
            <v>FIN &amp; MKTG DEBT LIST TRAVEL-DOM</v>
          </cell>
          <cell r="C54">
            <v>38158.69</v>
          </cell>
        </row>
        <row r="55">
          <cell r="A55">
            <v>8207550715</v>
          </cell>
          <cell r="B55" t="str">
            <v>FIN &amp; MKTG DEBT LIST ACCOM-DOM</v>
          </cell>
          <cell r="C55">
            <v>3362.12</v>
          </cell>
        </row>
        <row r="56">
          <cell r="A56">
            <v>8207550720</v>
          </cell>
          <cell r="B56" t="str">
            <v>FIN &amp; MKTG DEBT LIST TRAVEL-INT</v>
          </cell>
          <cell r="C56">
            <v>76618.600000000006</v>
          </cell>
        </row>
        <row r="57">
          <cell r="A57">
            <v>8207550725</v>
          </cell>
          <cell r="B57" t="str">
            <v>FIN &amp; MKTG DEBT LIST ACCOM-INT</v>
          </cell>
          <cell r="C57">
            <v>48042.65</v>
          </cell>
        </row>
        <row r="58">
          <cell r="A58">
            <v>8207554605</v>
          </cell>
          <cell r="B58" t="str">
            <v>FIN &amp; MKTG DEBT LIST AIRFREIGHT</v>
          </cell>
          <cell r="C58">
            <v>909.5</v>
          </cell>
        </row>
        <row r="59">
          <cell r="A59">
            <v>8207555000</v>
          </cell>
          <cell r="B59" t="str">
            <v>FIN &amp; MKTG DEBT LIST ACCTAX FEE</v>
          </cell>
          <cell r="C59">
            <v>271986.15999999997</v>
          </cell>
        </row>
        <row r="60">
          <cell r="A60">
            <v>8207555070</v>
          </cell>
          <cell r="B60" t="str">
            <v>FIN &amp; MKTG DEBT LIST CONSUL GEN</v>
          </cell>
          <cell r="C60">
            <v>411435.12</v>
          </cell>
        </row>
        <row r="61">
          <cell r="A61">
            <v>8207555120</v>
          </cell>
          <cell r="B61" t="str">
            <v>FIN &amp; MKTG DEBT LIST FIN ADVISR</v>
          </cell>
          <cell r="C61">
            <v>5485277.5099999998</v>
          </cell>
        </row>
        <row r="62">
          <cell r="A62">
            <v>8207555190</v>
          </cell>
          <cell r="B62" t="str">
            <v>FIN &amp; MKTG DEBT LIST LEGAL CONS</v>
          </cell>
          <cell r="C62">
            <v>1654966.4</v>
          </cell>
        </row>
        <row r="63">
          <cell r="A63">
            <v>8207556050</v>
          </cell>
          <cell r="B63" t="str">
            <v>FIN &amp; MKTG DEBT LIST BK CHARGES</v>
          </cell>
          <cell r="C63">
            <v>111510.1</v>
          </cell>
        </row>
        <row r="64">
          <cell r="A64">
            <v>8207556120</v>
          </cell>
          <cell r="B64" t="str">
            <v>FIN &amp; MKTG DEBT LIST INTRST REC</v>
          </cell>
          <cell r="C64">
            <v>-14226419.060000001</v>
          </cell>
        </row>
        <row r="65">
          <cell r="A65">
            <v>8207556125</v>
          </cell>
          <cell r="B65" t="str">
            <v>FIN &amp; MKTG DEBT LIST INT PD US</v>
          </cell>
          <cell r="C65">
            <v>46157342.289999999</v>
          </cell>
        </row>
        <row r="66">
          <cell r="A66">
            <v>8207556130</v>
          </cell>
          <cell r="B66" t="str">
            <v>FIN &amp; MKTG DEBT LIST US BND FEE</v>
          </cell>
          <cell r="C66">
            <v>464349.65</v>
          </cell>
        </row>
        <row r="67">
          <cell r="A67">
            <v>8207556320</v>
          </cell>
          <cell r="B67" t="str">
            <v>FIN &amp; MKTG DEBT LIST INSGENERAL</v>
          </cell>
          <cell r="C67">
            <v>15750</v>
          </cell>
        </row>
        <row r="68">
          <cell r="A68">
            <v>8207556496</v>
          </cell>
          <cell r="B68" t="str">
            <v>FIN &amp; MKTG DEBT LIST FRN PL FEE</v>
          </cell>
          <cell r="C68">
            <v>16990299.350000001</v>
          </cell>
        </row>
        <row r="69">
          <cell r="A69">
            <v>8207556600</v>
          </cell>
          <cell r="B69" t="str">
            <v>FIN &amp; MKTG DEBT LIST ENTERT'T A</v>
          </cell>
          <cell r="C69">
            <v>319.61</v>
          </cell>
        </row>
        <row r="70">
          <cell r="A70">
            <v>8207556610</v>
          </cell>
          <cell r="B70" t="str">
            <v>FIN &amp; MKTG DEBT LIST ENTERT'T C</v>
          </cell>
          <cell r="C70">
            <v>6183.18</v>
          </cell>
        </row>
        <row r="71">
          <cell r="A71">
            <v>8207556720</v>
          </cell>
          <cell r="B71" t="str">
            <v>FIN &amp; MKTG DEBT LIST TELE&amp;FAXEX</v>
          </cell>
          <cell r="C71">
            <v>911.45</v>
          </cell>
        </row>
        <row r="72">
          <cell r="A72">
            <v>8207556915</v>
          </cell>
          <cell r="B72" t="str">
            <v>FIN &amp; MKTG DEBT LIST PROMO FEES</v>
          </cell>
          <cell r="C72">
            <v>8986.68</v>
          </cell>
        </row>
        <row r="73">
          <cell r="A73">
            <v>8207557010</v>
          </cell>
          <cell r="B73" t="str">
            <v>FIN &amp; MKTG DEBT LIST PRINTING</v>
          </cell>
          <cell r="C73">
            <v>27341.48</v>
          </cell>
        </row>
        <row r="74">
          <cell r="A74">
            <v>8208000710</v>
          </cell>
          <cell r="B74" t="str">
            <v>FIN &amp; MKTG MARKETING TRAVEL-DOM</v>
          </cell>
          <cell r="C74">
            <v>418.69</v>
          </cell>
        </row>
        <row r="75">
          <cell r="A75">
            <v>8208000715</v>
          </cell>
          <cell r="B75" t="str">
            <v>FIN &amp; MKTG MARKETING ACCOM-DOM</v>
          </cell>
          <cell r="C75">
            <v>4253.7</v>
          </cell>
        </row>
        <row r="76">
          <cell r="A76">
            <v>8208000720</v>
          </cell>
          <cell r="B76" t="str">
            <v>FIN &amp; MKTG MARKETING TRAVEL-INT</v>
          </cell>
          <cell r="C76">
            <v>25294.39</v>
          </cell>
        </row>
        <row r="77">
          <cell r="A77">
            <v>8208005070</v>
          </cell>
          <cell r="B77" t="str">
            <v>FIN &amp; MKTG MARKETING CONSUL GEN</v>
          </cell>
          <cell r="C77">
            <v>110329.69</v>
          </cell>
        </row>
        <row r="78">
          <cell r="A78">
            <v>8208005190</v>
          </cell>
          <cell r="B78" t="str">
            <v>FIN &amp; MKTG MARKETING LEGAL CONS</v>
          </cell>
          <cell r="C78">
            <v>18952.349999999999</v>
          </cell>
        </row>
        <row r="79">
          <cell r="A79">
            <v>8208007010</v>
          </cell>
          <cell r="B79" t="str">
            <v>FIN &amp; MKTG MARKETING PRINTING</v>
          </cell>
          <cell r="C79">
            <v>107.36</v>
          </cell>
        </row>
        <row r="80">
          <cell r="A80">
            <v>8208700600</v>
          </cell>
          <cell r="B80" t="str">
            <v>FIN &amp; MKTG TREASURY CONF / SEM</v>
          </cell>
          <cell r="C80">
            <v>2395</v>
          </cell>
        </row>
        <row r="81">
          <cell r="A81">
            <v>8208700710</v>
          </cell>
          <cell r="B81" t="str">
            <v>FIN &amp; MKTG TREASURY TRAVEL-DOM</v>
          </cell>
          <cell r="C81">
            <v>621.91999999999996</v>
          </cell>
        </row>
        <row r="82">
          <cell r="A82">
            <v>8208700715</v>
          </cell>
          <cell r="B82" t="str">
            <v>FIN &amp; MKTG TREASURY ACCOM-DOM</v>
          </cell>
          <cell r="C82">
            <v>177</v>
          </cell>
        </row>
        <row r="83">
          <cell r="A83">
            <v>8208705120</v>
          </cell>
          <cell r="B83" t="str">
            <v>FIN &amp; MKTG TREASURY FIN ADVISR</v>
          </cell>
          <cell r="C83">
            <v>23400</v>
          </cell>
        </row>
        <row r="84">
          <cell r="A84">
            <v>8208706050</v>
          </cell>
          <cell r="B84" t="str">
            <v>FIN &amp; MKTG TREASURY BK CHARGES</v>
          </cell>
          <cell r="C84">
            <v>71907.64</v>
          </cell>
        </row>
      </sheetData>
      <sheetData sheetId="5"/>
      <sheetData sheetId="6"/>
      <sheetData sheetId="7"/>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Budget vs Real"/>
      <sheetName val="Flujo"/>
      <sheetName val="Flujo De Caja 2008"/>
      <sheetName val="Flujo De Caja 2008 (2)"/>
      <sheetName val="Reporte"/>
      <sheetName val="Hoja2"/>
      <sheetName val="Cost Ledger 30-6-99"/>
    </sheetNames>
    <sheetDataSet>
      <sheetData sheetId="0" refreshError="1"/>
      <sheetData sheetId="1" refreshError="1"/>
      <sheetData sheetId="2" refreshError="1"/>
      <sheetData sheetId="3" refreshError="1"/>
      <sheetData sheetId="4" refreshError="1"/>
      <sheetData sheetId="5" refreshError="1"/>
      <sheetData sheetId="6" refreshError="1">
        <row r="3">
          <cell r="C3" t="str">
            <v>Orden de Compra</v>
          </cell>
        </row>
        <row r="4">
          <cell r="C4" t="str">
            <v>Orden de Servicio</v>
          </cell>
        </row>
        <row r="5">
          <cell r="C5" t="str">
            <v>Contrato</v>
          </cell>
        </row>
        <row r="6">
          <cell r="C6" t="str">
            <v>Oferta Mercantil</v>
          </cell>
        </row>
      </sheetData>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sheetData sheetId="1"/>
      <sheetData sheetId="2"/>
      <sheetData sheetId="3"/>
      <sheetData sheetId="4"/>
      <sheetData sheetId="5">
        <row r="1">
          <cell r="A1" t="str">
            <v>MATERIALES</v>
          </cell>
        </row>
      </sheetData>
      <sheetData sheetId="6">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_Obra"/>
      <sheetName val="P&amp;G Proy"/>
      <sheetName val="P&amp;G"/>
      <sheetName val="BG"/>
      <sheetName val="Caja"/>
      <sheetName val="For.Pago"/>
      <sheetName val="Causacion"/>
      <sheetName val="CD"/>
      <sheetName val="CI"/>
      <sheetName val="Ajuste"/>
      <sheetName val="Analisis S1"/>
      <sheetName val="Analisis S2"/>
      <sheetName val="Ppto"/>
      <sheetName val="Cant"/>
      <sheetName val="Ins.S0"/>
      <sheetName val="Ins.S1"/>
      <sheetName val="Ins.S2"/>
      <sheetName val="Acta"/>
    </sheetNames>
    <sheetDataSet>
      <sheetData sheetId="0" refreshError="1"/>
      <sheetData sheetId="1" refreshError="1"/>
      <sheetData sheetId="2" refreshError="1"/>
      <sheetData sheetId="3" refreshError="1"/>
      <sheetData sheetId="4" refreshError="1"/>
      <sheetData sheetId="5" refreshError="1"/>
      <sheetData sheetId="6">
        <row r="825">
          <cell r="D825" t="str">
            <v>Anticipado</v>
          </cell>
        </row>
        <row r="826">
          <cell r="D826" t="str">
            <v>En el mes</v>
          </cell>
        </row>
        <row r="827">
          <cell r="D827">
            <v>15</v>
          </cell>
        </row>
        <row r="828">
          <cell r="D828">
            <v>30</v>
          </cell>
        </row>
        <row r="829">
          <cell r="D829">
            <v>60</v>
          </cell>
        </row>
        <row r="830">
          <cell r="D830">
            <v>90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
      <sheetName val="PPTO REP"/>
      <sheetName val="CRON. ACTV"/>
      <sheetName val="PLAN FIN. U. Y F."/>
      <sheetName val="ACCES"/>
      <sheetName val="LIST NOMB CANTD"/>
    </sheetNames>
    <sheetDataSet>
      <sheetData sheetId="0"/>
      <sheetData sheetId="1">
        <row r="13">
          <cell r="G13">
            <v>50556351</v>
          </cell>
        </row>
        <row r="27">
          <cell r="G27">
            <v>71214017</v>
          </cell>
        </row>
        <row r="30">
          <cell r="G30">
            <v>450800</v>
          </cell>
        </row>
        <row r="34">
          <cell r="G34">
            <v>12232836</v>
          </cell>
        </row>
        <row r="41">
          <cell r="G41">
            <v>264638032</v>
          </cell>
        </row>
        <row r="44">
          <cell r="G44">
            <v>14914331</v>
          </cell>
        </row>
      </sheetData>
      <sheetData sheetId="2"/>
      <sheetData sheetId="3"/>
      <sheetData sheetId="4"/>
      <sheetData sheetId="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Database"/>
      <sheetName val="Report - Cash Flow"/>
      <sheetName val="Report - CCS not used"/>
      <sheetName val="Monthly Spent to date"/>
      <sheetName val="Report - Glencore"/>
      <sheetName val="Report CCS"/>
      <sheetName val="Report - AFE status"/>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Forecast"/>
      <sheetName val="Reporte por proyecto"/>
      <sheetName val="Reporte por responsible"/>
      <sheetName val="Nota"/>
      <sheetName val="Reporte"/>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Sheet1"/>
      <sheetName val="La Jagua - CAPITAL 2008"/>
      <sheetName val="Prodeco - CAPITAL 2008"/>
      <sheetName val="Calenturitas - CAPITAL 2007"/>
      <sheetName val="La Jagua - CAPITAL  2007"/>
    </sheetNames>
    <sheetDataSet>
      <sheetData sheetId="0" refreshError="1">
        <row r="2">
          <cell r="E2" t="str">
            <v>A1-001</v>
          </cell>
        </row>
        <row r="3">
          <cell r="E3" t="str">
            <v>A1-002</v>
          </cell>
        </row>
        <row r="4">
          <cell r="E4" t="str">
            <v>A1-004</v>
          </cell>
        </row>
        <row r="5">
          <cell r="E5" t="str">
            <v>A1-005</v>
          </cell>
        </row>
        <row r="6">
          <cell r="E6" t="str">
            <v>M2-045</v>
          </cell>
        </row>
        <row r="7">
          <cell r="E7" t="str">
            <v>M2-047</v>
          </cell>
        </row>
        <row r="8">
          <cell r="E8" t="str">
            <v>M2-048</v>
          </cell>
        </row>
        <row r="9">
          <cell r="E9" t="str">
            <v>M2-027</v>
          </cell>
        </row>
        <row r="10">
          <cell r="E10" t="str">
            <v>M2-049</v>
          </cell>
        </row>
        <row r="11">
          <cell r="E11" t="str">
            <v>M2-056</v>
          </cell>
        </row>
        <row r="12">
          <cell r="E12" t="str">
            <v>M2-057</v>
          </cell>
        </row>
        <row r="13">
          <cell r="E13" t="str">
            <v>M2-061</v>
          </cell>
        </row>
        <row r="14">
          <cell r="E14" t="str">
            <v>M2-063</v>
          </cell>
        </row>
        <row r="15">
          <cell r="E15" t="str">
            <v>M2-064</v>
          </cell>
        </row>
        <row r="16">
          <cell r="E16" t="str">
            <v>M2-065</v>
          </cell>
        </row>
        <row r="17">
          <cell r="E17" t="str">
            <v>M2-066</v>
          </cell>
        </row>
        <row r="18">
          <cell r="E18" t="str">
            <v>M2-067</v>
          </cell>
        </row>
        <row r="19">
          <cell r="E19" t="str">
            <v>M2-069</v>
          </cell>
        </row>
        <row r="20">
          <cell r="E20" t="str">
            <v>M2-071</v>
          </cell>
        </row>
        <row r="21">
          <cell r="E21" t="str">
            <v>M2-073</v>
          </cell>
        </row>
        <row r="22">
          <cell r="E22" t="str">
            <v>M2-075</v>
          </cell>
        </row>
        <row r="23">
          <cell r="E23" t="str">
            <v>M2-078</v>
          </cell>
        </row>
        <row r="24">
          <cell r="E24" t="str">
            <v>M2-079</v>
          </cell>
        </row>
        <row r="25">
          <cell r="E25" t="str">
            <v>M2-080</v>
          </cell>
        </row>
        <row r="26">
          <cell r="E26" t="str">
            <v>M2-081</v>
          </cell>
        </row>
        <row r="27">
          <cell r="E27" t="str">
            <v>M2-082</v>
          </cell>
        </row>
        <row r="28">
          <cell r="E28" t="str">
            <v>M2-083</v>
          </cell>
        </row>
        <row r="29">
          <cell r="E29" t="str">
            <v>M2-086</v>
          </cell>
        </row>
        <row r="30">
          <cell r="E30" t="str">
            <v>M2-088</v>
          </cell>
        </row>
        <row r="31">
          <cell r="E31" t="str">
            <v>M2-090</v>
          </cell>
        </row>
        <row r="32">
          <cell r="E32" t="str">
            <v>M2-091</v>
          </cell>
        </row>
        <row r="33">
          <cell r="E33" t="str">
            <v>M2-050</v>
          </cell>
        </row>
        <row r="34">
          <cell r="E34" t="str">
            <v>M2-092</v>
          </cell>
        </row>
        <row r="35">
          <cell r="E35" t="str">
            <v>M2-096</v>
          </cell>
        </row>
        <row r="36">
          <cell r="E36" t="str">
            <v>M2-097</v>
          </cell>
        </row>
        <row r="37">
          <cell r="E37" t="str">
            <v>M2-098</v>
          </cell>
        </row>
        <row r="38">
          <cell r="E38" t="str">
            <v>M2-100</v>
          </cell>
        </row>
        <row r="39">
          <cell r="E39" t="str">
            <v>M2-102</v>
          </cell>
        </row>
        <row r="40">
          <cell r="E40" t="str">
            <v>M2-103</v>
          </cell>
        </row>
        <row r="41">
          <cell r="E41" t="str">
            <v>M2-104</v>
          </cell>
        </row>
        <row r="42">
          <cell r="E42" t="str">
            <v>M2-107</v>
          </cell>
        </row>
        <row r="43">
          <cell r="E43" t="str">
            <v>M2-108</v>
          </cell>
        </row>
        <row r="44">
          <cell r="E44" t="str">
            <v>M2-109</v>
          </cell>
        </row>
        <row r="45">
          <cell r="E45" t="str">
            <v>P1-137</v>
          </cell>
        </row>
        <row r="46">
          <cell r="E46" t="str">
            <v>P1-152</v>
          </cell>
        </row>
        <row r="47">
          <cell r="E47" t="str">
            <v>P1-149</v>
          </cell>
        </row>
        <row r="48">
          <cell r="E48" t="str">
            <v>P1-154</v>
          </cell>
        </row>
        <row r="49">
          <cell r="E49" t="str">
            <v>P1-142</v>
          </cell>
        </row>
        <row r="50">
          <cell r="E50" t="str">
            <v>P1-143</v>
          </cell>
        </row>
        <row r="51">
          <cell r="E51" t="str">
            <v>M1-083</v>
          </cell>
        </row>
        <row r="52">
          <cell r="E52" t="str">
            <v>M1-073</v>
          </cell>
        </row>
        <row r="53">
          <cell r="E53" t="str">
            <v>P1-117</v>
          </cell>
        </row>
        <row r="54">
          <cell r="E54" t="str">
            <v>P1-139</v>
          </cell>
        </row>
        <row r="55">
          <cell r="E55" t="str">
            <v>P1-150</v>
          </cell>
        </row>
        <row r="56">
          <cell r="E56" t="str">
            <v>P1-147</v>
          </cell>
        </row>
        <row r="57">
          <cell r="E57" t="str">
            <v>M1-084</v>
          </cell>
        </row>
        <row r="58">
          <cell r="E58" t="str">
            <v>P1-148</v>
          </cell>
        </row>
        <row r="59">
          <cell r="E59" t="str">
            <v>P1-141</v>
          </cell>
        </row>
        <row r="60">
          <cell r="E60" t="str">
            <v>M1-064</v>
          </cell>
        </row>
        <row r="61">
          <cell r="E61" t="str">
            <v>M1-082</v>
          </cell>
        </row>
        <row r="62">
          <cell r="E62" t="str">
            <v>RAI06-001</v>
          </cell>
        </row>
        <row r="63">
          <cell r="E63" t="str">
            <v>RAI06-002</v>
          </cell>
        </row>
        <row r="64">
          <cell r="E64" t="str">
            <v>F1-018</v>
          </cell>
        </row>
        <row r="65">
          <cell r="E65" t="str">
            <v>RAI06-003</v>
          </cell>
        </row>
        <row r="66">
          <cell r="E66" t="str">
            <v>RAI06-004</v>
          </cell>
        </row>
        <row r="67">
          <cell r="E67" t="str">
            <v>RAI06-005</v>
          </cell>
        </row>
        <row r="68">
          <cell r="E68" t="str">
            <v>F1-006</v>
          </cell>
        </row>
        <row r="69">
          <cell r="E69" t="str">
            <v>F1-007</v>
          </cell>
        </row>
        <row r="70">
          <cell r="E70" t="str">
            <v>M3-011</v>
          </cell>
        </row>
        <row r="71">
          <cell r="E71" t="str">
            <v>M3-024</v>
          </cell>
        </row>
        <row r="72">
          <cell r="E72" t="str">
            <v>M3-001</v>
          </cell>
        </row>
        <row r="73">
          <cell r="E73" t="str">
            <v>M3-023</v>
          </cell>
        </row>
        <row r="74">
          <cell r="E74" t="str">
            <v>M3-012</v>
          </cell>
        </row>
        <row r="75">
          <cell r="E75" t="str">
            <v>M3-022</v>
          </cell>
        </row>
        <row r="76">
          <cell r="E76" t="str">
            <v>M3-015</v>
          </cell>
        </row>
        <row r="77">
          <cell r="E77" t="str">
            <v>M3-016</v>
          </cell>
        </row>
        <row r="78">
          <cell r="E78" t="str">
            <v>M2-110</v>
          </cell>
        </row>
        <row r="79">
          <cell r="E79" t="str">
            <v>M1-075</v>
          </cell>
        </row>
        <row r="80">
          <cell r="E80" t="str">
            <v>M1-063</v>
          </cell>
        </row>
        <row r="81">
          <cell r="E81" t="str">
            <v>M2-111</v>
          </cell>
        </row>
        <row r="82">
          <cell r="E82" t="str">
            <v>M1-091</v>
          </cell>
        </row>
        <row r="83">
          <cell r="E83" t="str">
            <v>M2-112</v>
          </cell>
        </row>
        <row r="84">
          <cell r="E84" t="str">
            <v>M1-071</v>
          </cell>
        </row>
        <row r="85">
          <cell r="E85" t="str">
            <v>M1-042</v>
          </cell>
        </row>
        <row r="86">
          <cell r="E86" t="str">
            <v>P1-151</v>
          </cell>
        </row>
        <row r="87">
          <cell r="E87" t="str">
            <v>P1-115</v>
          </cell>
        </row>
        <row r="88">
          <cell r="E88" t="str">
            <v>P1-153</v>
          </cell>
        </row>
        <row r="89">
          <cell r="E89" t="str">
            <v>M1-080</v>
          </cell>
        </row>
        <row r="90">
          <cell r="E90" t="str">
            <v>P1-131</v>
          </cell>
        </row>
        <row r="91">
          <cell r="E91" t="str">
            <v>P1-140</v>
          </cell>
        </row>
        <row r="92">
          <cell r="E92" t="str">
            <v>P1-134</v>
          </cell>
        </row>
        <row r="93">
          <cell r="E93" t="str">
            <v>P1-133</v>
          </cell>
        </row>
        <row r="94">
          <cell r="E94" t="str">
            <v>P1-132</v>
          </cell>
        </row>
        <row r="95">
          <cell r="E95" t="str">
            <v>P1-098</v>
          </cell>
        </row>
        <row r="96">
          <cell r="E96" t="str">
            <v>M1-087</v>
          </cell>
        </row>
        <row r="97">
          <cell r="E97" t="str">
            <v>P1-128</v>
          </cell>
        </row>
        <row r="98">
          <cell r="E98" t="str">
            <v>P1-119</v>
          </cell>
        </row>
        <row r="99">
          <cell r="E99" t="str">
            <v>M1-092</v>
          </cell>
        </row>
        <row r="100">
          <cell r="E100" t="str">
            <v>M1-079</v>
          </cell>
        </row>
        <row r="101">
          <cell r="E101" t="str">
            <v>M1-078</v>
          </cell>
        </row>
        <row r="102">
          <cell r="E102" t="str">
            <v>P1-126</v>
          </cell>
        </row>
        <row r="103">
          <cell r="E103" t="str">
            <v>P1-138</v>
          </cell>
        </row>
        <row r="104">
          <cell r="E104" t="str">
            <v>M1-072</v>
          </cell>
        </row>
        <row r="105">
          <cell r="E105" t="str">
            <v>M1-076</v>
          </cell>
        </row>
        <row r="106">
          <cell r="E106" t="str">
            <v>M1-081</v>
          </cell>
        </row>
        <row r="107">
          <cell r="E107" t="str">
            <v>P1-136</v>
          </cell>
        </row>
        <row r="108">
          <cell r="E108" t="str">
            <v>P1-135</v>
          </cell>
        </row>
        <row r="109">
          <cell r="E109" t="str">
            <v>M1-077</v>
          </cell>
        </row>
        <row r="110">
          <cell r="E110" t="str">
            <v>P1-146</v>
          </cell>
        </row>
        <row r="111">
          <cell r="E111" t="str">
            <v>M1-088</v>
          </cell>
        </row>
        <row r="112">
          <cell r="E112" t="str">
            <v>P1-127</v>
          </cell>
        </row>
        <row r="113">
          <cell r="E113" t="str">
            <v>M1-049</v>
          </cell>
        </row>
        <row r="114">
          <cell r="E114" t="str">
            <v>P1-155</v>
          </cell>
        </row>
        <row r="115">
          <cell r="E115" t="str">
            <v>M1-085</v>
          </cell>
        </row>
        <row r="116">
          <cell r="E116" t="str">
            <v>M1-074</v>
          </cell>
        </row>
        <row r="117">
          <cell r="E117" t="str">
            <v>M2-113</v>
          </cell>
        </row>
        <row r="118">
          <cell r="E118" t="str">
            <v>M2-115</v>
          </cell>
        </row>
        <row r="119">
          <cell r="E119" t="str">
            <v>M1-093</v>
          </cell>
        </row>
        <row r="120">
          <cell r="E120" t="str">
            <v>M2-117</v>
          </cell>
        </row>
        <row r="121">
          <cell r="E121" t="str">
            <v>M1-095</v>
          </cell>
        </row>
        <row r="122">
          <cell r="E122" t="str">
            <v>P1-125</v>
          </cell>
        </row>
        <row r="123">
          <cell r="E123" t="str">
            <v>M1-055</v>
          </cell>
        </row>
        <row r="124">
          <cell r="E124" t="str">
            <v>JAG06-023</v>
          </cell>
        </row>
        <row r="125">
          <cell r="E125" t="str">
            <v>M3-003</v>
          </cell>
        </row>
        <row r="126">
          <cell r="E126" t="str">
            <v>M3-005</v>
          </cell>
        </row>
        <row r="127">
          <cell r="E127" t="str">
            <v>M3-006</v>
          </cell>
        </row>
        <row r="128">
          <cell r="E128" t="str">
            <v>M1-065</v>
          </cell>
        </row>
        <row r="129">
          <cell r="E129" t="str">
            <v>M1-094</v>
          </cell>
        </row>
        <row r="130">
          <cell r="E130" t="str">
            <v>M1-068</v>
          </cell>
        </row>
        <row r="131">
          <cell r="E131" t="str">
            <v>M1-050</v>
          </cell>
        </row>
        <row r="132">
          <cell r="E132" t="str">
            <v>M1-051</v>
          </cell>
        </row>
        <row r="133">
          <cell r="E133" t="str">
            <v>P1-158</v>
          </cell>
        </row>
        <row r="134">
          <cell r="E134" t="str">
            <v>M1-067</v>
          </cell>
        </row>
        <row r="135">
          <cell r="E135" t="str">
            <v>RAI06-003a</v>
          </cell>
        </row>
        <row r="136">
          <cell r="E136" t="str">
            <v>F1-005a</v>
          </cell>
        </row>
        <row r="137">
          <cell r="E137" t="str">
            <v>F1-007a</v>
          </cell>
        </row>
        <row r="138">
          <cell r="E138" t="str">
            <v>RAI06-003b</v>
          </cell>
        </row>
        <row r="139">
          <cell r="E139" t="str">
            <v>F1-005b</v>
          </cell>
        </row>
        <row r="140">
          <cell r="E140" t="str">
            <v>M1-074a</v>
          </cell>
        </row>
        <row r="141">
          <cell r="E141" t="str">
            <v>M1-086</v>
          </cell>
        </row>
        <row r="142">
          <cell r="E142" t="str">
            <v>M2-119</v>
          </cell>
        </row>
        <row r="143">
          <cell r="E143" t="str">
            <v>M2-120</v>
          </cell>
        </row>
        <row r="144">
          <cell r="E144" t="str">
            <v>M2-035</v>
          </cell>
        </row>
        <row r="145">
          <cell r="E145" t="str">
            <v>M2-043</v>
          </cell>
        </row>
        <row r="146">
          <cell r="E146" t="str">
            <v>M2-030</v>
          </cell>
        </row>
        <row r="147">
          <cell r="E147" t="str">
            <v>M2-039</v>
          </cell>
        </row>
        <row r="148">
          <cell r="E148" t="str">
            <v>M2-037</v>
          </cell>
        </row>
        <row r="149">
          <cell r="E149" t="str">
            <v>M2-042</v>
          </cell>
        </row>
        <row r="150">
          <cell r="E150" t="str">
            <v>M2-034</v>
          </cell>
        </row>
        <row r="151">
          <cell r="E151" t="str">
            <v>PSM05-076</v>
          </cell>
        </row>
        <row r="152">
          <cell r="E152" t="str">
            <v>A1-003</v>
          </cell>
        </row>
        <row r="153">
          <cell r="E153" t="str">
            <v>M3-013</v>
          </cell>
        </row>
        <row r="154">
          <cell r="E154" t="str">
            <v>M2-052</v>
          </cell>
        </row>
        <row r="155">
          <cell r="E155" t="str">
            <v>F1-008</v>
          </cell>
        </row>
        <row r="156">
          <cell r="E156" t="str">
            <v>M2-121</v>
          </cell>
        </row>
        <row r="157">
          <cell r="E157" t="str">
            <v>PSM06-118</v>
          </cell>
        </row>
        <row r="158">
          <cell r="E158" t="str">
            <v>M2-007</v>
          </cell>
        </row>
        <row r="159">
          <cell r="E159" t="str">
            <v>M3-004</v>
          </cell>
        </row>
        <row r="160">
          <cell r="E160" t="str">
            <v>N/A - BAQ</v>
          </cell>
        </row>
        <row r="161">
          <cell r="E161" t="str">
            <v>F1-009</v>
          </cell>
        </row>
        <row r="162">
          <cell r="E162" t="str">
            <v>F1-010</v>
          </cell>
        </row>
        <row r="163">
          <cell r="E163" t="str">
            <v>M1-096</v>
          </cell>
        </row>
        <row r="164">
          <cell r="E164" t="str">
            <v>M1-097</v>
          </cell>
        </row>
        <row r="165">
          <cell r="E165" t="str">
            <v>M1-098</v>
          </cell>
        </row>
        <row r="166">
          <cell r="E166" t="str">
            <v>M1-099</v>
          </cell>
        </row>
        <row r="167">
          <cell r="E167" t="str">
            <v>P1-156</v>
          </cell>
        </row>
        <row r="168">
          <cell r="E168" t="str">
            <v>M1-100</v>
          </cell>
        </row>
        <row r="169">
          <cell r="E169" t="str">
            <v>M1-089</v>
          </cell>
        </row>
        <row r="170">
          <cell r="E170" t="str">
            <v>F1-011</v>
          </cell>
        </row>
        <row r="171">
          <cell r="E171" t="str">
            <v>M1-101</v>
          </cell>
        </row>
        <row r="172">
          <cell r="E172" t="str">
            <v>M3-010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RH170W - hours"/>
      <sheetName val="Loading Type RH120WC - hours"/>
      <sheetName val="Loading Type RH40C - hours"/>
      <sheetName val="Loading Type 992C - hours"/>
      <sheetName val="Drill&amp;Blast"/>
      <sheetName val="Mine Hours"/>
      <sheetName val="MineSupportCostsandContractors"/>
      <sheetName val="MineEquipmentCosts"/>
      <sheetName val="EquipDeprnReplmt~"/>
      <sheetName val="Opex~"/>
      <sheetName val="Operations La Jauga"/>
      <sheetName val="Maintenance La Jagua"/>
      <sheetName val="Dates &amp; Flags"/>
      <sheetName val="Cuentas"/>
      <sheetName val="CtaGeneral-A"/>
      <sheetName val="Fixed Assets~"/>
      <sheetName val="Resumen vlr U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P11" t="str">
            <v>5300  Materials and Supplies  DO NOT USE</v>
          </cell>
        </row>
        <row r="12">
          <cell r="P12" t="str">
            <v>1000  Production Statistics</v>
          </cell>
        </row>
        <row r="13">
          <cell r="P13" t="str">
            <v>1001      Waste Mined</v>
          </cell>
        </row>
        <row r="14">
          <cell r="P14" t="str">
            <v>1002      Oxide Mined</v>
          </cell>
        </row>
        <row r="15">
          <cell r="P15" t="str">
            <v>1003      VC Sulphide Mined</v>
          </cell>
        </row>
        <row r="16">
          <cell r="P16" t="str">
            <v>1004      IN Sulphide Mined</v>
          </cell>
        </row>
        <row r="17">
          <cell r="P17" t="str">
            <v>1005      Oxide Ag HG</v>
          </cell>
        </row>
        <row r="18">
          <cell r="P18" t="str">
            <v>1006      VCS AG Head Grade</v>
          </cell>
        </row>
        <row r="19">
          <cell r="P19" t="str">
            <v>1007      INS AG Head Grade</v>
          </cell>
        </row>
        <row r="20">
          <cell r="P20" t="str">
            <v>1008      Oxide Pg HG</v>
          </cell>
        </row>
        <row r="21">
          <cell r="P21" t="str">
            <v>1009       VCS Pb HG</v>
          </cell>
        </row>
        <row r="22">
          <cell r="P22" t="str">
            <v>1010       INS Pb HG</v>
          </cell>
        </row>
        <row r="23">
          <cell r="P23" t="str">
            <v>1011       Oxide Zn HG</v>
          </cell>
        </row>
        <row r="24">
          <cell r="P24" t="str">
            <v>1012       VCS Zn HG</v>
          </cell>
        </row>
        <row r="25">
          <cell r="P25" t="str">
            <v>1013       INS Zn HG</v>
          </cell>
        </row>
        <row r="26">
          <cell r="P26" t="str">
            <v>1014      Mill Feed VCS</v>
          </cell>
        </row>
        <row r="27">
          <cell r="P27" t="str">
            <v>1015      Mill Feed INS</v>
          </cell>
        </row>
        <row r="28">
          <cell r="P28" t="str">
            <v>1016      Mill Feed Ag HG</v>
          </cell>
        </row>
        <row r="29">
          <cell r="P29" t="str">
            <v>1017      Mill Feed Pb Head Grade</v>
          </cell>
        </row>
        <row r="30">
          <cell r="P30" t="str">
            <v>1018      Mill feed Zn HG</v>
          </cell>
        </row>
        <row r="31">
          <cell r="P31" t="str">
            <v>1019      Mill Recov Ag</v>
          </cell>
        </row>
        <row r="32">
          <cell r="P32" t="str">
            <v>1020      Mill Recov Pb</v>
          </cell>
        </row>
        <row r="33">
          <cell r="P33" t="str">
            <v>1021      Mill Recov Zn</v>
          </cell>
        </row>
        <row r="34">
          <cell r="P34" t="str">
            <v>1022      Vol Pb Conc</v>
          </cell>
        </row>
        <row r="35">
          <cell r="P35" t="str">
            <v>1023      Vol Zn Con</v>
          </cell>
        </row>
        <row r="36">
          <cell r="P36" t="str">
            <v>1024      Ag in Pb con</v>
          </cell>
        </row>
        <row r="37">
          <cell r="P37" t="str">
            <v>1025      Ag in Zn con</v>
          </cell>
        </row>
        <row r="38">
          <cell r="P38" t="str">
            <v>1026      Gross Silver Prod</v>
          </cell>
        </row>
        <row r="39">
          <cell r="P39" t="str">
            <v>1027      Gross Pb Prod</v>
          </cell>
        </row>
        <row r="40">
          <cell r="P40" t="str">
            <v>1028      Gross Zn Prod</v>
          </cell>
        </row>
        <row r="41">
          <cell r="P41" t="str">
            <v>1029      Net Payable Ag</v>
          </cell>
        </row>
        <row r="42">
          <cell r="P42" t="str">
            <v>1030      Net Payable Pb</v>
          </cell>
        </row>
        <row r="43">
          <cell r="P43" t="str">
            <v>1031      Net Payable Zn</v>
          </cell>
        </row>
        <row r="44">
          <cell r="P44" t="str">
            <v>1032      Gross Revenue</v>
          </cell>
        </row>
        <row r="45">
          <cell r="P45" t="str">
            <v>1033      Net Revenue</v>
          </cell>
        </row>
        <row r="46">
          <cell r="P46" t="str">
            <v>5301  DO NOT USE  DO NOT USE</v>
          </cell>
        </row>
        <row r="47">
          <cell r="P47" t="str">
            <v>6301       Depreciation</v>
          </cell>
        </row>
        <row r="48">
          <cell r="P48" t="str">
            <v>5842       Leasing costs</v>
          </cell>
        </row>
        <row r="49">
          <cell r="P49" t="str">
            <v xml:space="preserve">5302       Supplies - Operating   </v>
          </cell>
        </row>
        <row r="50">
          <cell r="P50" t="str">
            <v xml:space="preserve">5303       Supplies - Field   </v>
          </cell>
        </row>
        <row r="51">
          <cell r="P51" t="str">
            <v xml:space="preserve">5304       Supplies - Office   </v>
          </cell>
        </row>
        <row r="52">
          <cell r="P52" t="str">
            <v xml:space="preserve">5305       Small Equipment and Tools   </v>
          </cell>
        </row>
        <row r="53">
          <cell r="P53" t="str">
            <v xml:space="preserve">5306       Office Equipment   </v>
          </cell>
        </row>
        <row r="54">
          <cell r="P54" t="str">
            <v xml:space="preserve">5307       Computer Equipment   </v>
          </cell>
        </row>
        <row r="55">
          <cell r="P55" t="str">
            <v xml:space="preserve">5310       Software   </v>
          </cell>
        </row>
        <row r="56">
          <cell r="P56" t="str">
            <v>5315  Explosives &amp; Accessories  DO NOT USE</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2">
        <row r="12">
          <cell r="F12" t="str">
            <v>Respons/Activity</v>
          </cell>
          <cell r="G12" t="str">
            <v>Object Code</v>
          </cell>
          <cell r="H12" t="str">
            <v>CTDAD</v>
          </cell>
          <cell r="I12" t="str">
            <v>UNIDAD</v>
          </cell>
          <cell r="J12" t="str">
            <v>COSTO UNITARIO</v>
          </cell>
          <cell r="K12" t="str">
            <v>COSTO TOTAL</v>
          </cell>
          <cell r="L12">
            <v>38869</v>
          </cell>
          <cell r="M12">
            <v>38899</v>
          </cell>
          <cell r="N12">
            <v>38930</v>
          </cell>
          <cell r="O12">
            <v>38961</v>
          </cell>
          <cell r="P12">
            <v>38991</v>
          </cell>
          <cell r="Q12">
            <v>39022</v>
          </cell>
          <cell r="R12">
            <v>39052</v>
          </cell>
          <cell r="S12">
            <v>39083</v>
          </cell>
          <cell r="T12">
            <v>39114</v>
          </cell>
          <cell r="U12">
            <v>39142</v>
          </cell>
          <cell r="V12">
            <v>39173</v>
          </cell>
          <cell r="W12">
            <v>39203</v>
          </cell>
          <cell r="X12">
            <v>39234</v>
          </cell>
          <cell r="Y12">
            <v>39264</v>
          </cell>
          <cell r="Z12">
            <v>39295</v>
          </cell>
          <cell r="AA12">
            <v>39326</v>
          </cell>
          <cell r="AB12">
            <v>39356</v>
          </cell>
          <cell r="AC12">
            <v>39387</v>
          </cell>
          <cell r="AD12">
            <v>39417</v>
          </cell>
          <cell r="AE12">
            <v>39508</v>
          </cell>
          <cell r="AF12">
            <v>39600</v>
          </cell>
          <cell r="AG12">
            <v>39692</v>
          </cell>
          <cell r="AH12" t="str">
            <v>Total</v>
          </cell>
        </row>
        <row r="13">
          <cell r="F13" t="str">
            <v>22020033</v>
          </cell>
          <cell r="G13" t="str">
            <v>5504</v>
          </cell>
          <cell r="H13">
            <v>1</v>
          </cell>
          <cell r="I13" t="str">
            <v>Lot</v>
          </cell>
          <cell r="J13" t="e">
            <v>#REF!</v>
          </cell>
          <cell r="K13" t="e">
            <v>#REF!</v>
          </cell>
          <cell r="M13" t="e">
            <v>#REF!</v>
          </cell>
          <cell r="N13" t="e">
            <v>#REF!</v>
          </cell>
          <cell r="O13" t="e">
            <v>#REF!</v>
          </cell>
          <cell r="P13" t="e">
            <v>#REF!</v>
          </cell>
          <cell r="Q13" t="e">
            <v>#REF!</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cell r="AE13" t="e">
            <v>#REF!</v>
          </cell>
          <cell r="AF13" t="e">
            <v>#REF!</v>
          </cell>
          <cell r="AG13" t="e">
            <v>#REF!</v>
          </cell>
          <cell r="AH13" t="e">
            <v>#REF!</v>
          </cell>
        </row>
        <row r="14">
          <cell r="F14" t="str">
            <v>22020032</v>
          </cell>
          <cell r="G14" t="str">
            <v>5504</v>
          </cell>
          <cell r="H14">
            <v>1</v>
          </cell>
          <cell r="I14" t="str">
            <v>Lot</v>
          </cell>
          <cell r="J14" t="e">
            <v>#REF!</v>
          </cell>
          <cell r="K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row>
        <row r="15">
          <cell r="F15" t="str">
            <v>22020042</v>
          </cell>
          <cell r="G15" t="str">
            <v>5504</v>
          </cell>
          <cell r="H15">
            <v>1</v>
          </cell>
          <cell r="I15" t="str">
            <v>Lot</v>
          </cell>
          <cell r="J15" t="e">
            <v>#REF!</v>
          </cell>
          <cell r="K15" t="e">
            <v>#REF!</v>
          </cell>
          <cell r="M15" t="e">
            <v>#REF!</v>
          </cell>
          <cell r="N15" t="e">
            <v>#REF!</v>
          </cell>
          <cell r="O15" t="e">
            <v>#REF!</v>
          </cell>
          <cell r="P15" t="e">
            <v>#REF!</v>
          </cell>
          <cell r="Q15" t="e">
            <v>#REF!</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cell r="AH15" t="e">
            <v>#REF!</v>
          </cell>
        </row>
        <row r="16">
          <cell r="F16" t="str">
            <v>22020041</v>
          </cell>
          <cell r="G16" t="str">
            <v>5504</v>
          </cell>
          <cell r="H16">
            <v>1</v>
          </cell>
          <cell r="I16" t="str">
            <v>Lot</v>
          </cell>
          <cell r="J16" t="e">
            <v>#REF!</v>
          </cell>
          <cell r="K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row>
        <row r="17">
          <cell r="F17" t="str">
            <v>22020010</v>
          </cell>
          <cell r="G17" t="str">
            <v>5504</v>
          </cell>
          <cell r="H17">
            <v>1</v>
          </cell>
          <cell r="I17" t="str">
            <v>Lot</v>
          </cell>
          <cell r="J17" t="e">
            <v>#REF!</v>
          </cell>
          <cell r="K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cell r="AE17" t="e">
            <v>#REF!</v>
          </cell>
          <cell r="AF17" t="e">
            <v>#REF!</v>
          </cell>
          <cell r="AG17" t="e">
            <v>#REF!</v>
          </cell>
          <cell r="AH17" t="e">
            <v>#REF!</v>
          </cell>
        </row>
        <row r="18">
          <cell r="F18" t="str">
            <v>22020050</v>
          </cell>
          <cell r="G18" t="str">
            <v>5504</v>
          </cell>
          <cell r="H18">
            <v>1</v>
          </cell>
          <cell r="I18" t="str">
            <v>Lot</v>
          </cell>
          <cell r="J18" t="e">
            <v>#REF!</v>
          </cell>
          <cell r="K18" t="e">
            <v>#REF!</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Z18" t="e">
            <v>#REF!</v>
          </cell>
          <cell r="AA18" t="e">
            <v>#REF!</v>
          </cell>
          <cell r="AB18" t="e">
            <v>#REF!</v>
          </cell>
          <cell r="AC18" t="e">
            <v>#REF!</v>
          </cell>
          <cell r="AD18" t="e">
            <v>#REF!</v>
          </cell>
          <cell r="AE18" t="e">
            <v>#REF!</v>
          </cell>
          <cell r="AF18" t="e">
            <v>#REF!</v>
          </cell>
          <cell r="AG18" t="e">
            <v>#REF!</v>
          </cell>
          <cell r="AH18" t="e">
            <v>#REF!</v>
          </cell>
        </row>
        <row r="19">
          <cell r="F19" t="str">
            <v>22020060</v>
          </cell>
          <cell r="G19" t="str">
            <v>5504</v>
          </cell>
          <cell r="H19">
            <v>1</v>
          </cell>
          <cell r="I19" t="str">
            <v>Lot</v>
          </cell>
          <cell r="J19" t="e">
            <v>#REF!</v>
          </cell>
          <cell r="K19" t="e">
            <v>#REF!</v>
          </cell>
          <cell r="M19" t="e">
            <v>#REF!</v>
          </cell>
          <cell r="N19" t="e">
            <v>#REF!</v>
          </cell>
          <cell r="O19" t="e">
            <v>#REF!</v>
          </cell>
          <cell r="P19" t="e">
            <v>#REF!</v>
          </cell>
          <cell r="Q19" t="e">
            <v>#REF!</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cell r="AE19" t="e">
            <v>#REF!</v>
          </cell>
          <cell r="AF19" t="e">
            <v>#REF!</v>
          </cell>
          <cell r="AG19" t="e">
            <v>#REF!</v>
          </cell>
          <cell r="AH19" t="e">
            <v>#REF!</v>
          </cell>
        </row>
        <row r="20">
          <cell r="F20" t="str">
            <v>22020031</v>
          </cell>
          <cell r="G20" t="str">
            <v>5504</v>
          </cell>
          <cell r="H20">
            <v>1</v>
          </cell>
          <cell r="I20" t="str">
            <v>Lot</v>
          </cell>
          <cell r="J20" t="e">
            <v>#REF!</v>
          </cell>
          <cell r="K20" t="e">
            <v>#REF!</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cell r="AF20" t="e">
            <v>#REF!</v>
          </cell>
          <cell r="AG20" t="e">
            <v>#REF!</v>
          </cell>
          <cell r="AH20" t="e">
            <v>#REF!</v>
          </cell>
        </row>
        <row r="21">
          <cell r="F21" t="str">
            <v>22020033</v>
          </cell>
          <cell r="G21" t="str">
            <v>5371</v>
          </cell>
          <cell r="H21">
            <v>3812726.7636531512</v>
          </cell>
          <cell r="I21" t="str">
            <v>Litres</v>
          </cell>
          <cell r="J21">
            <v>0.5</v>
          </cell>
          <cell r="K21">
            <v>1906363.3818265756</v>
          </cell>
          <cell r="M21">
            <v>72162.321366153861</v>
          </cell>
          <cell r="N21">
            <v>72162.321366153861</v>
          </cell>
          <cell r="O21">
            <v>72162.321366153861</v>
          </cell>
          <cell r="P21">
            <v>72162.321366153861</v>
          </cell>
          <cell r="Q21">
            <v>72162.321366153861</v>
          </cell>
          <cell r="R21">
            <v>74166.83029299145</v>
          </cell>
          <cell r="S21">
            <v>76870.50933333335</v>
          </cell>
          <cell r="T21">
            <v>83037.310637037037</v>
          </cell>
          <cell r="U21">
            <v>72977.914240000013</v>
          </cell>
          <cell r="V21">
            <v>64426.933511111114</v>
          </cell>
          <cell r="W21">
            <v>67224.819200000013</v>
          </cell>
          <cell r="X21">
            <v>67927.690797037023</v>
          </cell>
          <cell r="Y21">
            <v>71747.125615407422</v>
          </cell>
          <cell r="Z21">
            <v>67970.206942814824</v>
          </cell>
          <cell r="AA21">
            <v>64807.445380740734</v>
          </cell>
          <cell r="AB21">
            <v>66433.140820148154</v>
          </cell>
          <cell r="AC21">
            <v>65702.188989629634</v>
          </cell>
          <cell r="AD21">
            <v>72648.548124444438</v>
          </cell>
          <cell r="AE21">
            <v>209870.37037037036</v>
          </cell>
          <cell r="AF21">
            <v>209870.37037037036</v>
          </cell>
          <cell r="AG21">
            <v>209870.37037037036</v>
          </cell>
          <cell r="AH21">
            <v>1906363.3818265756</v>
          </cell>
        </row>
        <row r="22">
          <cell r="F22" t="str">
            <v>22020032</v>
          </cell>
          <cell r="G22" t="str">
            <v>5371</v>
          </cell>
          <cell r="H22">
            <v>2096633.8749079772</v>
          </cell>
          <cell r="I22" t="str">
            <v>Litres</v>
          </cell>
          <cell r="J22">
            <v>0.5</v>
          </cell>
          <cell r="K22">
            <v>1048316.9374539886</v>
          </cell>
          <cell r="M22">
            <v>0</v>
          </cell>
          <cell r="N22">
            <v>0</v>
          </cell>
          <cell r="O22">
            <v>0</v>
          </cell>
          <cell r="P22">
            <v>0</v>
          </cell>
          <cell r="Q22">
            <v>0</v>
          </cell>
          <cell r="R22">
            <v>0</v>
          </cell>
          <cell r="S22">
            <v>0</v>
          </cell>
          <cell r="T22">
            <v>0</v>
          </cell>
          <cell r="U22">
            <v>0</v>
          </cell>
          <cell r="V22">
            <v>54670.855008000013</v>
          </cell>
          <cell r="W22">
            <v>56304.215917714289</v>
          </cell>
          <cell r="X22">
            <v>57641.497619199996</v>
          </cell>
          <cell r="Y22">
            <v>64476.5727376457</v>
          </cell>
          <cell r="Z22">
            <v>61082.391166902868</v>
          </cell>
          <cell r="AA22">
            <v>58240.130600228578</v>
          </cell>
          <cell r="AB22">
            <v>56373.26521024001</v>
          </cell>
          <cell r="AC22">
            <v>55753.000371199989</v>
          </cell>
          <cell r="AD22">
            <v>63382.151679999995</v>
          </cell>
          <cell r="AE22">
            <v>180402.85714285716</v>
          </cell>
          <cell r="AF22">
            <v>159587.14285714284</v>
          </cell>
          <cell r="AG22">
            <v>180402.85714285716</v>
          </cell>
          <cell r="AH22">
            <v>1048316.9374539886</v>
          </cell>
        </row>
        <row r="23">
          <cell r="F23" t="str">
            <v>22020042</v>
          </cell>
          <cell r="G23" t="str">
            <v>5371</v>
          </cell>
          <cell r="H23">
            <v>9797677.4735718481</v>
          </cell>
          <cell r="I23" t="str">
            <v>Litres</v>
          </cell>
          <cell r="J23">
            <v>0.5</v>
          </cell>
          <cell r="K23">
            <v>4898838.7367859241</v>
          </cell>
          <cell r="M23">
            <v>154633.54578461539</v>
          </cell>
          <cell r="N23">
            <v>154633.54578461539</v>
          </cell>
          <cell r="O23">
            <v>154633.54578461539</v>
          </cell>
          <cell r="P23">
            <v>154633.54578461539</v>
          </cell>
          <cell r="Q23">
            <v>154633.54578461539</v>
          </cell>
          <cell r="R23">
            <v>152217.39663173084</v>
          </cell>
          <cell r="S23">
            <v>153918.37317073173</v>
          </cell>
          <cell r="T23">
            <v>159321.08243902435</v>
          </cell>
          <cell r="U23">
            <v>232029.08273170728</v>
          </cell>
          <cell r="V23">
            <v>195304.81740000003</v>
          </cell>
          <cell r="W23">
            <v>190255.60764878048</v>
          </cell>
          <cell r="X23">
            <v>205917.06797951218</v>
          </cell>
          <cell r="Y23">
            <v>222205.06845007057</v>
          </cell>
          <cell r="Z23">
            <v>210507.72914936475</v>
          </cell>
          <cell r="AA23">
            <v>200712.47054682352</v>
          </cell>
          <cell r="AB23">
            <v>198960.12276269883</v>
          </cell>
          <cell r="AC23">
            <v>196771.00052433735</v>
          </cell>
          <cell r="AD23">
            <v>200455.60019277109</v>
          </cell>
          <cell r="AE23">
            <v>528555.8823529412</v>
          </cell>
          <cell r="AF23">
            <v>549983.82352941181</v>
          </cell>
          <cell r="AG23">
            <v>528555.8823529412</v>
          </cell>
          <cell r="AH23">
            <v>4898838.7367859241</v>
          </cell>
        </row>
        <row r="24">
          <cell r="F24" t="str">
            <v>22020041</v>
          </cell>
          <cell r="G24" t="str">
            <v>5371</v>
          </cell>
          <cell r="H24">
            <v>1699039.0729198591</v>
          </cell>
          <cell r="I24" t="str">
            <v>Litres</v>
          </cell>
          <cell r="J24">
            <v>0.5</v>
          </cell>
          <cell r="K24">
            <v>849519.53645992954</v>
          </cell>
          <cell r="M24">
            <v>0</v>
          </cell>
          <cell r="N24">
            <v>0</v>
          </cell>
          <cell r="O24">
            <v>0</v>
          </cell>
          <cell r="P24">
            <v>0</v>
          </cell>
          <cell r="Q24">
            <v>0</v>
          </cell>
          <cell r="R24">
            <v>0</v>
          </cell>
          <cell r="S24">
            <v>0</v>
          </cell>
          <cell r="T24">
            <v>0</v>
          </cell>
          <cell r="U24">
            <v>22378.073426376814</v>
          </cell>
          <cell r="V24">
            <v>16952.518635945809</v>
          </cell>
          <cell r="W24">
            <v>19978.009733701958</v>
          </cell>
          <cell r="X24">
            <v>20264.291518950784</v>
          </cell>
          <cell r="Y24">
            <v>34038.205552658095</v>
          </cell>
          <cell r="Z24">
            <v>47571.951743250116</v>
          </cell>
          <cell r="AA24">
            <v>66518.517542970672</v>
          </cell>
          <cell r="AB24">
            <v>67890.254176888091</v>
          </cell>
          <cell r="AC24">
            <v>57786.706054985407</v>
          </cell>
          <cell r="AD24">
            <v>48916.008074201782</v>
          </cell>
          <cell r="AE24">
            <v>149075</v>
          </cell>
          <cell r="AF24">
            <v>149075</v>
          </cell>
          <cell r="AG24">
            <v>149075</v>
          </cell>
          <cell r="AH24">
            <v>849519.53645992954</v>
          </cell>
        </row>
        <row r="25">
          <cell r="F25" t="str">
            <v>22020010</v>
          </cell>
          <cell r="G25" t="str">
            <v>5371</v>
          </cell>
          <cell r="H25">
            <v>8619914.9688029401</v>
          </cell>
          <cell r="I25" t="str">
            <v>Litres</v>
          </cell>
          <cell r="J25">
            <v>0.5</v>
          </cell>
          <cell r="K25">
            <v>4309957.4844014701</v>
          </cell>
          <cell r="M25">
            <v>28366.841525536503</v>
          </cell>
          <cell r="N25">
            <v>28366.841525536503</v>
          </cell>
          <cell r="O25">
            <v>28366.841525536503</v>
          </cell>
          <cell r="P25">
            <v>28366.841525536503</v>
          </cell>
          <cell r="Q25">
            <v>28366.841525536503</v>
          </cell>
          <cell r="R25">
            <v>29154.809345690286</v>
          </cell>
          <cell r="S25">
            <v>30217.619319390295</v>
          </cell>
          <cell r="T25">
            <v>68003.697167080216</v>
          </cell>
          <cell r="U25">
            <v>28687.449196738751</v>
          </cell>
          <cell r="V25">
            <v>210450.21924796599</v>
          </cell>
          <cell r="W25">
            <v>224892.02706557856</v>
          </cell>
          <cell r="X25">
            <v>229079.15471055495</v>
          </cell>
          <cell r="Y25">
            <v>236168.54318266077</v>
          </cell>
          <cell r="Z25">
            <v>227955.26740553547</v>
          </cell>
          <cell r="AA25">
            <v>216309.56747898809</v>
          </cell>
          <cell r="AB25">
            <v>213787.45496726909</v>
          </cell>
          <cell r="AC25">
            <v>209493.65639123318</v>
          </cell>
          <cell r="AD25">
            <v>233109.44003817532</v>
          </cell>
          <cell r="AE25">
            <v>685975.32010858413</v>
          </cell>
          <cell r="AF25">
            <v>652107.08096233138</v>
          </cell>
          <cell r="AG25">
            <v>672731.97018601105</v>
          </cell>
          <cell r="AH25">
            <v>4309957.4844014701</v>
          </cell>
        </row>
        <row r="26">
          <cell r="F26" t="str">
            <v>22020050</v>
          </cell>
          <cell r="G26" t="str">
            <v>5371</v>
          </cell>
          <cell r="H26">
            <v>32022096.657553203</v>
          </cell>
          <cell r="I26" t="str">
            <v>Litres</v>
          </cell>
          <cell r="J26">
            <v>0.5</v>
          </cell>
          <cell r="K26">
            <v>16011048.328776602</v>
          </cell>
          <cell r="M26">
            <v>421657.38800416427</v>
          </cell>
          <cell r="N26">
            <v>421657.38800416427</v>
          </cell>
          <cell r="O26">
            <v>421657.38800416427</v>
          </cell>
          <cell r="P26">
            <v>421657.38800416427</v>
          </cell>
          <cell r="Q26">
            <v>421657.38800416427</v>
          </cell>
          <cell r="R26">
            <v>415068.99131659942</v>
          </cell>
          <cell r="S26">
            <v>430199.9242105264</v>
          </cell>
          <cell r="T26">
            <v>445300.42891228065</v>
          </cell>
          <cell r="U26">
            <v>681962.53229467373</v>
          </cell>
          <cell r="V26">
            <v>612196.31616693689</v>
          </cell>
          <cell r="W26">
            <v>621468.89574478474</v>
          </cell>
          <cell r="X26">
            <v>678233.10844097706</v>
          </cell>
          <cell r="Y26">
            <v>734381.29372770851</v>
          </cell>
          <cell r="Z26">
            <v>730022.6809747162</v>
          </cell>
          <cell r="AA26">
            <v>725349.30452976574</v>
          </cell>
          <cell r="AB26">
            <v>709355.0645321497</v>
          </cell>
          <cell r="AC26">
            <v>679678.89858286618</v>
          </cell>
          <cell r="AD26">
            <v>672187.13150802581</v>
          </cell>
          <cell r="AE26">
            <v>1887824.337767496</v>
          </cell>
          <cell r="AF26">
            <v>1959425.5257374209</v>
          </cell>
          <cell r="AG26">
            <v>1920106.9543088495</v>
          </cell>
          <cell r="AH26">
            <v>16011048.328776602</v>
          </cell>
        </row>
        <row r="27">
          <cell r="F27" t="str">
            <v>22020060</v>
          </cell>
          <cell r="G27" t="str">
            <v>5371</v>
          </cell>
          <cell r="H27">
            <v>7763201.3100000005</v>
          </cell>
          <cell r="I27" t="str">
            <v>Litres</v>
          </cell>
          <cell r="J27">
            <v>0.5</v>
          </cell>
          <cell r="K27">
            <v>3881600.6550000003</v>
          </cell>
          <cell r="M27">
            <v>47116.160000000003</v>
          </cell>
          <cell r="N27">
            <v>45471.41</v>
          </cell>
          <cell r="O27">
            <v>43563.5</v>
          </cell>
          <cell r="P27">
            <v>43168.759999999995</v>
          </cell>
          <cell r="Q27">
            <v>42905.599999999999</v>
          </cell>
          <cell r="R27">
            <v>48103.01</v>
          </cell>
          <cell r="S27">
            <v>49747.76</v>
          </cell>
          <cell r="T27">
            <v>79864.959999999992</v>
          </cell>
          <cell r="U27">
            <v>177014.86000000002</v>
          </cell>
          <cell r="V27">
            <v>159865.60000000003</v>
          </cell>
          <cell r="W27">
            <v>165830.56</v>
          </cell>
          <cell r="X27">
            <v>163593.69999999998</v>
          </cell>
          <cell r="Y27">
            <v>175772.16</v>
          </cell>
          <cell r="Z27">
            <v>169558.65999999997</v>
          </cell>
          <cell r="AA27">
            <v>162351</v>
          </cell>
          <cell r="AB27">
            <v>160859.76</v>
          </cell>
          <cell r="AC27">
            <v>159865.60000000003</v>
          </cell>
          <cell r="AD27">
            <v>179500.26</v>
          </cell>
          <cell r="AE27">
            <v>623995.77500000002</v>
          </cell>
          <cell r="AF27">
            <v>580771.745</v>
          </cell>
          <cell r="AG27">
            <v>602679.81499999994</v>
          </cell>
          <cell r="AH27">
            <v>3881600.6550000003</v>
          </cell>
        </row>
        <row r="28">
          <cell r="F28" t="str">
            <v>22020031</v>
          </cell>
          <cell r="G28" t="str">
            <v>5371</v>
          </cell>
          <cell r="H28">
            <v>2874767.1500000008</v>
          </cell>
          <cell r="I28" t="str">
            <v>Litres</v>
          </cell>
          <cell r="J28">
            <v>0.5</v>
          </cell>
          <cell r="K28">
            <v>1437383.5750000004</v>
          </cell>
          <cell r="M28">
            <v>90059.199999999997</v>
          </cell>
          <cell r="N28">
            <v>86861.075000000012</v>
          </cell>
          <cell r="O28">
            <v>83151.25</v>
          </cell>
          <cell r="P28">
            <v>82383.7</v>
          </cell>
          <cell r="Q28">
            <v>81872</v>
          </cell>
          <cell r="R28">
            <v>91978.074999999997</v>
          </cell>
          <cell r="S28">
            <v>95176.2</v>
          </cell>
          <cell r="T28">
            <v>86477.3</v>
          </cell>
          <cell r="U28">
            <v>64784.875</v>
          </cell>
          <cell r="V28">
            <v>46784</v>
          </cell>
          <cell r="W28">
            <v>36403.800000000003</v>
          </cell>
          <cell r="X28">
            <v>35910.375</v>
          </cell>
          <cell r="Y28">
            <v>38596.800000000003</v>
          </cell>
          <cell r="Z28">
            <v>37226.175000000003</v>
          </cell>
          <cell r="AA28">
            <v>35636.25</v>
          </cell>
          <cell r="AB28">
            <v>35307.299999999996</v>
          </cell>
          <cell r="AC28">
            <v>35088</v>
          </cell>
          <cell r="AD28">
            <v>39419.175000000003</v>
          </cell>
          <cell r="AE28">
            <v>115406.62500000001</v>
          </cell>
          <cell r="AF28">
            <v>107402.17500000002</v>
          </cell>
          <cell r="AG28">
            <v>111459.22499999999</v>
          </cell>
          <cell r="AH28">
            <v>1437383.5750000004</v>
          </cell>
        </row>
        <row r="29">
          <cell r="F29" t="str">
            <v>22020930</v>
          </cell>
          <cell r="G29" t="str">
            <v>5372</v>
          </cell>
          <cell r="H29">
            <v>84000</v>
          </cell>
          <cell r="I29" t="str">
            <v>Litres</v>
          </cell>
          <cell r="J29">
            <v>0.5</v>
          </cell>
          <cell r="K29">
            <v>42000</v>
          </cell>
          <cell r="M29">
            <v>2000</v>
          </cell>
          <cell r="N29">
            <v>2000</v>
          </cell>
          <cell r="O29">
            <v>2000</v>
          </cell>
          <cell r="P29">
            <v>2000</v>
          </cell>
          <cell r="Q29">
            <v>2000</v>
          </cell>
          <cell r="R29">
            <v>2000</v>
          </cell>
          <cell r="S29">
            <v>2000</v>
          </cell>
          <cell r="T29">
            <v>2000</v>
          </cell>
          <cell r="U29">
            <v>2000</v>
          </cell>
          <cell r="V29">
            <v>2000</v>
          </cell>
          <cell r="W29">
            <v>2000</v>
          </cell>
          <cell r="X29">
            <v>2000</v>
          </cell>
          <cell r="Y29">
            <v>2000</v>
          </cell>
          <cell r="Z29">
            <v>2000</v>
          </cell>
          <cell r="AA29">
            <v>2000</v>
          </cell>
          <cell r="AB29">
            <v>2000</v>
          </cell>
          <cell r="AC29">
            <v>2000</v>
          </cell>
          <cell r="AD29">
            <v>2000</v>
          </cell>
          <cell r="AE29">
            <v>2000</v>
          </cell>
          <cell r="AF29">
            <v>2000</v>
          </cell>
          <cell r="AG29">
            <v>2000</v>
          </cell>
          <cell r="AH29">
            <v>42000</v>
          </cell>
        </row>
        <row r="30">
          <cell r="F30" t="str">
            <v>22020930</v>
          </cell>
          <cell r="G30" t="str">
            <v>5504</v>
          </cell>
          <cell r="H30">
            <v>1</v>
          </cell>
          <cell r="I30" t="str">
            <v>Lot</v>
          </cell>
          <cell r="J30">
            <v>405000</v>
          </cell>
          <cell r="K30">
            <v>405000</v>
          </cell>
          <cell r="M30">
            <v>15000</v>
          </cell>
          <cell r="N30">
            <v>15000</v>
          </cell>
          <cell r="O30">
            <v>15000</v>
          </cell>
          <cell r="P30">
            <v>15000</v>
          </cell>
          <cell r="Q30">
            <v>15000</v>
          </cell>
          <cell r="R30">
            <v>15000</v>
          </cell>
          <cell r="S30">
            <v>15000</v>
          </cell>
          <cell r="T30">
            <v>15000</v>
          </cell>
          <cell r="U30">
            <v>15000</v>
          </cell>
          <cell r="V30">
            <v>15000</v>
          </cell>
          <cell r="W30">
            <v>15000</v>
          </cell>
          <cell r="X30">
            <v>15000</v>
          </cell>
          <cell r="Y30">
            <v>15000</v>
          </cell>
          <cell r="Z30">
            <v>15000</v>
          </cell>
          <cell r="AA30">
            <v>15000</v>
          </cell>
          <cell r="AB30">
            <v>15000</v>
          </cell>
          <cell r="AC30">
            <v>15000</v>
          </cell>
          <cell r="AD30">
            <v>15000</v>
          </cell>
          <cell r="AE30">
            <v>45000</v>
          </cell>
          <cell r="AF30">
            <v>45000</v>
          </cell>
          <cell r="AG30">
            <v>45000</v>
          </cell>
          <cell r="AH30">
            <v>405000</v>
          </cell>
        </row>
        <row r="31">
          <cell r="F31" t="str">
            <v>22020020</v>
          </cell>
          <cell r="G31" t="str">
            <v>5316</v>
          </cell>
          <cell r="H31">
            <v>27048.529868371606</v>
          </cell>
          <cell r="I31" t="str">
            <v>Tonnes</v>
          </cell>
          <cell r="J31">
            <v>604</v>
          </cell>
          <cell r="K31">
            <v>16337312.04049645</v>
          </cell>
          <cell r="M31">
            <v>462537.56346380897</v>
          </cell>
          <cell r="N31">
            <v>462537.56346380897</v>
          </cell>
          <cell r="O31">
            <v>462537.56346380897</v>
          </cell>
          <cell r="P31">
            <v>462537.56346380897</v>
          </cell>
          <cell r="Q31">
            <v>462537.56346380897</v>
          </cell>
          <cell r="R31">
            <v>462537.56346380897</v>
          </cell>
          <cell r="S31">
            <v>479398.91658848303</v>
          </cell>
          <cell r="T31">
            <v>504230.01265342243</v>
          </cell>
          <cell r="U31">
            <v>623687.00637121254</v>
          </cell>
          <cell r="V31">
            <v>646366.20077724371</v>
          </cell>
          <cell r="W31">
            <v>646334.61386222218</v>
          </cell>
          <cell r="X31">
            <v>681487.71073327714</v>
          </cell>
          <cell r="Y31">
            <v>752524.8390894949</v>
          </cell>
          <cell r="Z31">
            <v>712910.35848183569</v>
          </cell>
          <cell r="AA31">
            <v>679737.50848731108</v>
          </cell>
          <cell r="AB31">
            <v>666493.56872174121</v>
          </cell>
          <cell r="AC31">
            <v>659160.26055549202</v>
          </cell>
          <cell r="AD31">
            <v>698481.18386109185</v>
          </cell>
          <cell r="AE31">
            <v>1937091.4931769231</v>
          </cell>
          <cell r="AF31">
            <v>1937091.4931769231</v>
          </cell>
          <cell r="AG31">
            <v>1937091.4931769231</v>
          </cell>
          <cell r="AH31">
            <v>16337312.04049645</v>
          </cell>
        </row>
        <row r="32">
          <cell r="F32" t="str">
            <v>22020020</v>
          </cell>
          <cell r="G32" t="str">
            <v>5317</v>
          </cell>
          <cell r="H32">
            <v>315104.94693159754</v>
          </cell>
          <cell r="I32" t="str">
            <v>Holes</v>
          </cell>
          <cell r="J32">
            <v>18</v>
          </cell>
          <cell r="K32">
            <v>5671889.0447687563</v>
          </cell>
          <cell r="M32">
            <v>160580.98985325443</v>
          </cell>
          <cell r="N32">
            <v>160580.98985325443</v>
          </cell>
          <cell r="O32">
            <v>160580.98985325443</v>
          </cell>
          <cell r="P32">
            <v>160580.98985325443</v>
          </cell>
          <cell r="Q32">
            <v>160580.98985325443</v>
          </cell>
          <cell r="R32">
            <v>160580.98985325443</v>
          </cell>
          <cell r="S32">
            <v>166434.81230769231</v>
          </cell>
          <cell r="T32">
            <v>175055.52184615383</v>
          </cell>
          <cell r="U32">
            <v>216527.87741538463</v>
          </cell>
          <cell r="V32">
            <v>224401.50276923078</v>
          </cell>
          <cell r="W32">
            <v>224390.53661538463</v>
          </cell>
          <cell r="X32">
            <v>236594.77587692306</v>
          </cell>
          <cell r="Y32">
            <v>261257.0158523077</v>
          </cell>
          <cell r="Z32">
            <v>247503.9004061539</v>
          </cell>
          <cell r="AA32">
            <v>235987.15126153844</v>
          </cell>
          <cell r="AB32">
            <v>231389.20046769234</v>
          </cell>
          <cell r="AC32">
            <v>228843.26695384615</v>
          </cell>
          <cell r="AD32">
            <v>242494.46695384619</v>
          </cell>
          <cell r="AE32">
            <v>672507.69230769225</v>
          </cell>
          <cell r="AF32">
            <v>672507.69230769225</v>
          </cell>
          <cell r="AG32">
            <v>672507.69230769225</v>
          </cell>
          <cell r="AH32">
            <v>5671889.0447687563</v>
          </cell>
        </row>
        <row r="33">
          <cell r="F33" t="str">
            <v>22020020</v>
          </cell>
          <cell r="G33" t="str">
            <v>5371</v>
          </cell>
          <cell r="H33">
            <v>1622911.7921022964</v>
          </cell>
          <cell r="I33" t="str">
            <v>Litres</v>
          </cell>
          <cell r="J33">
            <v>0.5</v>
          </cell>
          <cell r="K33">
            <v>811455.89605114819</v>
          </cell>
          <cell r="M33">
            <v>22973.720039593161</v>
          </cell>
          <cell r="N33">
            <v>22973.720039593161</v>
          </cell>
          <cell r="O33">
            <v>22973.720039593161</v>
          </cell>
          <cell r="P33">
            <v>22973.720039593161</v>
          </cell>
          <cell r="Q33">
            <v>22973.720039593161</v>
          </cell>
          <cell r="R33">
            <v>22973.720039593161</v>
          </cell>
          <cell r="S33">
            <v>23811.204466315379</v>
          </cell>
          <cell r="T33">
            <v>25044.537052322306</v>
          </cell>
          <cell r="U33">
            <v>30977.831442278766</v>
          </cell>
          <cell r="V33">
            <v>32104.281495558462</v>
          </cell>
          <cell r="W33">
            <v>32102.71260905077</v>
          </cell>
          <cell r="X33">
            <v>33848.727354301845</v>
          </cell>
          <cell r="Y33">
            <v>37377.061544180207</v>
          </cell>
          <cell r="Z33">
            <v>35409.45489148191</v>
          </cell>
          <cell r="AA33">
            <v>33761.796779171076</v>
          </cell>
          <cell r="AB33">
            <v>33103.985201410986</v>
          </cell>
          <cell r="AC33">
            <v>32739.748040835693</v>
          </cell>
          <cell r="AD33">
            <v>34692.774032835689</v>
          </cell>
          <cell r="AE33">
            <v>96213.153634615388</v>
          </cell>
          <cell r="AF33">
            <v>96213.153634615388</v>
          </cell>
          <cell r="AG33">
            <v>96213.153634615388</v>
          </cell>
          <cell r="AH33">
            <v>811455.89605114819</v>
          </cell>
        </row>
        <row r="34">
          <cell r="F34" t="str">
            <v>22020020</v>
          </cell>
          <cell r="G34" t="str">
            <v>5504</v>
          </cell>
          <cell r="H34">
            <v>1</v>
          </cell>
          <cell r="I34" t="str">
            <v>Lot</v>
          </cell>
          <cell r="J34" t="e">
            <v>#REF!</v>
          </cell>
          <cell r="K34" t="e">
            <v>#REF!</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t="e">
            <v>#REF!</v>
          </cell>
          <cell r="AB34" t="e">
            <v>#REF!</v>
          </cell>
          <cell r="AC34" t="e">
            <v>#REF!</v>
          </cell>
          <cell r="AD34" t="e">
            <v>#REF!</v>
          </cell>
          <cell r="AE34" t="e">
            <v>#REF!</v>
          </cell>
          <cell r="AF34" t="e">
            <v>#REF!</v>
          </cell>
          <cell r="AG34" t="e">
            <v>#REF!</v>
          </cell>
          <cell r="AH34" t="e">
            <v>#REF!</v>
          </cell>
        </row>
        <row r="35">
          <cell r="F35" t="str">
            <v>22020930</v>
          </cell>
          <cell r="G35" t="str">
            <v>6301</v>
          </cell>
          <cell r="H35">
            <v>1</v>
          </cell>
          <cell r="I35" t="str">
            <v>Lot</v>
          </cell>
          <cell r="J35">
            <v>15449057.244402079</v>
          </cell>
          <cell r="K35">
            <v>15449057.244402079</v>
          </cell>
          <cell r="M35">
            <v>294400.23749999999</v>
          </cell>
          <cell r="N35">
            <v>294400.23749999999</v>
          </cell>
          <cell r="O35">
            <v>294400.23749999999</v>
          </cell>
          <cell r="P35">
            <v>294400.23749999999</v>
          </cell>
          <cell r="Q35">
            <v>294400.23749999999</v>
          </cell>
          <cell r="R35">
            <v>294400.23749999999</v>
          </cell>
          <cell r="S35">
            <v>292291.76242288505</v>
          </cell>
          <cell r="T35">
            <v>281122.34353532473</v>
          </cell>
          <cell r="U35">
            <v>438598.43014726182</v>
          </cell>
          <cell r="V35">
            <v>426818.34207053151</v>
          </cell>
          <cell r="W35">
            <v>580266.39787625521</v>
          </cell>
          <cell r="X35">
            <v>620890.62336341536</v>
          </cell>
          <cell r="Y35">
            <v>520708.82577849302</v>
          </cell>
          <cell r="Z35">
            <v>713579.27614875184</v>
          </cell>
          <cell r="AA35">
            <v>855238.08269533725</v>
          </cell>
          <cell r="AB35">
            <v>872874.69655998936</v>
          </cell>
          <cell r="AC35">
            <v>742971.93499266962</v>
          </cell>
          <cell r="AD35">
            <v>628920.1038111659</v>
          </cell>
          <cell r="AE35">
            <v>2236125</v>
          </cell>
          <cell r="AF35">
            <v>2236125</v>
          </cell>
          <cell r="AG35">
            <v>2236125</v>
          </cell>
          <cell r="AH35">
            <v>15449057.244402079</v>
          </cell>
        </row>
        <row r="36">
          <cell r="F36" t="str">
            <v>22020930</v>
          </cell>
          <cell r="G36" t="str">
            <v>5842</v>
          </cell>
          <cell r="H36">
            <v>1</v>
          </cell>
          <cell r="I36" t="str">
            <v>Lot</v>
          </cell>
          <cell r="J36">
            <v>0</v>
          </cell>
          <cell r="K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F37" t="str">
            <v>22060121</v>
          </cell>
          <cell r="G37" t="str">
            <v>5321010</v>
          </cell>
          <cell r="H37" t="e">
            <v>#REF!</v>
          </cell>
          <cell r="I37" t="str">
            <v>Tonnes</v>
          </cell>
          <cell r="J37" t="e">
            <v>#REF!</v>
          </cell>
          <cell r="K37" t="e">
            <v>#REF!</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cell r="AE37" t="e">
            <v>#REF!</v>
          </cell>
          <cell r="AF37" t="e">
            <v>#REF!</v>
          </cell>
          <cell r="AG37" t="e">
            <v>#REF!</v>
          </cell>
          <cell r="AH37" t="e">
            <v>#REF!</v>
          </cell>
        </row>
        <row r="38">
          <cell r="F38" t="str">
            <v>22060122</v>
          </cell>
          <cell r="G38" t="str">
            <v>5321020</v>
          </cell>
          <cell r="H38" t="e">
            <v>#REF!</v>
          </cell>
          <cell r="I38" t="str">
            <v>Tonnes</v>
          </cell>
          <cell r="J38" t="e">
            <v>#REF!</v>
          </cell>
          <cell r="K38" t="e">
            <v>#REF!</v>
          </cell>
          <cell r="M38" t="e">
            <v>#REF!</v>
          </cell>
          <cell r="N38" t="e">
            <v>#REF!</v>
          </cell>
          <cell r="O38" t="e">
            <v>#REF!</v>
          </cell>
          <cell r="P38" t="e">
            <v>#REF!</v>
          </cell>
          <cell r="Q38" t="e">
            <v>#REF!</v>
          </cell>
          <cell r="R38" t="e">
            <v>#REF!</v>
          </cell>
          <cell r="S38" t="e">
            <v>#REF!</v>
          </cell>
          <cell r="T38" t="e">
            <v>#REF!</v>
          </cell>
          <cell r="U38" t="e">
            <v>#REF!</v>
          </cell>
          <cell r="V38" t="e">
            <v>#REF!</v>
          </cell>
          <cell r="W38" t="e">
            <v>#REF!</v>
          </cell>
          <cell r="X38" t="e">
            <v>#REF!</v>
          </cell>
          <cell r="Y38" t="e">
            <v>#REF!</v>
          </cell>
          <cell r="Z38" t="e">
            <v>#REF!</v>
          </cell>
          <cell r="AA38" t="e">
            <v>#REF!</v>
          </cell>
          <cell r="AB38" t="e">
            <v>#REF!</v>
          </cell>
          <cell r="AC38" t="e">
            <v>#REF!</v>
          </cell>
          <cell r="AD38" t="e">
            <v>#REF!</v>
          </cell>
          <cell r="AE38" t="e">
            <v>#REF!</v>
          </cell>
          <cell r="AF38" t="e">
            <v>#REF!</v>
          </cell>
          <cell r="AG38" t="e">
            <v>#REF!</v>
          </cell>
          <cell r="AH38" t="e">
            <v>#REF!</v>
          </cell>
        </row>
        <row r="39">
          <cell r="F39" t="str">
            <v>22060123</v>
          </cell>
          <cell r="G39" t="str">
            <v>5321020</v>
          </cell>
          <cell r="H39" t="e">
            <v>#REF!</v>
          </cell>
          <cell r="I39" t="str">
            <v>Tonnes</v>
          </cell>
          <cell r="J39" t="e">
            <v>#REF!</v>
          </cell>
          <cell r="K39" t="e">
            <v>#REF!</v>
          </cell>
          <cell r="M39" t="e">
            <v>#REF!</v>
          </cell>
          <cell r="N39" t="e">
            <v>#REF!</v>
          </cell>
          <cell r="O39" t="e">
            <v>#REF!</v>
          </cell>
          <cell r="P39" t="e">
            <v>#REF!</v>
          </cell>
          <cell r="Q39" t="e">
            <v>#REF!</v>
          </cell>
          <cell r="R39" t="e">
            <v>#REF!</v>
          </cell>
          <cell r="S39" t="e">
            <v>#REF!</v>
          </cell>
          <cell r="T39" t="e">
            <v>#REF!</v>
          </cell>
          <cell r="U39" t="e">
            <v>#REF!</v>
          </cell>
          <cell r="V39" t="e">
            <v>#REF!</v>
          </cell>
          <cell r="W39" t="e">
            <v>#REF!</v>
          </cell>
          <cell r="X39" t="e">
            <v>#REF!</v>
          </cell>
          <cell r="Y39" t="e">
            <v>#REF!</v>
          </cell>
          <cell r="Z39" t="e">
            <v>#REF!</v>
          </cell>
          <cell r="AA39" t="e">
            <v>#REF!</v>
          </cell>
          <cell r="AB39" t="e">
            <v>#REF!</v>
          </cell>
          <cell r="AC39" t="e">
            <v>#REF!</v>
          </cell>
          <cell r="AD39" t="e">
            <v>#REF!</v>
          </cell>
          <cell r="AE39" t="e">
            <v>#REF!</v>
          </cell>
          <cell r="AF39" t="e">
            <v>#REF!</v>
          </cell>
          <cell r="AG39" t="e">
            <v>#REF!</v>
          </cell>
          <cell r="AH39" t="e">
            <v>#REF!</v>
          </cell>
        </row>
        <row r="40">
          <cell r="F40" t="str">
            <v>22060130</v>
          </cell>
          <cell r="G40" t="str">
            <v>5321030</v>
          </cell>
          <cell r="H40" t="e">
            <v>#REF!</v>
          </cell>
          <cell r="I40" t="str">
            <v>Tonnes</v>
          </cell>
          <cell r="J40" t="e">
            <v>#REF!</v>
          </cell>
          <cell r="K40" t="e">
            <v>#REF!</v>
          </cell>
          <cell r="M40" t="e">
            <v>#REF!</v>
          </cell>
          <cell r="N40" t="e">
            <v>#REF!</v>
          </cell>
          <cell r="O40" t="e">
            <v>#REF!</v>
          </cell>
          <cell r="P40" t="e">
            <v>#REF!</v>
          </cell>
          <cell r="Q40" t="e">
            <v>#REF!</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cell r="AE40" t="e">
            <v>#REF!</v>
          </cell>
          <cell r="AF40" t="e">
            <v>#REF!</v>
          </cell>
          <cell r="AG40" t="e">
            <v>#REF!</v>
          </cell>
          <cell r="AH40" t="e">
            <v>#REF!</v>
          </cell>
        </row>
        <row r="41">
          <cell r="F41" t="str">
            <v>22060140</v>
          </cell>
          <cell r="G41" t="str">
            <v>5321030</v>
          </cell>
          <cell r="H41" t="e">
            <v>#REF!</v>
          </cell>
          <cell r="I41" t="str">
            <v>Tonnes</v>
          </cell>
          <cell r="J41" t="e">
            <v>#REF!</v>
          </cell>
          <cell r="K41" t="e">
            <v>#REF!</v>
          </cell>
          <cell r="M41" t="e">
            <v>#REF!</v>
          </cell>
          <cell r="N41" t="e">
            <v>#REF!</v>
          </cell>
          <cell r="O41" t="e">
            <v>#REF!</v>
          </cell>
          <cell r="P41" t="e">
            <v>#REF!</v>
          </cell>
          <cell r="Q41" t="e">
            <v>#REF!</v>
          </cell>
          <cell r="R41" t="e">
            <v>#REF!</v>
          </cell>
          <cell r="S41" t="e">
            <v>#REF!</v>
          </cell>
          <cell r="T41" t="e">
            <v>#REF!</v>
          </cell>
          <cell r="U41" t="e">
            <v>#REF!</v>
          </cell>
          <cell r="V41" t="e">
            <v>#REF!</v>
          </cell>
          <cell r="W41" t="e">
            <v>#REF!</v>
          </cell>
          <cell r="X41" t="e">
            <v>#REF!</v>
          </cell>
          <cell r="Y41" t="e">
            <v>#REF!</v>
          </cell>
          <cell r="Z41" t="e">
            <v>#REF!</v>
          </cell>
          <cell r="AA41" t="e">
            <v>#REF!</v>
          </cell>
          <cell r="AB41" t="e">
            <v>#REF!</v>
          </cell>
          <cell r="AC41" t="e">
            <v>#REF!</v>
          </cell>
          <cell r="AD41" t="e">
            <v>#REF!</v>
          </cell>
          <cell r="AE41" t="e">
            <v>#REF!</v>
          </cell>
          <cell r="AF41" t="e">
            <v>#REF!</v>
          </cell>
          <cell r="AG41" t="e">
            <v>#REF!</v>
          </cell>
          <cell r="AH41" t="e">
            <v>#REF!</v>
          </cell>
        </row>
        <row r="42">
          <cell r="F42" t="str">
            <v>22061100</v>
          </cell>
          <cell r="G42" t="str">
            <v xml:space="preserve">5330   </v>
          </cell>
          <cell r="H42" t="e">
            <v>#REF!</v>
          </cell>
          <cell r="I42" t="str">
            <v>Tonnes</v>
          </cell>
          <cell r="J42" t="e">
            <v>#REF!</v>
          </cell>
          <cell r="K42" t="e">
            <v>#REF!</v>
          </cell>
          <cell r="M42" t="e">
            <v>#REF!</v>
          </cell>
          <cell r="N42" t="e">
            <v>#REF!</v>
          </cell>
          <cell r="O42" t="e">
            <v>#REF!</v>
          </cell>
          <cell r="P42" t="e">
            <v>#REF!</v>
          </cell>
          <cell r="Q42" t="e">
            <v>#REF!</v>
          </cell>
          <cell r="R42" t="e">
            <v>#REF!</v>
          </cell>
          <cell r="S42" t="e">
            <v>#REF!</v>
          </cell>
          <cell r="T42" t="e">
            <v>#REF!</v>
          </cell>
          <cell r="U42" t="e">
            <v>#REF!</v>
          </cell>
          <cell r="V42" t="e">
            <v>#REF!</v>
          </cell>
          <cell r="W42" t="e">
            <v>#REF!</v>
          </cell>
          <cell r="X42" t="e">
            <v>#REF!</v>
          </cell>
          <cell r="Y42" t="e">
            <v>#REF!</v>
          </cell>
          <cell r="Z42" t="e">
            <v>#REF!</v>
          </cell>
          <cell r="AA42" t="e">
            <v>#REF!</v>
          </cell>
          <cell r="AB42" t="e">
            <v>#REF!</v>
          </cell>
          <cell r="AC42" t="e">
            <v>#REF!</v>
          </cell>
          <cell r="AD42" t="e">
            <v>#REF!</v>
          </cell>
          <cell r="AE42" t="e">
            <v>#REF!</v>
          </cell>
          <cell r="AF42" t="e">
            <v>#REF!</v>
          </cell>
          <cell r="AG42" t="e">
            <v>#REF!</v>
          </cell>
          <cell r="AH42" t="e">
            <v>#REF!</v>
          </cell>
        </row>
        <row r="43">
          <cell r="F43" t="str">
            <v>22061121</v>
          </cell>
          <cell r="G43" t="str">
            <v xml:space="preserve">5330   </v>
          </cell>
          <cell r="H43" t="e">
            <v>#REF!</v>
          </cell>
          <cell r="I43" t="str">
            <v>Tonnes</v>
          </cell>
          <cell r="J43" t="e">
            <v>#REF!</v>
          </cell>
          <cell r="K43" t="e">
            <v>#REF!</v>
          </cell>
          <cell r="M43" t="e">
            <v>#REF!</v>
          </cell>
          <cell r="N43" t="e">
            <v>#REF!</v>
          </cell>
          <cell r="O43" t="e">
            <v>#REF!</v>
          </cell>
          <cell r="P43" t="e">
            <v>#REF!</v>
          </cell>
          <cell r="Q43" t="e">
            <v>#REF!</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row>
        <row r="44">
          <cell r="F44" t="str">
            <v>22061122</v>
          </cell>
          <cell r="G44" t="str">
            <v xml:space="preserve">5330   </v>
          </cell>
          <cell r="H44" t="e">
            <v>#REF!</v>
          </cell>
          <cell r="I44" t="str">
            <v>Tonnes</v>
          </cell>
          <cell r="J44" t="e">
            <v>#REF!</v>
          </cell>
          <cell r="K44" t="e">
            <v>#REF!</v>
          </cell>
          <cell r="M44" t="e">
            <v>#REF!</v>
          </cell>
          <cell r="N44" t="e">
            <v>#REF!</v>
          </cell>
          <cell r="O44" t="e">
            <v>#REF!</v>
          </cell>
          <cell r="P44" t="e">
            <v>#REF!</v>
          </cell>
          <cell r="Q44" t="e">
            <v>#REF!</v>
          </cell>
          <cell r="R44" t="e">
            <v>#REF!</v>
          </cell>
          <cell r="S44" t="e">
            <v>#REF!</v>
          </cell>
          <cell r="T44" t="e">
            <v>#REF!</v>
          </cell>
          <cell r="U44" t="e">
            <v>#REF!</v>
          </cell>
          <cell r="V44" t="e">
            <v>#REF!</v>
          </cell>
          <cell r="W44" t="e">
            <v>#REF!</v>
          </cell>
          <cell r="X44" t="e">
            <v>#REF!</v>
          </cell>
          <cell r="Y44" t="e">
            <v>#REF!</v>
          </cell>
          <cell r="Z44" t="e">
            <v>#REF!</v>
          </cell>
          <cell r="AA44" t="e">
            <v>#REF!</v>
          </cell>
          <cell r="AB44" t="e">
            <v>#REF!</v>
          </cell>
          <cell r="AC44" t="e">
            <v>#REF!</v>
          </cell>
          <cell r="AD44" t="e">
            <v>#REF!</v>
          </cell>
          <cell r="AE44" t="e">
            <v>#REF!</v>
          </cell>
          <cell r="AF44" t="e">
            <v>#REF!</v>
          </cell>
          <cell r="AG44" t="e">
            <v>#REF!</v>
          </cell>
          <cell r="AH44" t="e">
            <v>#REF!</v>
          </cell>
        </row>
        <row r="45">
          <cell r="F45" t="str">
            <v>22061123</v>
          </cell>
          <cell r="G45" t="str">
            <v xml:space="preserve">5330   </v>
          </cell>
          <cell r="H45" t="e">
            <v>#REF!</v>
          </cell>
          <cell r="I45" t="str">
            <v>Tonnes</v>
          </cell>
          <cell r="J45" t="e">
            <v>#REF!</v>
          </cell>
          <cell r="K45" t="e">
            <v>#REF!</v>
          </cell>
          <cell r="M45" t="e">
            <v>#REF!</v>
          </cell>
          <cell r="N45" t="e">
            <v>#REF!</v>
          </cell>
          <cell r="O45" t="e">
            <v>#REF!</v>
          </cell>
          <cell r="P45" t="e">
            <v>#REF!</v>
          </cell>
          <cell r="Q45" t="e">
            <v>#REF!</v>
          </cell>
          <cell r="R45" t="e">
            <v>#REF!</v>
          </cell>
          <cell r="S45" t="e">
            <v>#REF!</v>
          </cell>
          <cell r="T45" t="e">
            <v>#REF!</v>
          </cell>
          <cell r="U45" t="e">
            <v>#REF!</v>
          </cell>
          <cell r="V45" t="e">
            <v>#REF!</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row>
        <row r="46">
          <cell r="F46" t="str">
            <v>22060130</v>
          </cell>
          <cell r="G46" t="str">
            <v>5401010</v>
          </cell>
          <cell r="H46" t="e">
            <v>#REF!</v>
          </cell>
          <cell r="I46" t="str">
            <v>Tonnes</v>
          </cell>
          <cell r="J46" t="e">
            <v>#REF!</v>
          </cell>
          <cell r="K46" t="e">
            <v>#REF!</v>
          </cell>
          <cell r="M46" t="e">
            <v>#REF!</v>
          </cell>
          <cell r="N46" t="e">
            <v>#REF!</v>
          </cell>
          <cell r="O46" t="e">
            <v>#REF!</v>
          </cell>
          <cell r="P46" t="e">
            <v>#REF!</v>
          </cell>
          <cell r="Q46" t="e">
            <v>#REF!</v>
          </cell>
          <cell r="R46" t="e">
            <v>#REF!</v>
          </cell>
          <cell r="S46" t="e">
            <v>#REF!</v>
          </cell>
          <cell r="T46" t="e">
            <v>#REF!</v>
          </cell>
          <cell r="U46" t="e">
            <v>#REF!</v>
          </cell>
          <cell r="V46" t="e">
            <v>#REF!</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row>
        <row r="47">
          <cell r="F47" t="str">
            <v>22060130</v>
          </cell>
          <cell r="G47" t="str">
            <v xml:space="preserve">5420   </v>
          </cell>
          <cell r="H47" t="e">
            <v>#REF!</v>
          </cell>
          <cell r="I47" t="str">
            <v>Tonnes</v>
          </cell>
          <cell r="J47" t="e">
            <v>#REF!</v>
          </cell>
          <cell r="K47" t="e">
            <v>#REF!</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cell r="AC47" t="e">
            <v>#REF!</v>
          </cell>
          <cell r="AD47" t="e">
            <v>#REF!</v>
          </cell>
          <cell r="AE47" t="e">
            <v>#REF!</v>
          </cell>
          <cell r="AF47" t="e">
            <v>#REF!</v>
          </cell>
          <cell r="AG47" t="e">
            <v>#REF!</v>
          </cell>
          <cell r="AH47" t="e">
            <v>#REF!</v>
          </cell>
        </row>
        <row r="48">
          <cell r="F48" t="str">
            <v>22060130</v>
          </cell>
          <cell r="G48" t="str">
            <v>5401020</v>
          </cell>
          <cell r="H48" t="e">
            <v>#REF!</v>
          </cell>
          <cell r="I48" t="str">
            <v>Tonnes</v>
          </cell>
          <cell r="J48" t="e">
            <v>#REF!</v>
          </cell>
          <cell r="K48" t="e">
            <v>#REF!</v>
          </cell>
          <cell r="M48" t="e">
            <v>#REF!</v>
          </cell>
          <cell r="N48" t="e">
            <v>#REF!</v>
          </cell>
          <cell r="O48" t="e">
            <v>#REF!</v>
          </cell>
          <cell r="P48" t="e">
            <v>#REF!</v>
          </cell>
          <cell r="Q48" t="e">
            <v>#REF!</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cell r="AE48" t="e">
            <v>#REF!</v>
          </cell>
          <cell r="AF48" t="e">
            <v>#REF!</v>
          </cell>
          <cell r="AG48" t="e">
            <v>#REF!</v>
          </cell>
          <cell r="AH48" t="e">
            <v>#REF!</v>
          </cell>
        </row>
        <row r="49">
          <cell r="F49" t="str">
            <v>22060140</v>
          </cell>
          <cell r="G49" t="str">
            <v>5401020</v>
          </cell>
          <cell r="H49" t="e">
            <v>#REF!</v>
          </cell>
          <cell r="I49" t="str">
            <v>Tonnes</v>
          </cell>
          <cell r="J49" t="e">
            <v>#REF!</v>
          </cell>
          <cell r="K49" t="e">
            <v>#REF!</v>
          </cell>
          <cell r="M49" t="e">
            <v>#REF!</v>
          </cell>
          <cell r="N49" t="e">
            <v>#REF!</v>
          </cell>
          <cell r="O49" t="e">
            <v>#REF!</v>
          </cell>
          <cell r="P49" t="e">
            <v>#REF!</v>
          </cell>
          <cell r="Q49" t="e">
            <v>#REF!</v>
          </cell>
          <cell r="R49" t="e">
            <v>#REF!</v>
          </cell>
          <cell r="S49" t="e">
            <v>#REF!</v>
          </cell>
          <cell r="T49" t="e">
            <v>#REF!</v>
          </cell>
          <cell r="U49" t="e">
            <v>#REF!</v>
          </cell>
          <cell r="V49" t="e">
            <v>#REF!</v>
          </cell>
          <cell r="W49" t="e">
            <v>#REF!</v>
          </cell>
          <cell r="X49" t="e">
            <v>#REF!</v>
          </cell>
          <cell r="Y49" t="e">
            <v>#REF!</v>
          </cell>
          <cell r="Z49" t="e">
            <v>#REF!</v>
          </cell>
          <cell r="AA49" t="e">
            <v>#REF!</v>
          </cell>
          <cell r="AB49" t="e">
            <v>#REF!</v>
          </cell>
          <cell r="AC49" t="e">
            <v>#REF!</v>
          </cell>
          <cell r="AD49" t="e">
            <v>#REF!</v>
          </cell>
          <cell r="AE49" t="e">
            <v>#REF!</v>
          </cell>
          <cell r="AF49" t="e">
            <v>#REF!</v>
          </cell>
          <cell r="AG49" t="e">
            <v>#REF!</v>
          </cell>
          <cell r="AH49" t="e">
            <v>#REF!</v>
          </cell>
        </row>
        <row r="50">
          <cell r="F50" t="str">
            <v>22060130</v>
          </cell>
          <cell r="G50" t="str">
            <v>5401030</v>
          </cell>
          <cell r="H50" t="e">
            <v>#REF!</v>
          </cell>
          <cell r="I50" t="str">
            <v>Tonnes</v>
          </cell>
          <cell r="J50" t="e">
            <v>#REF!</v>
          </cell>
          <cell r="K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cell r="AE50" t="e">
            <v>#REF!</v>
          </cell>
          <cell r="AF50" t="e">
            <v>#REF!</v>
          </cell>
          <cell r="AG50" t="e">
            <v>#REF!</v>
          </cell>
          <cell r="AH50" t="e">
            <v>#REF!</v>
          </cell>
        </row>
        <row r="51">
          <cell r="F51" t="str">
            <v>22060130</v>
          </cell>
          <cell r="G51" t="str">
            <v>5401040</v>
          </cell>
          <cell r="H51" t="e">
            <v>#REF!</v>
          </cell>
          <cell r="I51" t="str">
            <v>Tonnes</v>
          </cell>
          <cell r="J51" t="e">
            <v>#REF!</v>
          </cell>
          <cell r="K51" t="e">
            <v>#REF!</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cell r="AE51" t="e">
            <v>#REF!</v>
          </cell>
          <cell r="AF51" t="e">
            <v>#REF!</v>
          </cell>
          <cell r="AG51" t="e">
            <v>#REF!</v>
          </cell>
          <cell r="AH51" t="e">
            <v>#REF!</v>
          </cell>
        </row>
        <row r="52">
          <cell r="F52" t="str">
            <v>22060140</v>
          </cell>
          <cell r="G52" t="str">
            <v>5401030</v>
          </cell>
          <cell r="H52" t="e">
            <v>#REF!</v>
          </cell>
          <cell r="I52" t="str">
            <v>Tonnes</v>
          </cell>
          <cell r="J52" t="e">
            <v>#REF!</v>
          </cell>
          <cell r="K52" t="e">
            <v>#REF!</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cell r="AA52" t="e">
            <v>#REF!</v>
          </cell>
          <cell r="AB52" t="e">
            <v>#REF!</v>
          </cell>
          <cell r="AC52" t="e">
            <v>#REF!</v>
          </cell>
          <cell r="AD52" t="e">
            <v>#REF!</v>
          </cell>
          <cell r="AE52" t="e">
            <v>#REF!</v>
          </cell>
          <cell r="AF52" t="e">
            <v>#REF!</v>
          </cell>
          <cell r="AG52" t="e">
            <v>#REF!</v>
          </cell>
          <cell r="AH52" t="e">
            <v>#REF!</v>
          </cell>
        </row>
        <row r="53">
          <cell r="F53" t="str">
            <v>22060140</v>
          </cell>
          <cell r="G53" t="str">
            <v>5401040</v>
          </cell>
          <cell r="H53" t="e">
            <v>#REF!</v>
          </cell>
          <cell r="I53" t="str">
            <v>Tonnes</v>
          </cell>
          <cell r="J53" t="e">
            <v>#REF!</v>
          </cell>
          <cell r="K53" t="e">
            <v>#REF!</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cell r="AA53" t="e">
            <v>#REF!</v>
          </cell>
          <cell r="AB53" t="e">
            <v>#REF!</v>
          </cell>
          <cell r="AC53" t="e">
            <v>#REF!</v>
          </cell>
          <cell r="AD53" t="e">
            <v>#REF!</v>
          </cell>
          <cell r="AE53" t="e">
            <v>#REF!</v>
          </cell>
          <cell r="AF53" t="e">
            <v>#REF!</v>
          </cell>
          <cell r="AG53" t="e">
            <v>#REF!</v>
          </cell>
          <cell r="AH53" t="e">
            <v>#REF!</v>
          </cell>
        </row>
        <row r="54">
          <cell r="F54" t="str">
            <v>22060140</v>
          </cell>
          <cell r="G54" t="str">
            <v>5425010</v>
          </cell>
          <cell r="H54" t="e">
            <v>#REF!</v>
          </cell>
          <cell r="I54" t="str">
            <v>Tonnes</v>
          </cell>
          <cell r="J54" t="e">
            <v>#REF!</v>
          </cell>
          <cell r="K54" t="e">
            <v>#REF!</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cell r="AA54" t="e">
            <v>#REF!</v>
          </cell>
          <cell r="AB54" t="e">
            <v>#REF!</v>
          </cell>
          <cell r="AC54" t="e">
            <v>#REF!</v>
          </cell>
          <cell r="AD54" t="e">
            <v>#REF!</v>
          </cell>
          <cell r="AE54" t="e">
            <v>#REF!</v>
          </cell>
          <cell r="AF54" t="e">
            <v>#REF!</v>
          </cell>
          <cell r="AG54" t="e">
            <v>#REF!</v>
          </cell>
          <cell r="AH54" t="e">
            <v>#REF!</v>
          </cell>
        </row>
        <row r="55">
          <cell r="F55" t="str">
            <v>22060140</v>
          </cell>
          <cell r="G55" t="str">
            <v>5425020</v>
          </cell>
          <cell r="H55" t="e">
            <v>#REF!</v>
          </cell>
          <cell r="I55" t="str">
            <v>Tonnes</v>
          </cell>
          <cell r="J55" t="e">
            <v>#REF!</v>
          </cell>
          <cell r="K55" t="e">
            <v>#REF!</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cell r="AA55" t="e">
            <v>#REF!</v>
          </cell>
          <cell r="AB55" t="e">
            <v>#REF!</v>
          </cell>
          <cell r="AC55" t="e">
            <v>#REF!</v>
          </cell>
          <cell r="AD55" t="e">
            <v>#REF!</v>
          </cell>
          <cell r="AE55" t="e">
            <v>#REF!</v>
          </cell>
          <cell r="AF55" t="e">
            <v>#REF!</v>
          </cell>
          <cell r="AG55" t="e">
            <v>#REF!</v>
          </cell>
          <cell r="AH55" t="e">
            <v>#REF!</v>
          </cell>
        </row>
        <row r="56">
          <cell r="F56" t="str">
            <v>22060140</v>
          </cell>
          <cell r="G56" t="str">
            <v xml:space="preserve">5410   </v>
          </cell>
          <cell r="H56" t="e">
            <v>#REF!</v>
          </cell>
          <cell r="I56" t="str">
            <v>Tonnes</v>
          </cell>
          <cell r="J56" t="e">
            <v>#REF!</v>
          </cell>
          <cell r="K56" t="e">
            <v>#REF!</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cell r="AA56" t="e">
            <v>#REF!</v>
          </cell>
          <cell r="AB56" t="e">
            <v>#REF!</v>
          </cell>
          <cell r="AC56" t="e">
            <v>#REF!</v>
          </cell>
          <cell r="AD56" t="e">
            <v>#REF!</v>
          </cell>
          <cell r="AE56" t="e">
            <v>#REF!</v>
          </cell>
          <cell r="AF56" t="e">
            <v>#REF!</v>
          </cell>
          <cell r="AG56" t="e">
            <v>#REF!</v>
          </cell>
          <cell r="AH56" t="e">
            <v>#REF!</v>
          </cell>
        </row>
        <row r="57">
          <cell r="F57" t="str">
            <v>22060130</v>
          </cell>
          <cell r="G57" t="str">
            <v xml:space="preserve">5410   </v>
          </cell>
          <cell r="H57" t="e">
            <v>#REF!</v>
          </cell>
          <cell r="I57" t="str">
            <v>Tonnes</v>
          </cell>
          <cell r="J57" t="e">
            <v>#REF!</v>
          </cell>
          <cell r="K57" t="e">
            <v>#REF!</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cell r="AA57" t="e">
            <v>#REF!</v>
          </cell>
          <cell r="AB57" t="e">
            <v>#REF!</v>
          </cell>
          <cell r="AC57" t="e">
            <v>#REF!</v>
          </cell>
          <cell r="AD57" t="e">
            <v>#REF!</v>
          </cell>
          <cell r="AE57" t="e">
            <v>#REF!</v>
          </cell>
          <cell r="AF57" t="e">
            <v>#REF!</v>
          </cell>
          <cell r="AG57" t="e">
            <v>#REF!</v>
          </cell>
          <cell r="AH57" t="e">
            <v>#REF!</v>
          </cell>
        </row>
        <row r="58">
          <cell r="F58" t="str">
            <v>22060140</v>
          </cell>
          <cell r="G58" t="str">
            <v xml:space="preserve">5410   </v>
          </cell>
          <cell r="H58" t="e">
            <v>#REF!</v>
          </cell>
          <cell r="I58" t="str">
            <v>Tonnes</v>
          </cell>
          <cell r="J58" t="e">
            <v>#REF!</v>
          </cell>
          <cell r="K58" t="e">
            <v>#REF!</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cell r="AA58" t="e">
            <v>#REF!</v>
          </cell>
          <cell r="AB58" t="e">
            <v>#REF!</v>
          </cell>
          <cell r="AC58" t="e">
            <v>#REF!</v>
          </cell>
          <cell r="AD58" t="e">
            <v>#REF!</v>
          </cell>
          <cell r="AE58" t="e">
            <v>#REF!</v>
          </cell>
          <cell r="AF58" t="e">
            <v>#REF!</v>
          </cell>
          <cell r="AG58" t="e">
            <v>#REF!</v>
          </cell>
          <cell r="AH58" t="e">
            <v>#REF!</v>
          </cell>
        </row>
        <row r="59">
          <cell r="F59" t="str">
            <v>22060130</v>
          </cell>
          <cell r="G59" t="str">
            <v xml:space="preserve">5410   </v>
          </cell>
          <cell r="H59" t="e">
            <v>#REF!</v>
          </cell>
          <cell r="I59" t="str">
            <v>Tonnes</v>
          </cell>
          <cell r="J59" t="e">
            <v>#REF!</v>
          </cell>
          <cell r="K59" t="e">
            <v>#REF!</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cell r="AE59" t="e">
            <v>#REF!</v>
          </cell>
          <cell r="AF59" t="e">
            <v>#REF!</v>
          </cell>
          <cell r="AG59" t="e">
            <v>#REF!</v>
          </cell>
          <cell r="AH59" t="e">
            <v>#REF!</v>
          </cell>
        </row>
        <row r="60">
          <cell r="F60" t="str">
            <v>22060151</v>
          </cell>
          <cell r="G60" t="str">
            <v xml:space="preserve">5405   </v>
          </cell>
          <cell r="H60" t="e">
            <v>#REF!</v>
          </cell>
          <cell r="I60" t="str">
            <v>Tonnes</v>
          </cell>
          <cell r="J60" t="e">
            <v>#REF!</v>
          </cell>
          <cell r="K60" t="e">
            <v>#REF!</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cell r="AE60" t="e">
            <v>#REF!</v>
          </cell>
          <cell r="AF60" t="e">
            <v>#REF!</v>
          </cell>
          <cell r="AG60" t="e">
            <v>#REF!</v>
          </cell>
          <cell r="AH60" t="e">
            <v>#REF!</v>
          </cell>
        </row>
        <row r="61">
          <cell r="F61" t="str">
            <v>22060152</v>
          </cell>
          <cell r="G61" t="str">
            <v xml:space="preserve">5340   </v>
          </cell>
          <cell r="H61" t="e">
            <v>#REF!</v>
          </cell>
          <cell r="I61" t="str">
            <v>Sets</v>
          </cell>
          <cell r="J61" t="e">
            <v>#REF!</v>
          </cell>
          <cell r="K61" t="e">
            <v>#REF!</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cell r="AA61" t="e">
            <v>#REF!</v>
          </cell>
          <cell r="AB61" t="e">
            <v>#REF!</v>
          </cell>
          <cell r="AC61" t="e">
            <v>#REF!</v>
          </cell>
          <cell r="AD61" t="e">
            <v>#REF!</v>
          </cell>
          <cell r="AE61" t="e">
            <v>#REF!</v>
          </cell>
          <cell r="AF61" t="e">
            <v>#REF!</v>
          </cell>
          <cell r="AG61" t="e">
            <v>#REF!</v>
          </cell>
          <cell r="AH61" t="e">
            <v>#REF!</v>
          </cell>
        </row>
        <row r="62">
          <cell r="F62" t="str">
            <v>22060140</v>
          </cell>
          <cell r="G62" t="str">
            <v xml:space="preserve">5410   </v>
          </cell>
          <cell r="H62" t="e">
            <v>#REF!</v>
          </cell>
          <cell r="I62" t="str">
            <v>Tonnes</v>
          </cell>
          <cell r="J62" t="e">
            <v>#REF!</v>
          </cell>
          <cell r="K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cell r="AA62" t="e">
            <v>#REF!</v>
          </cell>
          <cell r="AB62" t="e">
            <v>#REF!</v>
          </cell>
          <cell r="AC62" t="e">
            <v>#REF!</v>
          </cell>
          <cell r="AD62" t="e">
            <v>#REF!</v>
          </cell>
          <cell r="AE62" t="e">
            <v>#REF!</v>
          </cell>
          <cell r="AF62" t="e">
            <v>#REF!</v>
          </cell>
          <cell r="AG62" t="e">
            <v>#REF!</v>
          </cell>
          <cell r="AH62" t="e">
            <v>#REF!</v>
          </cell>
        </row>
        <row r="63">
          <cell r="F63" t="str">
            <v>22060100</v>
          </cell>
          <cell r="G63" t="str">
            <v xml:space="preserve">5221   </v>
          </cell>
          <cell r="H63" t="e">
            <v>#REF!</v>
          </cell>
          <cell r="I63" t="str">
            <v>Kw</v>
          </cell>
          <cell r="J63">
            <v>0.09</v>
          </cell>
          <cell r="K63" t="e">
            <v>#REF!</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cell r="AA63" t="e">
            <v>#REF!</v>
          </cell>
          <cell r="AB63" t="e">
            <v>#REF!</v>
          </cell>
          <cell r="AC63" t="e">
            <v>#REF!</v>
          </cell>
          <cell r="AD63" t="e">
            <v>#REF!</v>
          </cell>
          <cell r="AE63" t="e">
            <v>#REF!</v>
          </cell>
          <cell r="AF63" t="e">
            <v>#REF!</v>
          </cell>
          <cell r="AG63" t="e">
            <v>#REF!</v>
          </cell>
          <cell r="AH63" t="e">
            <v>#REF!</v>
          </cell>
        </row>
        <row r="64">
          <cell r="F64" t="str">
            <v>22060110</v>
          </cell>
          <cell r="G64" t="str">
            <v xml:space="preserve">5221   </v>
          </cell>
          <cell r="H64" t="e">
            <v>#REF!</v>
          </cell>
          <cell r="I64" t="str">
            <v>Kw</v>
          </cell>
          <cell r="J64">
            <v>0.09</v>
          </cell>
          <cell r="K64" t="e">
            <v>#REF!</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D64" t="e">
            <v>#REF!</v>
          </cell>
          <cell r="AE64" t="e">
            <v>#REF!</v>
          </cell>
          <cell r="AF64" t="e">
            <v>#REF!</v>
          </cell>
          <cell r="AG64" t="e">
            <v>#REF!</v>
          </cell>
          <cell r="AH64" t="e">
            <v>#REF!</v>
          </cell>
        </row>
        <row r="65">
          <cell r="F65" t="str">
            <v>22060121</v>
          </cell>
          <cell r="G65" t="str">
            <v xml:space="preserve">5221   </v>
          </cell>
          <cell r="H65" t="e">
            <v>#REF!</v>
          </cell>
          <cell r="I65" t="str">
            <v>Kw</v>
          </cell>
          <cell r="J65">
            <v>0.09</v>
          </cell>
          <cell r="K65" t="e">
            <v>#REF!</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row>
        <row r="66">
          <cell r="F66" t="str">
            <v>22060122</v>
          </cell>
          <cell r="G66" t="str">
            <v xml:space="preserve">5221   </v>
          </cell>
          <cell r="H66" t="e">
            <v>#REF!</v>
          </cell>
          <cell r="I66" t="str">
            <v>Kw</v>
          </cell>
          <cell r="J66">
            <v>0.09</v>
          </cell>
          <cell r="K66" t="e">
            <v>#REF!</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row>
        <row r="67">
          <cell r="F67" t="str">
            <v>22060123</v>
          </cell>
          <cell r="G67" t="str">
            <v xml:space="preserve">5221   </v>
          </cell>
          <cell r="H67" t="e">
            <v>#REF!</v>
          </cell>
          <cell r="I67" t="str">
            <v>Kw</v>
          </cell>
          <cell r="J67">
            <v>0.09</v>
          </cell>
          <cell r="K67" t="e">
            <v>#REF!</v>
          </cell>
          <cell r="M67" t="e">
            <v>#REF!</v>
          </cell>
          <cell r="N67" t="e">
            <v>#REF!</v>
          </cell>
          <cell r="O67" t="e">
            <v>#REF!</v>
          </cell>
          <cell r="P67" t="e">
            <v>#REF!</v>
          </cell>
          <cell r="Q67" t="e">
            <v>#REF!</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row>
        <row r="68">
          <cell r="F68" t="str">
            <v>22060130</v>
          </cell>
          <cell r="G68" t="str">
            <v xml:space="preserve">5221   </v>
          </cell>
          <cell r="H68" t="e">
            <v>#REF!</v>
          </cell>
          <cell r="I68" t="str">
            <v>Kw</v>
          </cell>
          <cell r="J68">
            <v>0.09</v>
          </cell>
          <cell r="K68" t="e">
            <v>#REF!</v>
          </cell>
          <cell r="M68" t="e">
            <v>#REF!</v>
          </cell>
          <cell r="N68" t="e">
            <v>#REF!</v>
          </cell>
          <cell r="O68" t="e">
            <v>#REF!</v>
          </cell>
          <cell r="P68" t="e">
            <v>#REF!</v>
          </cell>
          <cell r="Q68" t="e">
            <v>#REF!</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row>
        <row r="69">
          <cell r="F69" t="str">
            <v>22060140</v>
          </cell>
          <cell r="G69" t="str">
            <v xml:space="preserve">5221   </v>
          </cell>
          <cell r="H69" t="e">
            <v>#REF!</v>
          </cell>
          <cell r="I69" t="str">
            <v>Kw</v>
          </cell>
          <cell r="J69">
            <v>0.09</v>
          </cell>
          <cell r="K69" t="e">
            <v>#REF!</v>
          </cell>
          <cell r="M69" t="e">
            <v>#REF!</v>
          </cell>
          <cell r="N69" t="e">
            <v>#REF!</v>
          </cell>
          <cell r="O69" t="e">
            <v>#REF!</v>
          </cell>
          <cell r="P69" t="e">
            <v>#REF!</v>
          </cell>
          <cell r="Q69" t="e">
            <v>#REF!</v>
          </cell>
          <cell r="R69" t="e">
            <v>#REF!</v>
          </cell>
          <cell r="S69" t="e">
            <v>#REF!</v>
          </cell>
          <cell r="T69" t="e">
            <v>#REF!</v>
          </cell>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row>
        <row r="70">
          <cell r="F70" t="str">
            <v>22060160</v>
          </cell>
          <cell r="G70" t="str">
            <v xml:space="preserve">5221   </v>
          </cell>
          <cell r="H70" t="e">
            <v>#REF!</v>
          </cell>
          <cell r="I70" t="str">
            <v>Kw</v>
          </cell>
          <cell r="J70">
            <v>0.09</v>
          </cell>
          <cell r="K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row>
        <row r="71">
          <cell r="F71" t="str">
            <v>22060151</v>
          </cell>
          <cell r="G71" t="str">
            <v xml:space="preserve">5221   </v>
          </cell>
          <cell r="H71" t="e">
            <v>#REF!</v>
          </cell>
          <cell r="I71" t="str">
            <v>Kw</v>
          </cell>
          <cell r="J71">
            <v>0.09</v>
          </cell>
          <cell r="K71" t="e">
            <v>#REF!</v>
          </cell>
          <cell r="M71" t="e">
            <v>#REF!</v>
          </cell>
          <cell r="N71" t="e">
            <v>#REF!</v>
          </cell>
          <cell r="O71" t="e">
            <v>#REF!</v>
          </cell>
          <cell r="P71" t="e">
            <v>#REF!</v>
          </cell>
          <cell r="Q71" t="e">
            <v>#REF!</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row>
        <row r="72">
          <cell r="F72" t="str">
            <v>22060180</v>
          </cell>
          <cell r="G72" t="str">
            <v xml:space="preserve">5221   </v>
          </cell>
          <cell r="H72" t="e">
            <v>#REF!</v>
          </cell>
          <cell r="I72" t="str">
            <v>Kw</v>
          </cell>
          <cell r="J72">
            <v>0.09</v>
          </cell>
          <cell r="K72" t="e">
            <v>#REF!</v>
          </cell>
          <cell r="M72" t="e">
            <v>#REF!</v>
          </cell>
          <cell r="N72" t="e">
            <v>#REF!</v>
          </cell>
          <cell r="O72" t="e">
            <v>#REF!</v>
          </cell>
          <cell r="P72" t="e">
            <v>#REF!</v>
          </cell>
          <cell r="Q72" t="e">
            <v>#REF!</v>
          </cell>
          <cell r="R72" t="e">
            <v>#REF!</v>
          </cell>
          <cell r="S72" t="e">
            <v>#REF!</v>
          </cell>
          <cell r="T72" t="e">
            <v>#REF!</v>
          </cell>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row>
        <row r="73">
          <cell r="F73" t="str">
            <v>22060152</v>
          </cell>
          <cell r="G73" t="str">
            <v xml:space="preserve">5221   </v>
          </cell>
          <cell r="H73" t="e">
            <v>#REF!</v>
          </cell>
          <cell r="I73" t="str">
            <v>Kw</v>
          </cell>
          <cell r="J73">
            <v>0.09</v>
          </cell>
          <cell r="K73" t="e">
            <v>#REF!</v>
          </cell>
          <cell r="M73" t="e">
            <v>#REF!</v>
          </cell>
          <cell r="N73" t="e">
            <v>#REF!</v>
          </cell>
          <cell r="O73" t="e">
            <v>#REF!</v>
          </cell>
          <cell r="P73" t="e">
            <v>#REF!</v>
          </cell>
          <cell r="Q73" t="e">
            <v>#REF!</v>
          </cell>
          <cell r="R73" t="e">
            <v>#REF!</v>
          </cell>
          <cell r="S73" t="e">
            <v>#REF!</v>
          </cell>
          <cell r="T73" t="e">
            <v>#REF!</v>
          </cell>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row>
        <row r="74">
          <cell r="F74" t="str">
            <v>22061170</v>
          </cell>
          <cell r="G74" t="str">
            <v xml:space="preserve">5221   </v>
          </cell>
          <cell r="H74" t="e">
            <v>#REF!</v>
          </cell>
          <cell r="I74" t="str">
            <v>Kw</v>
          </cell>
          <cell r="J74">
            <v>0.09</v>
          </cell>
          <cell r="K74" t="e">
            <v>#REF!</v>
          </cell>
          <cell r="M74" t="e">
            <v>#REF!</v>
          </cell>
          <cell r="N74" t="e">
            <v>#REF!</v>
          </cell>
          <cell r="O74" t="e">
            <v>#REF!</v>
          </cell>
          <cell r="P74" t="e">
            <v>#REF!</v>
          </cell>
          <cell r="Q74" t="e">
            <v>#REF!</v>
          </cell>
          <cell r="R74" t="e">
            <v>#REF!</v>
          </cell>
          <cell r="S74" t="e">
            <v>#REF!</v>
          </cell>
          <cell r="T74" t="e">
            <v>#REF!</v>
          </cell>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row>
        <row r="75">
          <cell r="F75" t="str">
            <v>22060930</v>
          </cell>
          <cell r="G75" t="str">
            <v xml:space="preserve">5221   </v>
          </cell>
          <cell r="H75">
            <v>1</v>
          </cell>
          <cell r="I75" t="str">
            <v>Lot</v>
          </cell>
          <cell r="J75" t="e">
            <v>#REF!</v>
          </cell>
          <cell r="K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row>
        <row r="76">
          <cell r="F76" t="str">
            <v>22060180</v>
          </cell>
          <cell r="G76" t="str">
            <v xml:space="preserve">5371   </v>
          </cell>
          <cell r="H76" t="e">
            <v>#REF!</v>
          </cell>
          <cell r="I76" t="str">
            <v>Litres</v>
          </cell>
          <cell r="J76">
            <v>0.5</v>
          </cell>
          <cell r="K76" t="e">
            <v>#REF!</v>
          </cell>
          <cell r="M76" t="e">
            <v>#REF!</v>
          </cell>
          <cell r="N76" t="e">
            <v>#REF!</v>
          </cell>
          <cell r="O76" t="e">
            <v>#REF!</v>
          </cell>
          <cell r="P76" t="e">
            <v>#REF!</v>
          </cell>
          <cell r="Q76" t="e">
            <v>#REF!</v>
          </cell>
          <cell r="R76" t="e">
            <v>#REF!</v>
          </cell>
          <cell r="S76" t="e">
            <v>#REF!</v>
          </cell>
          <cell r="T76" t="e">
            <v>#REF!</v>
          </cell>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row>
        <row r="77">
          <cell r="F77" t="str">
            <v>22061100</v>
          </cell>
          <cell r="G77" t="str">
            <v xml:space="preserve">5351   </v>
          </cell>
          <cell r="H77">
            <v>1</v>
          </cell>
          <cell r="I77" t="str">
            <v>Lot</v>
          </cell>
          <cell r="J77" t="e">
            <v>#REF!</v>
          </cell>
          <cell r="K77" t="e">
            <v>#REF!</v>
          </cell>
          <cell r="M77" t="e">
            <v>#REF!</v>
          </cell>
          <cell r="N77" t="e">
            <v>#REF!</v>
          </cell>
          <cell r="O77" t="e">
            <v>#REF!</v>
          </cell>
          <cell r="P77" t="e">
            <v>#REF!</v>
          </cell>
          <cell r="Q77" t="e">
            <v>#REF!</v>
          </cell>
          <cell r="R77" t="e">
            <v>#REF!</v>
          </cell>
          <cell r="S77" t="e">
            <v>#REF!</v>
          </cell>
          <cell r="T77" t="e">
            <v>#REF!</v>
          </cell>
          <cell r="U77" t="e">
            <v>#REF!</v>
          </cell>
          <cell r="V77" t="e">
            <v>#REF!</v>
          </cell>
          <cell r="W77" t="e">
            <v>#REF!</v>
          </cell>
          <cell r="X77" t="e">
            <v>#REF!</v>
          </cell>
          <cell r="Y77" t="e">
            <v>#REF!</v>
          </cell>
          <cell r="Z77" t="e">
            <v>#REF!</v>
          </cell>
          <cell r="AA77" t="e">
            <v>#REF!</v>
          </cell>
          <cell r="AB77" t="e">
            <v>#REF!</v>
          </cell>
          <cell r="AC77" t="e">
            <v>#REF!</v>
          </cell>
          <cell r="AD77" t="e">
            <v>#REF!</v>
          </cell>
          <cell r="AE77" t="e">
            <v>#REF!</v>
          </cell>
          <cell r="AF77" t="e">
            <v>#REF!</v>
          </cell>
          <cell r="AG77" t="e">
            <v>#REF!</v>
          </cell>
          <cell r="AH77" t="e">
            <v>#REF!</v>
          </cell>
        </row>
        <row r="78">
          <cell r="F78" t="str">
            <v>22061110</v>
          </cell>
          <cell r="G78" t="str">
            <v xml:space="preserve">5351   </v>
          </cell>
          <cell r="H78">
            <v>1</v>
          </cell>
          <cell r="I78" t="str">
            <v>Lot</v>
          </cell>
          <cell r="J78" t="e">
            <v>#REF!</v>
          </cell>
          <cell r="K78" t="e">
            <v>#REF!</v>
          </cell>
          <cell r="M78" t="e">
            <v>#REF!</v>
          </cell>
          <cell r="N78" t="e">
            <v>#REF!</v>
          </cell>
          <cell r="O78" t="e">
            <v>#REF!</v>
          </cell>
          <cell r="P78" t="e">
            <v>#REF!</v>
          </cell>
          <cell r="Q78" t="e">
            <v>#REF!</v>
          </cell>
          <cell r="R78" t="e">
            <v>#REF!</v>
          </cell>
          <cell r="S78" t="e">
            <v>#REF!</v>
          </cell>
          <cell r="T78" t="e">
            <v>#REF!</v>
          </cell>
          <cell r="U78" t="e">
            <v>#REF!</v>
          </cell>
          <cell r="V78" t="e">
            <v>#REF!</v>
          </cell>
          <cell r="W78" t="e">
            <v>#REF!</v>
          </cell>
          <cell r="X78" t="e">
            <v>#REF!</v>
          </cell>
          <cell r="Y78" t="e">
            <v>#REF!</v>
          </cell>
          <cell r="Z78" t="e">
            <v>#REF!</v>
          </cell>
          <cell r="AA78" t="e">
            <v>#REF!</v>
          </cell>
          <cell r="AB78" t="e">
            <v>#REF!</v>
          </cell>
          <cell r="AC78" t="e">
            <v>#REF!</v>
          </cell>
          <cell r="AD78" t="e">
            <v>#REF!</v>
          </cell>
          <cell r="AE78" t="e">
            <v>#REF!</v>
          </cell>
          <cell r="AF78" t="e">
            <v>#REF!</v>
          </cell>
          <cell r="AG78" t="e">
            <v>#REF!</v>
          </cell>
          <cell r="AH78" t="e">
            <v>#REF!</v>
          </cell>
        </row>
        <row r="79">
          <cell r="F79" t="str">
            <v>22061121</v>
          </cell>
          <cell r="G79" t="str">
            <v xml:space="preserve">5351   </v>
          </cell>
          <cell r="H79">
            <v>1</v>
          </cell>
          <cell r="I79" t="str">
            <v>Lot</v>
          </cell>
          <cell r="J79" t="e">
            <v>#REF!</v>
          </cell>
          <cell r="K79" t="e">
            <v>#REF!</v>
          </cell>
          <cell r="M79" t="e">
            <v>#REF!</v>
          </cell>
          <cell r="N79" t="e">
            <v>#REF!</v>
          </cell>
          <cell r="O79" t="e">
            <v>#REF!</v>
          </cell>
          <cell r="P79" t="e">
            <v>#REF!</v>
          </cell>
          <cell r="Q79" t="e">
            <v>#REF!</v>
          </cell>
          <cell r="R79" t="e">
            <v>#REF!</v>
          </cell>
          <cell r="S79" t="e">
            <v>#REF!</v>
          </cell>
          <cell r="T79" t="e">
            <v>#REF!</v>
          </cell>
          <cell r="U79" t="e">
            <v>#REF!</v>
          </cell>
          <cell r="V79" t="e">
            <v>#REF!</v>
          </cell>
          <cell r="W79" t="e">
            <v>#REF!</v>
          </cell>
          <cell r="X79" t="e">
            <v>#REF!</v>
          </cell>
          <cell r="Y79" t="e">
            <v>#REF!</v>
          </cell>
          <cell r="Z79" t="e">
            <v>#REF!</v>
          </cell>
          <cell r="AA79" t="e">
            <v>#REF!</v>
          </cell>
          <cell r="AB79" t="e">
            <v>#REF!</v>
          </cell>
          <cell r="AC79" t="e">
            <v>#REF!</v>
          </cell>
          <cell r="AD79" t="e">
            <v>#REF!</v>
          </cell>
          <cell r="AE79" t="e">
            <v>#REF!</v>
          </cell>
          <cell r="AF79" t="e">
            <v>#REF!</v>
          </cell>
          <cell r="AG79" t="e">
            <v>#REF!</v>
          </cell>
          <cell r="AH79" t="e">
            <v>#REF!</v>
          </cell>
        </row>
        <row r="80">
          <cell r="F80" t="str">
            <v>22061122</v>
          </cell>
          <cell r="G80" t="str">
            <v xml:space="preserve">5351   </v>
          </cell>
          <cell r="H80">
            <v>1</v>
          </cell>
          <cell r="I80" t="str">
            <v>Lot</v>
          </cell>
          <cell r="J80" t="e">
            <v>#REF!</v>
          </cell>
          <cell r="K80" t="e">
            <v>#REF!</v>
          </cell>
          <cell r="M80" t="e">
            <v>#REF!</v>
          </cell>
          <cell r="N80" t="e">
            <v>#REF!</v>
          </cell>
          <cell r="O80" t="e">
            <v>#REF!</v>
          </cell>
          <cell r="P80" t="e">
            <v>#REF!</v>
          </cell>
          <cell r="Q80" t="e">
            <v>#REF!</v>
          </cell>
          <cell r="R80" t="e">
            <v>#REF!</v>
          </cell>
          <cell r="S80" t="e">
            <v>#REF!</v>
          </cell>
          <cell r="T80" t="e">
            <v>#REF!</v>
          </cell>
          <cell r="U80" t="e">
            <v>#REF!</v>
          </cell>
          <cell r="V80" t="e">
            <v>#REF!</v>
          </cell>
          <cell r="W80" t="e">
            <v>#REF!</v>
          </cell>
          <cell r="X80" t="e">
            <v>#REF!</v>
          </cell>
          <cell r="Y80" t="e">
            <v>#REF!</v>
          </cell>
          <cell r="Z80" t="e">
            <v>#REF!</v>
          </cell>
          <cell r="AA80" t="e">
            <v>#REF!</v>
          </cell>
          <cell r="AB80" t="e">
            <v>#REF!</v>
          </cell>
          <cell r="AC80" t="e">
            <v>#REF!</v>
          </cell>
          <cell r="AD80" t="e">
            <v>#REF!</v>
          </cell>
          <cell r="AE80" t="e">
            <v>#REF!</v>
          </cell>
          <cell r="AF80" t="e">
            <v>#REF!</v>
          </cell>
          <cell r="AG80" t="e">
            <v>#REF!</v>
          </cell>
          <cell r="AH80" t="e">
            <v>#REF!</v>
          </cell>
        </row>
        <row r="81">
          <cell r="F81" t="str">
            <v>22061123</v>
          </cell>
          <cell r="G81" t="str">
            <v xml:space="preserve">5351   </v>
          </cell>
          <cell r="H81">
            <v>1</v>
          </cell>
          <cell r="I81" t="str">
            <v>Lot</v>
          </cell>
          <cell r="J81" t="e">
            <v>#REF!</v>
          </cell>
          <cell r="K81" t="e">
            <v>#REF!</v>
          </cell>
          <cell r="M81" t="e">
            <v>#REF!</v>
          </cell>
          <cell r="N81" t="e">
            <v>#REF!</v>
          </cell>
          <cell r="O81" t="e">
            <v>#REF!</v>
          </cell>
          <cell r="P81" t="e">
            <v>#REF!</v>
          </cell>
          <cell r="Q81" t="e">
            <v>#REF!</v>
          </cell>
          <cell r="R81" t="e">
            <v>#REF!</v>
          </cell>
          <cell r="S81" t="e">
            <v>#REF!</v>
          </cell>
          <cell r="T81" t="e">
            <v>#REF!</v>
          </cell>
          <cell r="U81" t="e">
            <v>#REF!</v>
          </cell>
          <cell r="V81" t="e">
            <v>#REF!</v>
          </cell>
          <cell r="W81" t="e">
            <v>#REF!</v>
          </cell>
          <cell r="X81" t="e">
            <v>#REF!</v>
          </cell>
          <cell r="Y81" t="e">
            <v>#REF!</v>
          </cell>
          <cell r="Z81" t="e">
            <v>#REF!</v>
          </cell>
          <cell r="AA81" t="e">
            <v>#REF!</v>
          </cell>
          <cell r="AB81" t="e">
            <v>#REF!</v>
          </cell>
          <cell r="AC81" t="e">
            <v>#REF!</v>
          </cell>
          <cell r="AD81" t="e">
            <v>#REF!</v>
          </cell>
          <cell r="AE81" t="e">
            <v>#REF!</v>
          </cell>
          <cell r="AF81" t="e">
            <v>#REF!</v>
          </cell>
          <cell r="AG81" t="e">
            <v>#REF!</v>
          </cell>
          <cell r="AH81" t="e">
            <v>#REF!</v>
          </cell>
        </row>
        <row r="82">
          <cell r="F82" t="str">
            <v>22061130</v>
          </cell>
          <cell r="G82" t="str">
            <v xml:space="preserve">5351   </v>
          </cell>
          <cell r="H82">
            <v>1</v>
          </cell>
          <cell r="I82" t="str">
            <v>Lot</v>
          </cell>
          <cell r="J82" t="e">
            <v>#REF!</v>
          </cell>
          <cell r="K82" t="e">
            <v>#REF!</v>
          </cell>
          <cell r="M82" t="e">
            <v>#REF!</v>
          </cell>
          <cell r="N82" t="e">
            <v>#REF!</v>
          </cell>
          <cell r="O82" t="e">
            <v>#REF!</v>
          </cell>
          <cell r="P82" t="e">
            <v>#REF!</v>
          </cell>
          <cell r="Q82" t="e">
            <v>#REF!</v>
          </cell>
          <cell r="R82" t="e">
            <v>#REF!</v>
          </cell>
          <cell r="S82" t="e">
            <v>#REF!</v>
          </cell>
          <cell r="T82" t="e">
            <v>#REF!</v>
          </cell>
          <cell r="U82" t="e">
            <v>#REF!</v>
          </cell>
          <cell r="V82" t="e">
            <v>#REF!</v>
          </cell>
          <cell r="W82" t="e">
            <v>#REF!</v>
          </cell>
          <cell r="X82" t="e">
            <v>#REF!</v>
          </cell>
          <cell r="Y82" t="e">
            <v>#REF!</v>
          </cell>
          <cell r="Z82" t="e">
            <v>#REF!</v>
          </cell>
          <cell r="AA82" t="e">
            <v>#REF!</v>
          </cell>
          <cell r="AB82" t="e">
            <v>#REF!</v>
          </cell>
          <cell r="AC82" t="e">
            <v>#REF!</v>
          </cell>
          <cell r="AD82" t="e">
            <v>#REF!</v>
          </cell>
          <cell r="AE82" t="e">
            <v>#REF!</v>
          </cell>
          <cell r="AF82" t="e">
            <v>#REF!</v>
          </cell>
          <cell r="AG82" t="e">
            <v>#REF!</v>
          </cell>
          <cell r="AH82" t="e">
            <v>#REF!</v>
          </cell>
        </row>
        <row r="83">
          <cell r="F83" t="str">
            <v>22061140</v>
          </cell>
          <cell r="G83" t="str">
            <v xml:space="preserve">5351   </v>
          </cell>
          <cell r="H83">
            <v>1</v>
          </cell>
          <cell r="I83" t="str">
            <v>Lot</v>
          </cell>
          <cell r="J83" t="e">
            <v>#REF!</v>
          </cell>
          <cell r="K83" t="e">
            <v>#REF!</v>
          </cell>
          <cell r="M83" t="e">
            <v>#REF!</v>
          </cell>
          <cell r="N83" t="e">
            <v>#REF!</v>
          </cell>
          <cell r="O83" t="e">
            <v>#REF!</v>
          </cell>
          <cell r="P83" t="e">
            <v>#REF!</v>
          </cell>
          <cell r="Q83" t="e">
            <v>#REF!</v>
          </cell>
          <cell r="R83" t="e">
            <v>#REF!</v>
          </cell>
          <cell r="S83" t="e">
            <v>#REF!</v>
          </cell>
          <cell r="T83" t="e">
            <v>#REF!</v>
          </cell>
          <cell r="U83" t="e">
            <v>#REF!</v>
          </cell>
          <cell r="V83" t="e">
            <v>#REF!</v>
          </cell>
          <cell r="W83" t="e">
            <v>#REF!</v>
          </cell>
          <cell r="X83" t="e">
            <v>#REF!</v>
          </cell>
          <cell r="Y83" t="e">
            <v>#REF!</v>
          </cell>
          <cell r="Z83" t="e">
            <v>#REF!</v>
          </cell>
          <cell r="AA83" t="e">
            <v>#REF!</v>
          </cell>
          <cell r="AB83" t="e">
            <v>#REF!</v>
          </cell>
          <cell r="AC83" t="e">
            <v>#REF!</v>
          </cell>
          <cell r="AD83" t="e">
            <v>#REF!</v>
          </cell>
          <cell r="AE83" t="e">
            <v>#REF!</v>
          </cell>
          <cell r="AF83" t="e">
            <v>#REF!</v>
          </cell>
          <cell r="AG83" t="e">
            <v>#REF!</v>
          </cell>
          <cell r="AH83" t="e">
            <v>#REF!</v>
          </cell>
        </row>
        <row r="84">
          <cell r="F84" t="str">
            <v>22061160</v>
          </cell>
          <cell r="G84" t="str">
            <v xml:space="preserve">5351   </v>
          </cell>
          <cell r="H84">
            <v>1</v>
          </cell>
          <cell r="I84" t="str">
            <v>Lot</v>
          </cell>
          <cell r="J84" t="e">
            <v>#REF!</v>
          </cell>
          <cell r="K84" t="e">
            <v>#REF!</v>
          </cell>
          <cell r="M84" t="e">
            <v>#REF!</v>
          </cell>
          <cell r="N84" t="e">
            <v>#REF!</v>
          </cell>
          <cell r="O84" t="e">
            <v>#REF!</v>
          </cell>
          <cell r="P84" t="e">
            <v>#REF!</v>
          </cell>
          <cell r="Q84" t="e">
            <v>#REF!</v>
          </cell>
          <cell r="R84" t="e">
            <v>#REF!</v>
          </cell>
          <cell r="S84" t="e">
            <v>#REF!</v>
          </cell>
          <cell r="T84" t="e">
            <v>#REF!</v>
          </cell>
          <cell r="U84" t="e">
            <v>#REF!</v>
          </cell>
          <cell r="V84" t="e">
            <v>#REF!</v>
          </cell>
          <cell r="W84" t="e">
            <v>#REF!</v>
          </cell>
          <cell r="X84" t="e">
            <v>#REF!</v>
          </cell>
          <cell r="Y84" t="e">
            <v>#REF!</v>
          </cell>
          <cell r="Z84" t="e">
            <v>#REF!</v>
          </cell>
          <cell r="AA84" t="e">
            <v>#REF!</v>
          </cell>
          <cell r="AB84" t="e">
            <v>#REF!</v>
          </cell>
          <cell r="AC84" t="e">
            <v>#REF!</v>
          </cell>
          <cell r="AD84" t="e">
            <v>#REF!</v>
          </cell>
          <cell r="AE84" t="e">
            <v>#REF!</v>
          </cell>
          <cell r="AF84" t="e">
            <v>#REF!</v>
          </cell>
          <cell r="AG84" t="e">
            <v>#REF!</v>
          </cell>
          <cell r="AH84" t="e">
            <v>#REF!</v>
          </cell>
        </row>
        <row r="85">
          <cell r="F85" t="str">
            <v>22061151</v>
          </cell>
          <cell r="G85" t="str">
            <v xml:space="preserve">5351   </v>
          </cell>
          <cell r="H85">
            <v>1</v>
          </cell>
          <cell r="I85" t="str">
            <v>Lot</v>
          </cell>
          <cell r="J85" t="e">
            <v>#REF!</v>
          </cell>
          <cell r="K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cell r="X85" t="e">
            <v>#REF!</v>
          </cell>
          <cell r="Y85" t="e">
            <v>#REF!</v>
          </cell>
          <cell r="Z85" t="e">
            <v>#REF!</v>
          </cell>
          <cell r="AA85" t="e">
            <v>#REF!</v>
          </cell>
          <cell r="AB85" t="e">
            <v>#REF!</v>
          </cell>
          <cell r="AC85" t="e">
            <v>#REF!</v>
          </cell>
          <cell r="AD85" t="e">
            <v>#REF!</v>
          </cell>
          <cell r="AE85" t="e">
            <v>#REF!</v>
          </cell>
          <cell r="AF85" t="e">
            <v>#REF!</v>
          </cell>
          <cell r="AG85" t="e">
            <v>#REF!</v>
          </cell>
          <cell r="AH85" t="e">
            <v>#REF!</v>
          </cell>
        </row>
        <row r="86">
          <cell r="F86" t="str">
            <v>22061180</v>
          </cell>
          <cell r="G86" t="str">
            <v xml:space="preserve">5351   </v>
          </cell>
          <cell r="H86">
            <v>1</v>
          </cell>
          <cell r="I86" t="str">
            <v>Lot</v>
          </cell>
          <cell r="J86" t="e">
            <v>#REF!</v>
          </cell>
          <cell r="K86" t="e">
            <v>#REF!</v>
          </cell>
          <cell r="M86" t="e">
            <v>#REF!</v>
          </cell>
          <cell r="N86" t="e">
            <v>#REF!</v>
          </cell>
          <cell r="O86" t="e">
            <v>#REF!</v>
          </cell>
          <cell r="P86" t="e">
            <v>#REF!</v>
          </cell>
          <cell r="Q86" t="e">
            <v>#REF!</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D86" t="e">
            <v>#REF!</v>
          </cell>
          <cell r="AE86" t="e">
            <v>#REF!</v>
          </cell>
          <cell r="AF86" t="e">
            <v>#REF!</v>
          </cell>
          <cell r="AG86" t="e">
            <v>#REF!</v>
          </cell>
          <cell r="AH86" t="e">
            <v>#REF!</v>
          </cell>
        </row>
        <row r="87">
          <cell r="F87" t="str">
            <v>22061152</v>
          </cell>
          <cell r="G87" t="str">
            <v xml:space="preserve">5351   </v>
          </cell>
          <cell r="H87">
            <v>1</v>
          </cell>
          <cell r="I87" t="str">
            <v>Lot</v>
          </cell>
          <cell r="J87" t="e">
            <v>#REF!</v>
          </cell>
          <cell r="K87" t="e">
            <v>#REF!</v>
          </cell>
          <cell r="M87" t="e">
            <v>#REF!</v>
          </cell>
          <cell r="N87" t="e">
            <v>#REF!</v>
          </cell>
          <cell r="O87" t="e">
            <v>#REF!</v>
          </cell>
          <cell r="P87" t="e">
            <v>#REF!</v>
          </cell>
          <cell r="Q87" t="e">
            <v>#REF!</v>
          </cell>
          <cell r="R87" t="e">
            <v>#REF!</v>
          </cell>
          <cell r="S87" t="e">
            <v>#REF!</v>
          </cell>
          <cell r="T87" t="e">
            <v>#REF!</v>
          </cell>
          <cell r="U87" t="e">
            <v>#REF!</v>
          </cell>
          <cell r="V87" t="e">
            <v>#REF!</v>
          </cell>
          <cell r="W87" t="e">
            <v>#REF!</v>
          </cell>
          <cell r="X87" t="e">
            <v>#REF!</v>
          </cell>
          <cell r="Y87" t="e">
            <v>#REF!</v>
          </cell>
          <cell r="Z87" t="e">
            <v>#REF!</v>
          </cell>
          <cell r="AA87" t="e">
            <v>#REF!</v>
          </cell>
          <cell r="AB87" t="e">
            <v>#REF!</v>
          </cell>
          <cell r="AC87" t="e">
            <v>#REF!</v>
          </cell>
          <cell r="AD87" t="e">
            <v>#REF!</v>
          </cell>
          <cell r="AE87" t="e">
            <v>#REF!</v>
          </cell>
          <cell r="AF87" t="e">
            <v>#REF!</v>
          </cell>
          <cell r="AG87" t="e">
            <v>#REF!</v>
          </cell>
          <cell r="AH87" t="e">
            <v>#REF!</v>
          </cell>
        </row>
        <row r="88">
          <cell r="F88" t="str">
            <v>22061170</v>
          </cell>
          <cell r="G88" t="str">
            <v xml:space="preserve">5351   </v>
          </cell>
          <cell r="H88">
            <v>1</v>
          </cell>
          <cell r="I88" t="str">
            <v>Lot</v>
          </cell>
          <cell r="J88" t="e">
            <v>#REF!</v>
          </cell>
          <cell r="K88" t="e">
            <v>#REF!</v>
          </cell>
          <cell r="M88" t="e">
            <v>#REF!</v>
          </cell>
          <cell r="N88" t="e">
            <v>#REF!</v>
          </cell>
          <cell r="O88" t="e">
            <v>#REF!</v>
          </cell>
          <cell r="P88" t="e">
            <v>#REF!</v>
          </cell>
          <cell r="Q88" t="e">
            <v>#REF!</v>
          </cell>
          <cell r="R88" t="e">
            <v>#REF!</v>
          </cell>
          <cell r="S88" t="e">
            <v>#REF!</v>
          </cell>
          <cell r="T88" t="e">
            <v>#REF!</v>
          </cell>
          <cell r="U88" t="e">
            <v>#REF!</v>
          </cell>
          <cell r="V88" t="e">
            <v>#REF!</v>
          </cell>
          <cell r="W88" t="e">
            <v>#REF!</v>
          </cell>
          <cell r="X88" t="e">
            <v>#REF!</v>
          </cell>
          <cell r="Y88" t="e">
            <v>#REF!</v>
          </cell>
          <cell r="Z88" t="e">
            <v>#REF!</v>
          </cell>
          <cell r="AA88" t="e">
            <v>#REF!</v>
          </cell>
          <cell r="AB88" t="e">
            <v>#REF!</v>
          </cell>
          <cell r="AC88" t="e">
            <v>#REF!</v>
          </cell>
          <cell r="AD88" t="e">
            <v>#REF!</v>
          </cell>
          <cell r="AE88" t="e">
            <v>#REF!</v>
          </cell>
          <cell r="AF88" t="e">
            <v>#REF!</v>
          </cell>
          <cell r="AG88" t="e">
            <v>#REF!</v>
          </cell>
          <cell r="AH88" t="e">
            <v>#REF!</v>
          </cell>
        </row>
        <row r="89">
          <cell r="F89" t="str">
            <v>22020930</v>
          </cell>
          <cell r="G89" t="str">
            <v xml:space="preserve">1002   </v>
          </cell>
          <cell r="I89" t="str">
            <v>Kt</v>
          </cell>
          <cell r="M89" t="e">
            <v>#REF!</v>
          </cell>
          <cell r="N89" t="e">
            <v>#REF!</v>
          </cell>
          <cell r="O89" t="e">
            <v>#REF!</v>
          </cell>
          <cell r="P89" t="e">
            <v>#REF!</v>
          </cell>
          <cell r="Q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D89" t="e">
            <v>#REF!</v>
          </cell>
          <cell r="AE89" t="e">
            <v>#REF!</v>
          </cell>
          <cell r="AF89" t="e">
            <v>#REF!</v>
          </cell>
          <cell r="AG89" t="e">
            <v>#REF!</v>
          </cell>
          <cell r="AH89" t="e">
            <v>#REF!</v>
          </cell>
        </row>
        <row r="90">
          <cell r="F90" t="str">
            <v>22020930</v>
          </cell>
          <cell r="G90" t="str">
            <v xml:space="preserve">1003   </v>
          </cell>
          <cell r="I90" t="str">
            <v>Kt</v>
          </cell>
          <cell r="M90" t="e">
            <v>#REF!</v>
          </cell>
          <cell r="N90" t="e">
            <v>#REF!</v>
          </cell>
          <cell r="O90" t="e">
            <v>#REF!</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row>
        <row r="91">
          <cell r="F91" t="str">
            <v>22020930</v>
          </cell>
          <cell r="G91" t="str">
            <v xml:space="preserve">1004   </v>
          </cell>
          <cell r="I91" t="str">
            <v>Kt</v>
          </cell>
          <cell r="M91" t="e">
            <v>#REF!</v>
          </cell>
          <cell r="N91" t="e">
            <v>#REF!</v>
          </cell>
          <cell r="O91" t="e">
            <v>#REF!</v>
          </cell>
          <cell r="P91" t="e">
            <v>#REF!</v>
          </cell>
          <cell r="Q91" t="e">
            <v>#REF!</v>
          </cell>
          <cell r="R91" t="e">
            <v>#REF!</v>
          </cell>
          <cell r="S91" t="e">
            <v>#REF!</v>
          </cell>
          <cell r="T91" t="e">
            <v>#REF!</v>
          </cell>
          <cell r="U91" t="e">
            <v>#REF!</v>
          </cell>
          <cell r="V91" t="e">
            <v>#REF!</v>
          </cell>
          <cell r="W91" t="e">
            <v>#REF!</v>
          </cell>
          <cell r="X91" t="e">
            <v>#REF!</v>
          </cell>
          <cell r="Y91" t="e">
            <v>#REF!</v>
          </cell>
          <cell r="Z91" t="e">
            <v>#REF!</v>
          </cell>
          <cell r="AA91" t="e">
            <v>#REF!</v>
          </cell>
          <cell r="AB91" t="e">
            <v>#REF!</v>
          </cell>
          <cell r="AC91" t="e">
            <v>#REF!</v>
          </cell>
          <cell r="AD91" t="e">
            <v>#REF!</v>
          </cell>
          <cell r="AE91" t="e">
            <v>#REF!</v>
          </cell>
          <cell r="AF91" t="e">
            <v>#REF!</v>
          </cell>
          <cell r="AG91" t="e">
            <v>#REF!</v>
          </cell>
          <cell r="AH91" t="e">
            <v>#REF!</v>
          </cell>
        </row>
        <row r="92">
          <cell r="F92" t="str">
            <v>22020930</v>
          </cell>
          <cell r="G92" t="str">
            <v xml:space="preserve">1001   </v>
          </cell>
          <cell r="I92" t="str">
            <v>Kt</v>
          </cell>
          <cell r="M92">
            <v>1932.9193223076925</v>
          </cell>
          <cell r="N92">
            <v>1932.9193223076925</v>
          </cell>
          <cell r="O92">
            <v>1932.9193223076925</v>
          </cell>
          <cell r="P92">
            <v>1932.9193223076925</v>
          </cell>
          <cell r="Q92">
            <v>1932.9193223076925</v>
          </cell>
          <cell r="R92">
            <v>1932.9193223076925</v>
          </cell>
          <cell r="S92">
            <v>2003.3820000000001</v>
          </cell>
          <cell r="T92">
            <v>2107.1497999999997</v>
          </cell>
          <cell r="U92">
            <v>2606.3540800000001</v>
          </cell>
          <cell r="V92">
            <v>2701.1292000000003</v>
          </cell>
          <cell r="W92">
            <v>2700.9972000000002</v>
          </cell>
          <cell r="X92">
            <v>2847.9000799999999</v>
          </cell>
          <cell r="Y92">
            <v>3144.7603760000002</v>
          </cell>
          <cell r="Z92">
            <v>2979.2136160000005</v>
          </cell>
          <cell r="AA92">
            <v>2840.58608</v>
          </cell>
          <cell r="AB92">
            <v>2785.2403760000002</v>
          </cell>
          <cell r="AC92">
            <v>2754.5948800000001</v>
          </cell>
          <cell r="AD92">
            <v>2918.9148799999998</v>
          </cell>
          <cell r="AE92">
            <v>8095</v>
          </cell>
          <cell r="AF92">
            <v>8095</v>
          </cell>
          <cell r="AG92">
            <v>8095</v>
          </cell>
          <cell r="AH92">
            <v>68272.73850184615</v>
          </cell>
        </row>
        <row r="93">
          <cell r="F93" t="str">
            <v>22020930</v>
          </cell>
          <cell r="G93" t="str">
            <v xml:space="preserve">1005   </v>
          </cell>
          <cell r="I93" t="str">
            <v>g/t</v>
          </cell>
          <cell r="M93" t="e">
            <v>#REF!</v>
          </cell>
          <cell r="N93" t="e">
            <v>#REF!</v>
          </cell>
          <cell r="O93" t="e">
            <v>#REF!</v>
          </cell>
          <cell r="P93" t="e">
            <v>#REF!</v>
          </cell>
          <cell r="Q93" t="e">
            <v>#REF!</v>
          </cell>
          <cell r="R93" t="e">
            <v>#REF!</v>
          </cell>
          <cell r="S93" t="e">
            <v>#REF!</v>
          </cell>
          <cell r="T93" t="e">
            <v>#REF!</v>
          </cell>
          <cell r="U93" t="e">
            <v>#REF!</v>
          </cell>
          <cell r="V93" t="e">
            <v>#REF!</v>
          </cell>
          <cell r="W93" t="e">
            <v>#REF!</v>
          </cell>
          <cell r="X93" t="e">
            <v>#REF!</v>
          </cell>
          <cell r="Y93" t="e">
            <v>#REF!</v>
          </cell>
          <cell r="Z93" t="e">
            <v>#REF!</v>
          </cell>
          <cell r="AA93" t="e">
            <v>#REF!</v>
          </cell>
          <cell r="AB93" t="e">
            <v>#REF!</v>
          </cell>
          <cell r="AC93" t="e">
            <v>#REF!</v>
          </cell>
          <cell r="AD93" t="e">
            <v>#REF!</v>
          </cell>
          <cell r="AE93" t="e">
            <v>#REF!</v>
          </cell>
          <cell r="AF93" t="e">
            <v>#REF!</v>
          </cell>
          <cell r="AG93" t="e">
            <v>#REF!</v>
          </cell>
          <cell r="AH93" t="e">
            <v>#REF!</v>
          </cell>
        </row>
        <row r="94">
          <cell r="F94" t="str">
            <v>22020930</v>
          </cell>
          <cell r="G94" t="str">
            <v xml:space="preserve">1008   </v>
          </cell>
          <cell r="I94" t="str">
            <v>g/t</v>
          </cell>
          <cell r="M94" t="e">
            <v>#REF!</v>
          </cell>
          <cell r="N94" t="e">
            <v>#REF!</v>
          </cell>
          <cell r="O94" t="e">
            <v>#REF!</v>
          </cell>
          <cell r="P94" t="e">
            <v>#REF!</v>
          </cell>
          <cell r="Q94" t="e">
            <v>#REF!</v>
          </cell>
          <cell r="R94" t="e">
            <v>#REF!</v>
          </cell>
          <cell r="S94" t="e">
            <v>#REF!</v>
          </cell>
          <cell r="T94" t="e">
            <v>#REF!</v>
          </cell>
          <cell r="U94" t="e">
            <v>#REF!</v>
          </cell>
          <cell r="V94" t="e">
            <v>#REF!</v>
          </cell>
          <cell r="W94" t="e">
            <v>#REF!</v>
          </cell>
          <cell r="X94" t="e">
            <v>#REF!</v>
          </cell>
          <cell r="Y94" t="e">
            <v>#REF!</v>
          </cell>
          <cell r="Z94" t="e">
            <v>#REF!</v>
          </cell>
          <cell r="AA94" t="e">
            <v>#REF!</v>
          </cell>
          <cell r="AB94" t="e">
            <v>#REF!</v>
          </cell>
          <cell r="AC94" t="e">
            <v>#REF!</v>
          </cell>
          <cell r="AD94" t="e">
            <v>#REF!</v>
          </cell>
          <cell r="AE94" t="e">
            <v>#REF!</v>
          </cell>
          <cell r="AF94" t="e">
            <v>#REF!</v>
          </cell>
          <cell r="AG94" t="e">
            <v>#REF!</v>
          </cell>
          <cell r="AH94" t="e">
            <v>#REF!</v>
          </cell>
        </row>
        <row r="95">
          <cell r="F95" t="str">
            <v>22020930</v>
          </cell>
          <cell r="G95" t="str">
            <v xml:space="preserve">1011   </v>
          </cell>
          <cell r="I95" t="str">
            <v>g/t</v>
          </cell>
          <cell r="M95" t="e">
            <v>#REF!</v>
          </cell>
          <cell r="N95" t="e">
            <v>#REF!</v>
          </cell>
          <cell r="O95" t="e">
            <v>#REF!</v>
          </cell>
          <cell r="P95" t="e">
            <v>#REF!</v>
          </cell>
          <cell r="Q95" t="e">
            <v>#REF!</v>
          </cell>
          <cell r="R95" t="e">
            <v>#REF!</v>
          </cell>
          <cell r="S95" t="e">
            <v>#REF!</v>
          </cell>
          <cell r="T95" t="e">
            <v>#REF!</v>
          </cell>
          <cell r="U95" t="e">
            <v>#REF!</v>
          </cell>
          <cell r="V95" t="e">
            <v>#REF!</v>
          </cell>
          <cell r="W95" t="e">
            <v>#REF!</v>
          </cell>
          <cell r="X95" t="e">
            <v>#REF!</v>
          </cell>
          <cell r="Y95" t="e">
            <v>#REF!</v>
          </cell>
          <cell r="Z95" t="e">
            <v>#REF!</v>
          </cell>
          <cell r="AA95" t="e">
            <v>#REF!</v>
          </cell>
          <cell r="AB95" t="e">
            <v>#REF!</v>
          </cell>
          <cell r="AC95" t="e">
            <v>#REF!</v>
          </cell>
          <cell r="AD95" t="e">
            <v>#REF!</v>
          </cell>
          <cell r="AE95" t="e">
            <v>#REF!</v>
          </cell>
          <cell r="AF95" t="e">
            <v>#REF!</v>
          </cell>
          <cell r="AG95" t="e">
            <v>#REF!</v>
          </cell>
          <cell r="AH95" t="e">
            <v>#REF!</v>
          </cell>
        </row>
        <row r="96">
          <cell r="F96" t="str">
            <v>22020930</v>
          </cell>
          <cell r="G96" t="str">
            <v xml:space="preserve">1006   </v>
          </cell>
          <cell r="I96" t="str">
            <v>%</v>
          </cell>
          <cell r="M96" t="e">
            <v>#REF!</v>
          </cell>
          <cell r="N96" t="e">
            <v>#REF!</v>
          </cell>
          <cell r="O96" t="e">
            <v>#REF!</v>
          </cell>
          <cell r="P96" t="e">
            <v>#REF!</v>
          </cell>
          <cell r="Q96" t="e">
            <v>#REF!</v>
          </cell>
          <cell r="R96" t="e">
            <v>#REF!</v>
          </cell>
          <cell r="S96" t="e">
            <v>#REF!</v>
          </cell>
          <cell r="T96" t="e">
            <v>#REF!</v>
          </cell>
          <cell r="U96" t="e">
            <v>#REF!</v>
          </cell>
          <cell r="V96" t="e">
            <v>#REF!</v>
          </cell>
          <cell r="W96" t="e">
            <v>#REF!</v>
          </cell>
          <cell r="X96" t="e">
            <v>#REF!</v>
          </cell>
          <cell r="Y96" t="e">
            <v>#REF!</v>
          </cell>
          <cell r="Z96" t="e">
            <v>#REF!</v>
          </cell>
          <cell r="AA96" t="e">
            <v>#REF!</v>
          </cell>
          <cell r="AB96" t="e">
            <v>#REF!</v>
          </cell>
          <cell r="AC96" t="e">
            <v>#REF!</v>
          </cell>
          <cell r="AD96" t="e">
            <v>#REF!</v>
          </cell>
          <cell r="AE96" t="e">
            <v>#REF!</v>
          </cell>
          <cell r="AF96" t="e">
            <v>#REF!</v>
          </cell>
          <cell r="AG96" t="e">
            <v>#REF!</v>
          </cell>
          <cell r="AH96" t="e">
            <v>#REF!</v>
          </cell>
        </row>
        <row r="97">
          <cell r="F97" t="str">
            <v>22020930</v>
          </cell>
          <cell r="G97" t="str">
            <v xml:space="preserve">1009   </v>
          </cell>
          <cell r="I97" t="str">
            <v>%</v>
          </cell>
          <cell r="M97" t="e">
            <v>#REF!</v>
          </cell>
          <cell r="N97" t="e">
            <v>#REF!</v>
          </cell>
          <cell r="O97" t="e">
            <v>#REF!</v>
          </cell>
          <cell r="P97" t="e">
            <v>#REF!</v>
          </cell>
          <cell r="Q97" t="e">
            <v>#REF!</v>
          </cell>
          <cell r="R97" t="e">
            <v>#REF!</v>
          </cell>
          <cell r="S97" t="e">
            <v>#REF!</v>
          </cell>
          <cell r="T97" t="e">
            <v>#REF!</v>
          </cell>
          <cell r="U97" t="e">
            <v>#REF!</v>
          </cell>
          <cell r="V97" t="e">
            <v>#REF!</v>
          </cell>
          <cell r="W97" t="e">
            <v>#REF!</v>
          </cell>
          <cell r="X97" t="e">
            <v>#REF!</v>
          </cell>
          <cell r="Y97" t="e">
            <v>#REF!</v>
          </cell>
          <cell r="Z97" t="e">
            <v>#REF!</v>
          </cell>
          <cell r="AA97" t="e">
            <v>#REF!</v>
          </cell>
          <cell r="AB97" t="e">
            <v>#REF!</v>
          </cell>
          <cell r="AC97" t="e">
            <v>#REF!</v>
          </cell>
          <cell r="AD97" t="e">
            <v>#REF!</v>
          </cell>
          <cell r="AE97" t="e">
            <v>#REF!</v>
          </cell>
          <cell r="AF97" t="e">
            <v>#REF!</v>
          </cell>
          <cell r="AG97" t="e">
            <v>#REF!</v>
          </cell>
          <cell r="AH97" t="e">
            <v>#REF!</v>
          </cell>
        </row>
        <row r="98">
          <cell r="F98" t="str">
            <v>22020930</v>
          </cell>
          <cell r="G98" t="str">
            <v xml:space="preserve">1012   </v>
          </cell>
          <cell r="I98" t="str">
            <v>%</v>
          </cell>
          <cell r="M98" t="e">
            <v>#REF!</v>
          </cell>
          <cell r="N98" t="e">
            <v>#REF!</v>
          </cell>
          <cell r="O98" t="e">
            <v>#REF!</v>
          </cell>
          <cell r="P98" t="e">
            <v>#REF!</v>
          </cell>
          <cell r="Q98" t="e">
            <v>#REF!</v>
          </cell>
          <cell r="R98" t="e">
            <v>#REF!</v>
          </cell>
          <cell r="S98" t="e">
            <v>#REF!</v>
          </cell>
          <cell r="T98" t="e">
            <v>#REF!</v>
          </cell>
          <cell r="U98" t="e">
            <v>#REF!</v>
          </cell>
          <cell r="V98" t="e">
            <v>#REF!</v>
          </cell>
          <cell r="W98" t="e">
            <v>#REF!</v>
          </cell>
          <cell r="X98" t="e">
            <v>#REF!</v>
          </cell>
          <cell r="Y98" t="e">
            <v>#REF!</v>
          </cell>
          <cell r="Z98" t="e">
            <v>#REF!</v>
          </cell>
          <cell r="AA98" t="e">
            <v>#REF!</v>
          </cell>
          <cell r="AB98" t="e">
            <v>#REF!</v>
          </cell>
          <cell r="AC98" t="e">
            <v>#REF!</v>
          </cell>
          <cell r="AD98" t="e">
            <v>#REF!</v>
          </cell>
          <cell r="AE98" t="e">
            <v>#REF!</v>
          </cell>
          <cell r="AF98" t="e">
            <v>#REF!</v>
          </cell>
          <cell r="AG98" t="e">
            <v>#REF!</v>
          </cell>
          <cell r="AH98" t="e">
            <v>#REF!</v>
          </cell>
        </row>
        <row r="99">
          <cell r="F99" t="str">
            <v>22020930</v>
          </cell>
          <cell r="G99" t="str">
            <v xml:space="preserve">1007   </v>
          </cell>
          <cell r="I99" t="str">
            <v>%</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F100" t="str">
            <v>22020930</v>
          </cell>
          <cell r="G100" t="str">
            <v xml:space="preserve">1010   </v>
          </cell>
          <cell r="I100" t="str">
            <v>%</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cell r="AE100" t="e">
            <v>#REF!</v>
          </cell>
          <cell r="AF100" t="e">
            <v>#REF!</v>
          </cell>
          <cell r="AG100" t="e">
            <v>#REF!</v>
          </cell>
          <cell r="AH100" t="e">
            <v>#REF!</v>
          </cell>
        </row>
        <row r="101">
          <cell r="F101" t="str">
            <v>22020930</v>
          </cell>
          <cell r="G101" t="str">
            <v xml:space="preserve">1013   </v>
          </cell>
          <cell r="I101" t="str">
            <v>%</v>
          </cell>
          <cell r="M101" t="e">
            <v>#REF!</v>
          </cell>
          <cell r="N101" t="e">
            <v>#REF!</v>
          </cell>
          <cell r="O101" t="e">
            <v>#REF!</v>
          </cell>
          <cell r="P101" t="e">
            <v>#REF!</v>
          </cell>
          <cell r="Q101" t="e">
            <v>#REF!</v>
          </cell>
          <cell r="R101" t="e">
            <v>#REF!</v>
          </cell>
          <cell r="S101" t="e">
            <v>#REF!</v>
          </cell>
          <cell r="T101" t="e">
            <v>#REF!</v>
          </cell>
          <cell r="U101" t="e">
            <v>#REF!</v>
          </cell>
          <cell r="V101" t="e">
            <v>#REF!</v>
          </cell>
          <cell r="W101" t="e">
            <v>#REF!</v>
          </cell>
          <cell r="X101" t="e">
            <v>#REF!</v>
          </cell>
          <cell r="Y101" t="e">
            <v>#REF!</v>
          </cell>
          <cell r="Z101" t="e">
            <v>#REF!</v>
          </cell>
          <cell r="AA101" t="e">
            <v>#REF!</v>
          </cell>
          <cell r="AB101" t="e">
            <v>#REF!</v>
          </cell>
          <cell r="AC101" t="e">
            <v>#REF!</v>
          </cell>
          <cell r="AD101" t="e">
            <v>#REF!</v>
          </cell>
          <cell r="AE101" t="e">
            <v>#REF!</v>
          </cell>
          <cell r="AF101" t="e">
            <v>#REF!</v>
          </cell>
          <cell r="AG101" t="e">
            <v>#REF!</v>
          </cell>
          <cell r="AH101" t="e">
            <v>#REF!</v>
          </cell>
        </row>
        <row r="102">
          <cell r="F102" t="str">
            <v>22060930</v>
          </cell>
          <cell r="G102" t="str">
            <v xml:space="preserve">1014   </v>
          </cell>
          <cell r="I102" t="str">
            <v>Kt</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row>
        <row r="103">
          <cell r="F103" t="str">
            <v>22060930</v>
          </cell>
          <cell r="G103" t="str">
            <v xml:space="preserve">1015   </v>
          </cell>
          <cell r="I103" t="str">
            <v>Kt</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row>
        <row r="104">
          <cell r="F104" t="str">
            <v>22060930</v>
          </cell>
          <cell r="G104" t="str">
            <v xml:space="preserve">1016   </v>
          </cell>
          <cell r="I104" t="str">
            <v>g/t</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row>
        <row r="105">
          <cell r="F105" t="str">
            <v>22060930</v>
          </cell>
          <cell r="G105" t="str">
            <v xml:space="preserve">1017   </v>
          </cell>
          <cell r="I105" t="str">
            <v>%</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row>
        <row r="106">
          <cell r="F106" t="str">
            <v>22060930</v>
          </cell>
          <cell r="G106" t="str">
            <v xml:space="preserve">1018   </v>
          </cell>
          <cell r="I106" t="str">
            <v>%</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row>
        <row r="107">
          <cell r="F107" t="str">
            <v>22060930</v>
          </cell>
          <cell r="G107" t="str">
            <v xml:space="preserve">1019   </v>
          </cell>
          <cell r="I107" t="str">
            <v>%</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row>
        <row r="108">
          <cell r="F108" t="str">
            <v>22060930</v>
          </cell>
          <cell r="G108" t="str">
            <v xml:space="preserve">1020   </v>
          </cell>
          <cell r="I108" t="str">
            <v>%</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row>
        <row r="109">
          <cell r="F109" t="str">
            <v>22060930</v>
          </cell>
          <cell r="G109" t="str">
            <v xml:space="preserve">1021   </v>
          </cell>
          <cell r="I109" t="str">
            <v>%</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row>
        <row r="110">
          <cell r="F110" t="str">
            <v>22060930</v>
          </cell>
          <cell r="G110" t="str">
            <v xml:space="preserve">1022   </v>
          </cell>
          <cell r="I110" t="str">
            <v>Kt</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row>
        <row r="111">
          <cell r="F111" t="str">
            <v>22060930</v>
          </cell>
          <cell r="G111" t="str">
            <v xml:space="preserve">1023   </v>
          </cell>
          <cell r="I111" t="str">
            <v>Kt</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row>
        <row r="112">
          <cell r="F112" t="str">
            <v>22060930</v>
          </cell>
          <cell r="G112" t="str">
            <v xml:space="preserve">1024   </v>
          </cell>
          <cell r="I112" t="str">
            <v>g/t</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row>
        <row r="113">
          <cell r="F113" t="str">
            <v>22060930</v>
          </cell>
          <cell r="G113" t="str">
            <v xml:space="preserve">1025   </v>
          </cell>
          <cell r="I113" t="str">
            <v>g/t</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row>
        <row r="114">
          <cell r="F114" t="str">
            <v>22060930</v>
          </cell>
          <cell r="G114" t="str">
            <v xml:space="preserve">1026   </v>
          </cell>
          <cell r="I114" t="str">
            <v>KOz</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row>
        <row r="115">
          <cell r="F115" t="str">
            <v>22060930</v>
          </cell>
          <cell r="G115" t="str">
            <v xml:space="preserve">1027   </v>
          </cell>
          <cell r="I115" t="str">
            <v>Kt</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row>
        <row r="116">
          <cell r="F116" t="str">
            <v>22060930</v>
          </cell>
          <cell r="G116" t="str">
            <v xml:space="preserve">1028   </v>
          </cell>
          <cell r="I116" t="str">
            <v>Kt</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row>
        <row r="117">
          <cell r="F117" t="str">
            <v>22060930</v>
          </cell>
          <cell r="G117" t="str">
            <v xml:space="preserve">1029   </v>
          </cell>
          <cell r="I117" t="str">
            <v>KOz</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row>
        <row r="118">
          <cell r="F118" t="str">
            <v>22060930</v>
          </cell>
          <cell r="G118" t="str">
            <v xml:space="preserve">1030   </v>
          </cell>
          <cell r="I118" t="str">
            <v>Kt</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row>
        <row r="119">
          <cell r="F119" t="str">
            <v>22060930</v>
          </cell>
          <cell r="G119" t="str">
            <v xml:space="preserve">1031   </v>
          </cell>
          <cell r="I119" t="str">
            <v>Kt</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row>
        <row r="120">
          <cell r="F120" t="str">
            <v>22060930</v>
          </cell>
          <cell r="G120" t="str">
            <v xml:space="preserve">1032   </v>
          </cell>
          <cell r="I120" t="str">
            <v>USD 000's</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row>
        <row r="121">
          <cell r="F121" t="str">
            <v>22060930</v>
          </cell>
          <cell r="G121" t="str">
            <v xml:space="preserve">1033   </v>
          </cell>
          <cell r="I121" t="str">
            <v>USD 000's</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row>
        <row r="128">
          <cell r="AH128">
            <v>0</v>
          </cell>
        </row>
        <row r="129">
          <cell r="AH129">
            <v>0</v>
          </cell>
        </row>
        <row r="130">
          <cell r="AH130">
            <v>0</v>
          </cell>
        </row>
        <row r="131">
          <cell r="AH131">
            <v>0</v>
          </cell>
        </row>
      </sheetData>
      <sheetData sheetId="23"/>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ato 5 Entrenamiento"/>
      <sheetName val="Report"/>
    </sheetNames>
    <sheetDataSet>
      <sheetData sheetId="0" refreshError="1">
        <row r="2">
          <cell r="A2" t="str">
            <v>E</v>
          </cell>
          <cell r="B2" t="str">
            <v>I</v>
          </cell>
          <cell r="C2" t="str">
            <v>C</v>
          </cell>
          <cell r="D2">
            <v>1</v>
          </cell>
        </row>
        <row r="3">
          <cell r="A3" t="str">
            <v>F</v>
          </cell>
          <cell r="B3" t="str">
            <v>E</v>
          </cell>
          <cell r="C3" t="str">
            <v>P</v>
          </cell>
          <cell r="D3">
            <v>2</v>
          </cell>
        </row>
        <row r="4">
          <cell r="A4" t="str">
            <v>T</v>
          </cell>
          <cell r="C4" t="str">
            <v>E</v>
          </cell>
          <cell r="D4">
            <v>3</v>
          </cell>
        </row>
        <row r="5">
          <cell r="A5" t="str">
            <v>G</v>
          </cell>
        </row>
        <row r="6">
          <cell r="A6" t="str">
            <v>S</v>
          </cell>
        </row>
      </sheetData>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nning"/>
      <sheetName val="Cashflows"/>
      <sheetName val="P &amp; L"/>
      <sheetName val="UG &amp; CPP"/>
      <sheetName val="OC &amp; HW"/>
      <sheetName val="Revenue"/>
      <sheetName val="Capital T"/>
      <sheetName val="Capital GCA T"/>
      <sheetName val="Capital West"/>
      <sheetName val="Financing"/>
      <sheetName val="TARIF2002"/>
    </sheetNames>
    <sheetDataSet>
      <sheetData sheetId="0" refreshError="1">
        <row r="6">
          <cell r="D6">
            <v>0.3</v>
          </cell>
        </row>
        <row r="7">
          <cell r="D7">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EQUIPOS"/>
      <sheetName val="PRODUCC"/>
      <sheetName val="Grono-Pala"/>
      <sheetName val="CALIDAD"/>
      <sheetName val="BD_831"/>
      <sheetName val="BD_OREG1"/>
      <sheetName val="BD_OREG2"/>
      <sheetName val="BD100-45"/>
      <sheetName val="BD100_45"/>
      <sheetName val="Parameters"/>
      <sheetName val="Sensitivities"/>
      <sheetName val="Deprec"/>
      <sheetName val="Equip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caja"/>
      <sheetName val="PRESUPUESTO OFICIAL"/>
      <sheetName val="PRESUPUESTO licitación"/>
      <sheetName val="P. ACTIVIDADES"/>
      <sheetName val="SIM"/>
      <sheetName val="UNITARIOS"/>
      <sheetName val="MATERIALES"/>
      <sheetName val="EQUIPOS"/>
      <sheetName val="Mano de Obra Directa"/>
      <sheetName val="TARIFAS EQUIPOS"/>
      <sheetName val="CALCULO DE FACTOR PRESTACIONAL"/>
      <sheetName val="Administración"/>
      <sheetName val="cupos de crédito"/>
    </sheetNames>
    <sheetDataSet>
      <sheetData sheetId="0"/>
      <sheetData sheetId="1"/>
      <sheetData sheetId="2"/>
      <sheetData sheetId="3"/>
      <sheetData sheetId="4"/>
      <sheetData sheetId="5"/>
      <sheetData sheetId="6">
        <row r="2">
          <cell r="D2">
            <v>20000</v>
          </cell>
        </row>
        <row r="4">
          <cell r="D4">
            <v>3000</v>
          </cell>
        </row>
      </sheetData>
      <sheetData sheetId="7"/>
      <sheetData sheetId="8"/>
      <sheetData sheetId="9">
        <row r="2">
          <cell r="C2">
            <v>6500</v>
          </cell>
        </row>
      </sheetData>
      <sheetData sheetId="10"/>
      <sheetData sheetId="11">
        <row r="65">
          <cell r="C65">
            <v>0.30000000000000004</v>
          </cell>
        </row>
      </sheetData>
      <sheetData sheetId="1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Unit"/>
      <sheetName val="ResumenMaterial"/>
    </sheetNames>
    <sheetDataSet>
      <sheetData sheetId="0" refreshError="1"/>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Tables"/>
      <sheetName val="Summary"/>
      <sheetName val="CapitalBudget6MthToDec05"/>
      <sheetName val="Propuesta"/>
    </sheetNames>
    <sheetDataSet>
      <sheetData sheetId="0" refreshError="1">
        <row r="2">
          <cell r="K2" t="str">
            <v>1A</v>
          </cell>
          <cell r="L2" t="str">
            <v>(1) Extreme</v>
          </cell>
        </row>
        <row r="3">
          <cell r="K3" t="str">
            <v>1B</v>
          </cell>
          <cell r="L3" t="str">
            <v>(2) Extreme</v>
          </cell>
        </row>
        <row r="4">
          <cell r="K4" t="str">
            <v>1C</v>
          </cell>
          <cell r="L4" t="str">
            <v>(4) Extreme</v>
          </cell>
        </row>
        <row r="5">
          <cell r="K5" t="str">
            <v>1D</v>
          </cell>
          <cell r="L5" t="str">
            <v>(7) Extreme</v>
          </cell>
        </row>
        <row r="6">
          <cell r="K6" t="str">
            <v>1E</v>
          </cell>
          <cell r="L6" t="str">
            <v>(11) High</v>
          </cell>
        </row>
        <row r="7">
          <cell r="K7" t="str">
            <v>2A</v>
          </cell>
          <cell r="L7" t="str">
            <v>(3) Extreme</v>
          </cell>
        </row>
        <row r="8">
          <cell r="K8" t="str">
            <v>2B</v>
          </cell>
          <cell r="L8" t="str">
            <v>(5) Extreme</v>
          </cell>
        </row>
        <row r="9">
          <cell r="K9" t="str">
            <v>2C</v>
          </cell>
          <cell r="L9" t="str">
            <v>(8) Extreme</v>
          </cell>
        </row>
        <row r="10">
          <cell r="K10" t="str">
            <v>2D</v>
          </cell>
          <cell r="L10" t="str">
            <v>(12) High</v>
          </cell>
        </row>
        <row r="11">
          <cell r="K11" t="str">
            <v>2E</v>
          </cell>
          <cell r="L11" t="str">
            <v>(16) High</v>
          </cell>
        </row>
        <row r="12">
          <cell r="K12" t="str">
            <v>3A</v>
          </cell>
          <cell r="L12" t="str">
            <v>(6) Extreme</v>
          </cell>
        </row>
        <row r="13">
          <cell r="K13" t="str">
            <v>3B</v>
          </cell>
          <cell r="L13" t="str">
            <v>(9) High</v>
          </cell>
        </row>
        <row r="14">
          <cell r="K14" t="str">
            <v>3C</v>
          </cell>
          <cell r="L14" t="str">
            <v>(13) High</v>
          </cell>
        </row>
        <row r="15">
          <cell r="K15" t="str">
            <v>3D</v>
          </cell>
          <cell r="L15" t="str">
            <v>(17) Moderate</v>
          </cell>
        </row>
        <row r="16">
          <cell r="K16" t="str">
            <v>3E</v>
          </cell>
          <cell r="L16" t="str">
            <v>(20) Moderate</v>
          </cell>
        </row>
        <row r="17">
          <cell r="K17" t="str">
            <v>4A</v>
          </cell>
          <cell r="L17" t="str">
            <v>(10) High</v>
          </cell>
        </row>
        <row r="18">
          <cell r="K18" t="str">
            <v>4B</v>
          </cell>
          <cell r="L18" t="str">
            <v>(14) High</v>
          </cell>
        </row>
        <row r="19">
          <cell r="K19" t="str">
            <v>4C</v>
          </cell>
          <cell r="L19" t="str">
            <v>(18) Moderate</v>
          </cell>
        </row>
        <row r="20">
          <cell r="K20" t="str">
            <v>4D</v>
          </cell>
          <cell r="L20" t="str">
            <v>(21) Low</v>
          </cell>
        </row>
        <row r="21">
          <cell r="K21" t="str">
            <v>4E</v>
          </cell>
          <cell r="L21" t="str">
            <v>(23) Low</v>
          </cell>
        </row>
        <row r="22">
          <cell r="K22" t="str">
            <v>5A</v>
          </cell>
          <cell r="L22" t="str">
            <v>(15) High</v>
          </cell>
        </row>
        <row r="23">
          <cell r="K23" t="str">
            <v>5B</v>
          </cell>
          <cell r="L23" t="str">
            <v>(19) Moderate</v>
          </cell>
        </row>
        <row r="24">
          <cell r="K24" t="str">
            <v>5C</v>
          </cell>
          <cell r="L24" t="str">
            <v>(22) Low</v>
          </cell>
        </row>
        <row r="25">
          <cell r="K25" t="str">
            <v>5D</v>
          </cell>
          <cell r="L25" t="str">
            <v>(24) Low</v>
          </cell>
        </row>
        <row r="26">
          <cell r="K26" t="str">
            <v>5E</v>
          </cell>
          <cell r="L26" t="str">
            <v>(25) Low</v>
          </cell>
        </row>
      </sheetData>
      <sheetData sheetId="1" refreshError="1"/>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GENERAL "/>
      <sheetName val="cap 5-ELECTRICAS "/>
      <sheetName val="datosluminariasRoyAlPHa"/>
      <sheetName val="RefTables"/>
      <sheetName val="Registros_de_Asistencia"/>
      <sheetName val="Simulación Inf."/>
    </sheetNames>
    <sheetDataSet>
      <sheetData sheetId="0"/>
      <sheetData sheetId="1"/>
      <sheetData sheetId="2"/>
      <sheetData sheetId="3">
        <row r="1">
          <cell r="A1" t="str">
            <v>Luminarias de 70W-220V con brazo Sodio</v>
          </cell>
        </row>
        <row r="2">
          <cell r="A2" t="str">
            <v>Luminarias de 150W-220V con brazo Sodio</v>
          </cell>
        </row>
        <row r="3">
          <cell r="A3" t="str">
            <v>Luminarias de 250W-220V con brazo Sodio</v>
          </cell>
        </row>
        <row r="4">
          <cell r="A4" t="str">
            <v>Luminarias de 400W-220V con brazo Sodio</v>
          </cell>
        </row>
        <row r="5">
          <cell r="A5" t="str">
            <v xml:space="preserve">Reflectores tipo RCG de 1000W-220V </v>
          </cell>
        </row>
        <row r="6">
          <cell r="A6" t="str">
            <v>Luminarias tipo RAP de 70W-220V</v>
          </cell>
        </row>
        <row r="7">
          <cell r="A7" t="str">
            <v>Bombillos de Sodio 70W-220V</v>
          </cell>
        </row>
        <row r="8">
          <cell r="A8" t="str">
            <v>Bombillos de Sodio 150W-220V</v>
          </cell>
        </row>
        <row r="9">
          <cell r="A9" t="str">
            <v>Bombillos de Sodio 250W-220V</v>
          </cell>
        </row>
        <row r="10">
          <cell r="A10" t="str">
            <v>Bombillos de Sodio 400W-220V</v>
          </cell>
        </row>
        <row r="11">
          <cell r="A11" t="str">
            <v>Bombillos de Sodio 1000W-220V</v>
          </cell>
        </row>
      </sheetData>
      <sheetData sheetId="4" refreshError="1"/>
      <sheetData sheetId="5" refreshError="1"/>
      <sheetData sheetId="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ject Parameters"/>
      <sheetName val="Fleet"/>
      <sheetName val="Utilisation"/>
      <sheetName val="Support Equipment"/>
      <sheetName val="Truck Nos - Coal"/>
      <sheetName val="Truck Nos - Waste"/>
      <sheetName val="Ground Prep - Coal"/>
      <sheetName val="Ground Prep - Waste"/>
      <sheetName val="Capacity"/>
      <sheetName val="Pasted Schedule"/>
      <sheetName val="MANUAL CONTRACTOR ANNUAL VOLUME"/>
      <sheetName val="Waste Exc Prod"/>
      <sheetName val="Coal Exc Prod"/>
      <sheetName val="Work Hrs - FEL&amp;EXC "/>
      <sheetName val="Work Hrs - Trucks&amp;Support"/>
      <sheetName val="Hours Summary"/>
      <sheetName val="Equip Selection &amp; Roster"/>
      <sheetName val="Truck Cycle Data"/>
      <sheetName val="OC Equip Data"/>
      <sheetName val="Mine variance - tree"/>
    </sheetNames>
    <sheetDataSet>
      <sheetData sheetId="0"/>
      <sheetData sheetId="1">
        <row r="41">
          <cell r="S4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BASES"/>
      <sheetName val="5094-2003"/>
      <sheetName val="AIU"/>
      <sheetName val="A. P. U."/>
    </sheetNames>
    <sheetDataSet>
      <sheetData sheetId="0" refreshError="1">
        <row r="60">
          <cell r="F60">
            <v>80591.125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0"/>
      <sheetName val="June00"/>
      <sheetName val="Sheet3"/>
      <sheetName val="Sheet4"/>
      <sheetName val="Sheet6"/>
      <sheetName val="Sheet7"/>
      <sheetName val="Sheet9"/>
      <sheetName val="Sheet10"/>
      <sheetName val="Index"/>
    </sheetNames>
    <sheetDataSet>
      <sheetData sheetId="0" refreshError="1"/>
      <sheetData sheetId="1" refreshError="1"/>
      <sheetData sheetId="2" refreshError="1"/>
      <sheetData sheetId="3" refreshError="1">
        <row r="2">
          <cell r="A2" t="str">
            <v>BS1015</v>
          </cell>
          <cell r="B2" t="str">
            <v>MURRIN MURRIN CHQ ACC</v>
          </cell>
          <cell r="C2">
            <v>-919953.21</v>
          </cell>
          <cell r="D2">
            <v>-408212.97</v>
          </cell>
          <cell r="E2">
            <v>-1328166.18</v>
          </cell>
        </row>
        <row r="3">
          <cell r="A3" t="str">
            <v>BS1018</v>
          </cell>
          <cell r="B3" t="str">
            <v>ANO USD CHQ ACCT</v>
          </cell>
          <cell r="C3">
            <v>5879906</v>
          </cell>
          <cell r="D3">
            <v>-5901378.1799999997</v>
          </cell>
          <cell r="E3">
            <v>-21472.18</v>
          </cell>
        </row>
        <row r="4">
          <cell r="A4" t="str">
            <v>BS1077</v>
          </cell>
          <cell r="B4" t="str">
            <v>PETTY CASH MMO MINING</v>
          </cell>
          <cell r="C4">
            <v>1000</v>
          </cell>
          <cell r="D4">
            <v>0</v>
          </cell>
          <cell r="E4">
            <v>1000</v>
          </cell>
        </row>
        <row r="5">
          <cell r="A5" t="str">
            <v>BS1079</v>
          </cell>
          <cell r="B5" t="str">
            <v>PETTY CASH MMO PERTH</v>
          </cell>
          <cell r="C5">
            <v>1000</v>
          </cell>
          <cell r="D5">
            <v>0</v>
          </cell>
          <cell r="E5">
            <v>1000</v>
          </cell>
        </row>
        <row r="6">
          <cell r="A6" t="str">
            <v>BS1080</v>
          </cell>
          <cell r="B6" t="str">
            <v>PETTY CASH MELBOURNE</v>
          </cell>
          <cell r="C6">
            <v>500</v>
          </cell>
          <cell r="D6">
            <v>1000</v>
          </cell>
          <cell r="E6">
            <v>1500</v>
          </cell>
        </row>
        <row r="7">
          <cell r="A7" t="str">
            <v>BS1140</v>
          </cell>
          <cell r="B7" t="str">
            <v>GUAR TERM DEP OFFSET</v>
          </cell>
          <cell r="C7">
            <v>1430000</v>
          </cell>
          <cell r="D7">
            <v>0</v>
          </cell>
          <cell r="E7">
            <v>1430000</v>
          </cell>
        </row>
        <row r="8">
          <cell r="A8" t="str">
            <v>BS1205</v>
          </cell>
          <cell r="B8" t="str">
            <v>TRADE DBTRS ABACUS</v>
          </cell>
          <cell r="C8">
            <v>134401.92000000001</v>
          </cell>
          <cell r="D8">
            <v>-250</v>
          </cell>
          <cell r="E8">
            <v>134151.92000000001</v>
          </cell>
        </row>
        <row r="9">
          <cell r="A9" t="str">
            <v>BS1207</v>
          </cell>
          <cell r="B9" t="str">
            <v>DEBTOR FD MISC ACC</v>
          </cell>
          <cell r="C9">
            <v>880148.03</v>
          </cell>
          <cell r="D9">
            <v>386685.55</v>
          </cell>
          <cell r="E9">
            <v>1266833.58</v>
          </cell>
        </row>
        <row r="10">
          <cell r="A10" t="str">
            <v>BS1208</v>
          </cell>
          <cell r="B10" t="str">
            <v>DEBTOR - INITCO</v>
          </cell>
          <cell r="C10">
            <v>17645.87</v>
          </cell>
          <cell r="D10">
            <v>-1780.97</v>
          </cell>
          <cell r="E10">
            <v>15864.9</v>
          </cell>
        </row>
        <row r="11">
          <cell r="A11" t="str">
            <v>BS1209</v>
          </cell>
          <cell r="B11" t="str">
            <v>DEBTOR - CSM</v>
          </cell>
          <cell r="C11">
            <v>318214.39</v>
          </cell>
          <cell r="D11">
            <v>-71279.210000000006</v>
          </cell>
          <cell r="E11">
            <v>246935.18</v>
          </cell>
        </row>
        <row r="12">
          <cell r="A12" t="str">
            <v>BS1210</v>
          </cell>
          <cell r="B12" t="str">
            <v>DEBTOR FLUOR DANIEL</v>
          </cell>
          <cell r="C12">
            <v>21283050.050000001</v>
          </cell>
          <cell r="D12">
            <v>455476.19</v>
          </cell>
          <cell r="E12">
            <v>21738526.239999998</v>
          </cell>
        </row>
        <row r="13">
          <cell r="A13" t="str">
            <v>BS1211</v>
          </cell>
          <cell r="B13" t="str">
            <v>DEBTOR - BRAMBLES</v>
          </cell>
          <cell r="C13">
            <v>52711.74</v>
          </cell>
          <cell r="D13">
            <v>-11446.15</v>
          </cell>
          <cell r="E13">
            <v>41265.589999999997</v>
          </cell>
        </row>
        <row r="14">
          <cell r="A14" t="str">
            <v>BS1213</v>
          </cell>
          <cell r="B14" t="str">
            <v>DEBTOR WALLIS DRILL'G</v>
          </cell>
          <cell r="C14">
            <v>17224.98</v>
          </cell>
          <cell r="D14">
            <v>-1266.7</v>
          </cell>
          <cell r="E14">
            <v>15958.28</v>
          </cell>
        </row>
        <row r="15">
          <cell r="A15" t="str">
            <v>BS1214</v>
          </cell>
          <cell r="B15" t="str">
            <v>DEBTOR - BOC</v>
          </cell>
          <cell r="C15">
            <v>14273.32</v>
          </cell>
          <cell r="D15">
            <v>22477.93</v>
          </cell>
          <cell r="E15">
            <v>36751.25</v>
          </cell>
        </row>
        <row r="16">
          <cell r="A16" t="str">
            <v>BS1215</v>
          </cell>
          <cell r="B16" t="str">
            <v>DEBTOR SHRM (BIDARN)</v>
          </cell>
          <cell r="C16">
            <v>82145.98</v>
          </cell>
          <cell r="D16">
            <v>4606.84</v>
          </cell>
          <cell r="E16">
            <v>86752.82</v>
          </cell>
        </row>
        <row r="17">
          <cell r="A17" t="str">
            <v>BS1227</v>
          </cell>
          <cell r="B17" t="str">
            <v>DEBTOR FD OTHER EPC</v>
          </cell>
          <cell r="C17">
            <v>60448850.609999999</v>
          </cell>
          <cell r="D17">
            <v>21156358.390000001</v>
          </cell>
          <cell r="E17">
            <v>81605209</v>
          </cell>
        </row>
        <row r="18">
          <cell r="A18" t="str">
            <v>BS1232</v>
          </cell>
          <cell r="B18" t="str">
            <v>DEBTOR - BRANDRILL</v>
          </cell>
          <cell r="C18">
            <v>7692.28</v>
          </cell>
          <cell r="D18">
            <v>-4506.79</v>
          </cell>
          <cell r="E18">
            <v>3185.49</v>
          </cell>
        </row>
        <row r="19">
          <cell r="A19" t="str">
            <v>BS1234</v>
          </cell>
          <cell r="B19" t="str">
            <v>DEBTOR - EUREST</v>
          </cell>
          <cell r="C19">
            <v>19862.53</v>
          </cell>
          <cell r="D19">
            <v>4378.71</v>
          </cell>
          <cell r="E19">
            <v>24241.24</v>
          </cell>
        </row>
        <row r="20">
          <cell r="A20" t="str">
            <v>BS1235</v>
          </cell>
          <cell r="B20" t="str">
            <v>DEBTOR - US FILTERS</v>
          </cell>
          <cell r="C20">
            <v>80108.02</v>
          </cell>
          <cell r="D20">
            <v>-1100</v>
          </cell>
          <cell r="E20">
            <v>79008.02</v>
          </cell>
        </row>
        <row r="21">
          <cell r="A21" t="str">
            <v>BS1236</v>
          </cell>
          <cell r="B21" t="str">
            <v>DEBTOR - FURNACE TECH</v>
          </cell>
          <cell r="C21">
            <v>700</v>
          </cell>
          <cell r="D21">
            <v>0</v>
          </cell>
          <cell r="E21">
            <v>700</v>
          </cell>
        </row>
        <row r="22">
          <cell r="A22" t="str">
            <v>BS1237</v>
          </cell>
          <cell r="B22" t="str">
            <v>DEBTOR - H2 PLT LINDE</v>
          </cell>
          <cell r="C22">
            <v>9019.5400000000009</v>
          </cell>
          <cell r="D22">
            <v>0</v>
          </cell>
          <cell r="E22">
            <v>9019.5400000000009</v>
          </cell>
        </row>
        <row r="23">
          <cell r="A23" t="str">
            <v>BS1238</v>
          </cell>
          <cell r="B23" t="str">
            <v>DEBTOR - WEIR</v>
          </cell>
          <cell r="C23">
            <v>2524.9899999999998</v>
          </cell>
          <cell r="D23">
            <v>-2525</v>
          </cell>
          <cell r="E23">
            <v>-0.01</v>
          </cell>
        </row>
        <row r="24">
          <cell r="A24" t="str">
            <v>BS1240</v>
          </cell>
          <cell r="B24" t="str">
            <v>DEBTOR - AUSCLAD IND</v>
          </cell>
          <cell r="C24">
            <v>15503.65</v>
          </cell>
          <cell r="D24">
            <v>-15503.65</v>
          </cell>
          <cell r="E24">
            <v>0</v>
          </cell>
        </row>
        <row r="25">
          <cell r="A25" t="str">
            <v>BS1244</v>
          </cell>
          <cell r="B25" t="str">
            <v>DEBTOR - ATKINS</v>
          </cell>
          <cell r="C25">
            <v>865.86</v>
          </cell>
          <cell r="D25">
            <v>-865.86</v>
          </cell>
          <cell r="E25">
            <v>0</v>
          </cell>
        </row>
        <row r="26">
          <cell r="A26" t="str">
            <v>BS1245</v>
          </cell>
          <cell r="B26" t="str">
            <v>DEBTOR - ASC-E</v>
          </cell>
          <cell r="C26">
            <v>62498.2</v>
          </cell>
          <cell r="D26">
            <v>300</v>
          </cell>
          <cell r="E26">
            <v>62798.2</v>
          </cell>
        </row>
        <row r="27">
          <cell r="A27" t="str">
            <v>BS1246</v>
          </cell>
          <cell r="B27" t="str">
            <v>DEBTOR - BORAL BUILD</v>
          </cell>
          <cell r="C27">
            <v>802.51</v>
          </cell>
          <cell r="D27">
            <v>981.97</v>
          </cell>
          <cell r="E27">
            <v>1784.48</v>
          </cell>
        </row>
        <row r="28">
          <cell r="A28" t="str">
            <v>BS1247</v>
          </cell>
          <cell r="B28" t="str">
            <v>DEBTOR - BYAC</v>
          </cell>
          <cell r="C28">
            <v>12514.9</v>
          </cell>
          <cell r="D28">
            <v>25428.95</v>
          </cell>
          <cell r="E28">
            <v>37943.85</v>
          </cell>
        </row>
        <row r="29">
          <cell r="A29" t="str">
            <v>BS1248</v>
          </cell>
          <cell r="B29" t="str">
            <v>DEBTOR - COATES HIRE</v>
          </cell>
          <cell r="C29">
            <v>4246.1499999999996</v>
          </cell>
          <cell r="D29">
            <v>-402.9</v>
          </cell>
          <cell r="E29">
            <v>3843.25</v>
          </cell>
        </row>
        <row r="30">
          <cell r="A30" t="str">
            <v>BS1249</v>
          </cell>
          <cell r="B30" t="str">
            <v>DEBTOR-COCKBURN HIRE</v>
          </cell>
          <cell r="C30">
            <v>4414.3999999999996</v>
          </cell>
          <cell r="D30">
            <v>-471.93</v>
          </cell>
          <cell r="E30">
            <v>3942.47</v>
          </cell>
        </row>
        <row r="31">
          <cell r="A31" t="str">
            <v>BS1250</v>
          </cell>
          <cell r="B31" t="str">
            <v>DEBTOR - CSR</v>
          </cell>
          <cell r="C31">
            <v>-814.72</v>
          </cell>
          <cell r="D31">
            <v>-1017.56</v>
          </cell>
          <cell r="E31">
            <v>-1832.28</v>
          </cell>
        </row>
        <row r="32">
          <cell r="A32" t="str">
            <v>BS1251</v>
          </cell>
          <cell r="B32" t="str">
            <v>DEBTOR - JAMES HARDIE</v>
          </cell>
          <cell r="C32">
            <v>-200.01</v>
          </cell>
          <cell r="D32">
            <v>0</v>
          </cell>
          <cell r="E32">
            <v>-200.01</v>
          </cell>
        </row>
        <row r="33">
          <cell r="A33" t="str">
            <v>BS1255</v>
          </cell>
          <cell r="B33" t="str">
            <v>DEBTOR - NATIONAL JET</v>
          </cell>
          <cell r="C33">
            <v>2426.16</v>
          </cell>
          <cell r="D33">
            <v>111.67</v>
          </cell>
          <cell r="E33">
            <v>2537.83</v>
          </cell>
        </row>
        <row r="34">
          <cell r="A34" t="str">
            <v>BS1256</v>
          </cell>
          <cell r="B34" t="str">
            <v>DEBTOR - SMC VENDING</v>
          </cell>
          <cell r="C34">
            <v>63523.17</v>
          </cell>
          <cell r="D34">
            <v>-1955.2</v>
          </cell>
          <cell r="E34">
            <v>61567.97</v>
          </cell>
        </row>
        <row r="35">
          <cell r="A35" t="str">
            <v>BS1257</v>
          </cell>
          <cell r="B35" t="str">
            <v>DEBTOR - SULLIVANS</v>
          </cell>
          <cell r="C35">
            <v>5292.22</v>
          </cell>
          <cell r="D35">
            <v>-874.06</v>
          </cell>
          <cell r="E35">
            <v>4418.16</v>
          </cell>
        </row>
        <row r="36">
          <cell r="A36" t="str">
            <v>BS1258</v>
          </cell>
          <cell r="B36" t="str">
            <v>DEBTOR - GOODYEAR</v>
          </cell>
          <cell r="C36">
            <v>50</v>
          </cell>
          <cell r="D36">
            <v>-50</v>
          </cell>
          <cell r="E36">
            <v>0</v>
          </cell>
        </row>
        <row r="37">
          <cell r="A37" t="str">
            <v>BS1260</v>
          </cell>
          <cell r="B37" t="str">
            <v>DEBTOR - MONODELPHOUS</v>
          </cell>
          <cell r="C37">
            <v>16081.72</v>
          </cell>
          <cell r="D37">
            <v>-11776.16</v>
          </cell>
          <cell r="E37">
            <v>4305.5600000000004</v>
          </cell>
        </row>
        <row r="38">
          <cell r="A38" t="str">
            <v>BS1261</v>
          </cell>
          <cell r="B38" t="str">
            <v>DEBTOR - ALLJAY</v>
          </cell>
          <cell r="C38">
            <v>13527.47</v>
          </cell>
          <cell r="D38">
            <v>6534.16</v>
          </cell>
          <cell r="E38">
            <v>20061.63</v>
          </cell>
        </row>
        <row r="39">
          <cell r="A39" t="str">
            <v>BS1263</v>
          </cell>
          <cell r="B39" t="str">
            <v>DR GARDENER PERROTT</v>
          </cell>
          <cell r="C39">
            <v>38212.19</v>
          </cell>
          <cell r="D39">
            <v>-6511.38</v>
          </cell>
          <cell r="E39">
            <v>31700.81</v>
          </cell>
        </row>
        <row r="40">
          <cell r="A40" t="str">
            <v>BS1264</v>
          </cell>
          <cell r="B40" t="str">
            <v>DEBTOR - SHELL AUST</v>
          </cell>
          <cell r="C40">
            <v>1882.46</v>
          </cell>
          <cell r="D40">
            <v>240.16</v>
          </cell>
          <cell r="E40">
            <v>2122.62</v>
          </cell>
        </row>
        <row r="41">
          <cell r="A41" t="str">
            <v>BS1265</v>
          </cell>
          <cell r="B41" t="str">
            <v>DEBTOR JR ENGINEERING</v>
          </cell>
          <cell r="C41">
            <v>15173.66</v>
          </cell>
          <cell r="D41">
            <v>-1662.57</v>
          </cell>
          <cell r="E41">
            <v>13511.09</v>
          </cell>
        </row>
        <row r="42">
          <cell r="A42" t="str">
            <v>BS1266</v>
          </cell>
          <cell r="B42" t="str">
            <v>DEBTOR - YORK LINING</v>
          </cell>
          <cell r="C42">
            <v>1950</v>
          </cell>
          <cell r="D42">
            <v>-1950</v>
          </cell>
          <cell r="E42">
            <v>0</v>
          </cell>
        </row>
        <row r="43">
          <cell r="A43" t="str">
            <v>BS1269</v>
          </cell>
          <cell r="B43" t="str">
            <v>DEBTOR-SONS OF GWALIA</v>
          </cell>
          <cell r="C43">
            <v>-200</v>
          </cell>
          <cell r="D43">
            <v>580</v>
          </cell>
          <cell r="E43">
            <v>380</v>
          </cell>
        </row>
        <row r="44">
          <cell r="A44" t="str">
            <v>BS1270</v>
          </cell>
          <cell r="B44" t="str">
            <v>DEBTOR-FD VENDOR REPS</v>
          </cell>
          <cell r="C44">
            <v>117741.89</v>
          </cell>
          <cell r="D44">
            <v>-159954.17000000001</v>
          </cell>
          <cell r="E44">
            <v>-42212.28</v>
          </cell>
        </row>
        <row r="45">
          <cell r="A45" t="str">
            <v>BS1271</v>
          </cell>
          <cell r="B45" t="str">
            <v>DEBTOR-FD ENGINEER'G</v>
          </cell>
          <cell r="C45">
            <v>218895.61</v>
          </cell>
          <cell r="D45">
            <v>-204297.31</v>
          </cell>
          <cell r="E45">
            <v>14598.3</v>
          </cell>
        </row>
        <row r="46">
          <cell r="A46" t="str">
            <v>BS1276</v>
          </cell>
          <cell r="B46" t="str">
            <v>DEBTOR - JSE ELECTRIC</v>
          </cell>
          <cell r="C46">
            <v>-100</v>
          </cell>
          <cell r="D46">
            <v>0</v>
          </cell>
          <cell r="E46">
            <v>-100</v>
          </cell>
        </row>
        <row r="47">
          <cell r="A47" t="str">
            <v>BS1277</v>
          </cell>
          <cell r="B47" t="str">
            <v>DEBTOR - KAMKAL PLUMB</v>
          </cell>
          <cell r="C47">
            <v>1684.23</v>
          </cell>
          <cell r="D47">
            <v>-215.67</v>
          </cell>
          <cell r="E47">
            <v>1468.56</v>
          </cell>
        </row>
        <row r="48">
          <cell r="A48" t="str">
            <v>BS1278</v>
          </cell>
          <cell r="B48" t="str">
            <v>DEBTOR - PROTEC PACIF</v>
          </cell>
          <cell r="C48">
            <v>100</v>
          </cell>
          <cell r="D48">
            <v>-100</v>
          </cell>
          <cell r="E48">
            <v>0</v>
          </cell>
        </row>
        <row r="49">
          <cell r="A49" t="str">
            <v>BS1281</v>
          </cell>
          <cell r="B49" t="str">
            <v>DEBTOR TOTAL CORROSIO</v>
          </cell>
          <cell r="C49">
            <v>23777.75</v>
          </cell>
          <cell r="D49">
            <v>-1449.66</v>
          </cell>
          <cell r="E49">
            <v>22328.09</v>
          </cell>
        </row>
        <row r="50">
          <cell r="A50" t="str">
            <v>BS1282</v>
          </cell>
          <cell r="B50" t="str">
            <v>DEBTOR - WRECKAIR</v>
          </cell>
          <cell r="C50">
            <v>803.5</v>
          </cell>
          <cell r="D50">
            <v>-78.599999999999994</v>
          </cell>
          <cell r="E50">
            <v>724.9</v>
          </cell>
        </row>
        <row r="51">
          <cell r="A51" t="str">
            <v>BS1283</v>
          </cell>
          <cell r="B51" t="str">
            <v>DEBTOR - ARB MECHANIA</v>
          </cell>
          <cell r="C51">
            <v>271242.96999999997</v>
          </cell>
          <cell r="D51">
            <v>33883.22</v>
          </cell>
          <cell r="E51">
            <v>305126.19</v>
          </cell>
        </row>
        <row r="52">
          <cell r="A52" t="str">
            <v>BS1285</v>
          </cell>
          <cell r="B52" t="str">
            <v>MONOS FDPL WORK HLDG</v>
          </cell>
          <cell r="C52">
            <v>12725.5</v>
          </cell>
          <cell r="D52">
            <v>0</v>
          </cell>
          <cell r="E52">
            <v>12725.5</v>
          </cell>
        </row>
        <row r="53">
          <cell r="A53" t="str">
            <v>BS1286</v>
          </cell>
          <cell r="B53" t="str">
            <v>MONOS AOPL WORK HLDG</v>
          </cell>
          <cell r="C53">
            <v>25574.98</v>
          </cell>
          <cell r="D53">
            <v>0</v>
          </cell>
          <cell r="E53">
            <v>25574.98</v>
          </cell>
        </row>
        <row r="54">
          <cell r="A54" t="str">
            <v>BS1287</v>
          </cell>
          <cell r="B54" t="str">
            <v>DEBTOR - EUREST SECUR</v>
          </cell>
          <cell r="C54">
            <v>8020.49</v>
          </cell>
          <cell r="D54">
            <v>-4150</v>
          </cell>
          <cell r="E54">
            <v>3870.49</v>
          </cell>
        </row>
        <row r="55">
          <cell r="A55" t="str">
            <v>BS1290</v>
          </cell>
          <cell r="B55" t="str">
            <v>PROV DOUBTFUL DEBTS</v>
          </cell>
          <cell r="C55">
            <v>-146091.13</v>
          </cell>
          <cell r="D55">
            <v>-33688.839999999997</v>
          </cell>
          <cell r="E55">
            <v>-179779.97</v>
          </cell>
        </row>
        <row r="56">
          <cell r="A56" t="str">
            <v>BS1292</v>
          </cell>
          <cell r="B56" t="str">
            <v>DEBTOR - CUMMINS</v>
          </cell>
          <cell r="C56">
            <v>100</v>
          </cell>
          <cell r="D56">
            <v>-100</v>
          </cell>
          <cell r="E56">
            <v>0</v>
          </cell>
        </row>
        <row r="57">
          <cell r="A57" t="str">
            <v>BS1298</v>
          </cell>
          <cell r="B57" t="str">
            <v>CENTAUR - SUND DEBTOR</v>
          </cell>
          <cell r="C57">
            <v>174834.62</v>
          </cell>
          <cell r="D57">
            <v>24</v>
          </cell>
          <cell r="E57">
            <v>174858.62</v>
          </cell>
        </row>
        <row r="58">
          <cell r="A58" t="str">
            <v>BS1325</v>
          </cell>
          <cell r="B58" t="str">
            <v>INSURANCE CLAIMS CTRL</v>
          </cell>
          <cell r="C58">
            <v>-378.39</v>
          </cell>
          <cell r="D58">
            <v>0</v>
          </cell>
          <cell r="E58">
            <v>-378.39</v>
          </cell>
        </row>
        <row r="59">
          <cell r="A59" t="str">
            <v>BS1330</v>
          </cell>
          <cell r="B59" t="str">
            <v>SECURITY RENTAL BOND</v>
          </cell>
          <cell r="C59">
            <v>10952.26</v>
          </cell>
          <cell r="D59">
            <v>0</v>
          </cell>
          <cell r="E59">
            <v>10952.26</v>
          </cell>
        </row>
        <row r="60">
          <cell r="A60" t="str">
            <v>BS1340</v>
          </cell>
          <cell r="B60" t="str">
            <v>GST REMIT CONTROL</v>
          </cell>
          <cell r="C60">
            <v>-0.16</v>
          </cell>
          <cell r="D60">
            <v>0</v>
          </cell>
          <cell r="E60">
            <v>-0.16</v>
          </cell>
        </row>
        <row r="61">
          <cell r="A61" t="str">
            <v>BS1345</v>
          </cell>
          <cell r="B61" t="str">
            <v>WITHHOLDING TAX PAID</v>
          </cell>
          <cell r="C61">
            <v>2175.1999999999998</v>
          </cell>
          <cell r="D61">
            <v>0</v>
          </cell>
          <cell r="E61">
            <v>2175.1999999999998</v>
          </cell>
        </row>
        <row r="62">
          <cell r="A62" t="str">
            <v>BS1350</v>
          </cell>
          <cell r="B62" t="str">
            <v>WORKERS COMP CONTROL</v>
          </cell>
          <cell r="C62">
            <v>-2179.81</v>
          </cell>
          <cell r="D62">
            <v>6532.26</v>
          </cell>
          <cell r="E62">
            <v>4352.45</v>
          </cell>
        </row>
        <row r="63">
          <cell r="A63" t="str">
            <v>BS1360</v>
          </cell>
          <cell r="B63" t="str">
            <v>GENERAL SUSPENSE</v>
          </cell>
          <cell r="C63">
            <v>439990.71</v>
          </cell>
          <cell r="D63">
            <v>-366150.23</v>
          </cell>
          <cell r="E63">
            <v>73840.479999999996</v>
          </cell>
        </row>
        <row r="64">
          <cell r="A64" t="str">
            <v>BS1370</v>
          </cell>
          <cell r="B64" t="str">
            <v>INSURANCE PMTS HOLDNG</v>
          </cell>
          <cell r="C64">
            <v>173433.45</v>
          </cell>
          <cell r="D64">
            <v>-173433.45</v>
          </cell>
          <cell r="E64">
            <v>0</v>
          </cell>
        </row>
        <row r="65">
          <cell r="A65" t="str">
            <v>BS1371</v>
          </cell>
          <cell r="B65" t="str">
            <v>G10 CAPITAL ACQN'S</v>
          </cell>
          <cell r="C65">
            <v>194606.17</v>
          </cell>
          <cell r="D65">
            <v>-45374.57</v>
          </cell>
          <cell r="E65">
            <v>149231.6</v>
          </cell>
        </row>
        <row r="66">
          <cell r="A66" t="str">
            <v>BS1372</v>
          </cell>
          <cell r="B66" t="str">
            <v>G11 OTHER ACQN'S</v>
          </cell>
          <cell r="C66">
            <v>2138060.9900000002</v>
          </cell>
          <cell r="D66">
            <v>214235.63</v>
          </cell>
          <cell r="E66">
            <v>2352296.62</v>
          </cell>
        </row>
        <row r="67">
          <cell r="A67" t="str">
            <v>BS1379</v>
          </cell>
          <cell r="B67" t="str">
            <v>W4 GST UNREG SUPPLIER</v>
          </cell>
          <cell r="C67">
            <v>-1305.6199999999999</v>
          </cell>
          <cell r="D67">
            <v>0</v>
          </cell>
          <cell r="E67">
            <v>-1305.6199999999999</v>
          </cell>
        </row>
        <row r="68">
          <cell r="A68" t="str">
            <v>BS1405</v>
          </cell>
          <cell r="B68" t="str">
            <v>INTERCO - ANL - CNTRL</v>
          </cell>
          <cell r="C68">
            <v>2060357.58</v>
          </cell>
          <cell r="D68">
            <v>-4576177.01</v>
          </cell>
          <cell r="E68">
            <v>-2515819.4300000002</v>
          </cell>
        </row>
        <row r="69">
          <cell r="A69" t="str">
            <v>BS1415</v>
          </cell>
          <cell r="B69" t="str">
            <v>INTERCO - MMH - CNTRL</v>
          </cell>
          <cell r="C69">
            <v>35731.17</v>
          </cell>
          <cell r="D69">
            <v>-1054447</v>
          </cell>
          <cell r="E69">
            <v>-1018715.83</v>
          </cell>
        </row>
        <row r="70">
          <cell r="A70" t="str">
            <v>BS1425</v>
          </cell>
          <cell r="B70" t="str">
            <v>INTERCO - APH - CNTRL</v>
          </cell>
          <cell r="C70">
            <v>1968809.59</v>
          </cell>
          <cell r="D70">
            <v>65042.22</v>
          </cell>
          <cell r="E70">
            <v>2033851.81</v>
          </cell>
        </row>
        <row r="71">
          <cell r="A71" t="str">
            <v>BS1435</v>
          </cell>
          <cell r="B71" t="str">
            <v>INTERCO - MTM - CNTL</v>
          </cell>
          <cell r="C71">
            <v>74773.97</v>
          </cell>
          <cell r="D71">
            <v>-49474.720000000001</v>
          </cell>
          <cell r="E71">
            <v>25299.25</v>
          </cell>
        </row>
        <row r="72">
          <cell r="A72" t="str">
            <v>BS1440</v>
          </cell>
          <cell r="B72" t="str">
            <v>INTERCO - ANE - CNTRL</v>
          </cell>
          <cell r="C72">
            <v>-9466.86</v>
          </cell>
          <cell r="D72">
            <v>502.26</v>
          </cell>
          <cell r="E72">
            <v>-8964.6</v>
          </cell>
        </row>
        <row r="73">
          <cell r="A73" t="str">
            <v>BS1445</v>
          </cell>
          <cell r="B73" t="str">
            <v>INTERCO - MMI</v>
          </cell>
          <cell r="C73">
            <v>-1200</v>
          </cell>
          <cell r="D73">
            <v>0</v>
          </cell>
          <cell r="E73">
            <v>-1200</v>
          </cell>
        </row>
        <row r="74">
          <cell r="A74" t="str">
            <v>BS1460</v>
          </cell>
          <cell r="B74" t="str">
            <v>ANL RECOVERY FROM MMO</v>
          </cell>
          <cell r="C74">
            <v>-1351100</v>
          </cell>
          <cell r="D74">
            <v>729475</v>
          </cell>
          <cell r="E74">
            <v>-621625</v>
          </cell>
        </row>
        <row r="75">
          <cell r="A75" t="str">
            <v>BS1463</v>
          </cell>
          <cell r="B75" t="str">
            <v>MMO RECOVERY FROM ANL</v>
          </cell>
          <cell r="C75">
            <v>219413.7</v>
          </cell>
          <cell r="D75">
            <v>-16941.7</v>
          </cell>
          <cell r="E75">
            <v>202472</v>
          </cell>
        </row>
        <row r="76">
          <cell r="A76" t="str">
            <v>BS1464</v>
          </cell>
          <cell r="B76" t="str">
            <v>MMO RECOVERY FROM MMH</v>
          </cell>
          <cell r="C76">
            <v>12611.5</v>
          </cell>
          <cell r="D76">
            <v>11465</v>
          </cell>
          <cell r="E76">
            <v>24076.5</v>
          </cell>
        </row>
        <row r="77">
          <cell r="A77" t="str">
            <v>BS1466</v>
          </cell>
          <cell r="B77" t="str">
            <v>MMO B/CHARGE TO ANL</v>
          </cell>
          <cell r="C77">
            <v>101258.51</v>
          </cell>
          <cell r="D77">
            <v>-61461.21</v>
          </cell>
          <cell r="E77">
            <v>39797.300000000003</v>
          </cell>
        </row>
        <row r="78">
          <cell r="A78" t="str">
            <v>BS1467</v>
          </cell>
          <cell r="B78" t="str">
            <v>MMO B/CHARGE TO MTM</v>
          </cell>
          <cell r="C78">
            <v>25636.03</v>
          </cell>
          <cell r="D78">
            <v>-420</v>
          </cell>
          <cell r="E78">
            <v>25216.03</v>
          </cell>
        </row>
        <row r="79">
          <cell r="A79" t="str">
            <v>BS1469</v>
          </cell>
          <cell r="B79" t="str">
            <v>MMO B/CHARGE TO ANE</v>
          </cell>
          <cell r="C79">
            <v>1430</v>
          </cell>
          <cell r="D79">
            <v>0</v>
          </cell>
          <cell r="E79">
            <v>1430</v>
          </cell>
        </row>
        <row r="80">
          <cell r="A80" t="str">
            <v>BS1476</v>
          </cell>
          <cell r="B80" t="str">
            <v>PARTICIP'TS REV HOLDG</v>
          </cell>
          <cell r="C80">
            <v>-151084.4</v>
          </cell>
          <cell r="D80">
            <v>-708800.89</v>
          </cell>
          <cell r="E80">
            <v>-859885.29</v>
          </cell>
        </row>
        <row r="81">
          <cell r="A81" t="str">
            <v>BS1491</v>
          </cell>
          <cell r="B81" t="str">
            <v>INTERCO DEBT PROVIS'N</v>
          </cell>
          <cell r="C81">
            <v>0</v>
          </cell>
          <cell r="D81">
            <v>-2033851.81</v>
          </cell>
          <cell r="E81">
            <v>-2033851.81</v>
          </cell>
        </row>
        <row r="82">
          <cell r="A82" t="str">
            <v>BS1505</v>
          </cell>
          <cell r="B82" t="str">
            <v>HG ORE STOCKS</v>
          </cell>
          <cell r="C82">
            <v>3792439.84</v>
          </cell>
          <cell r="D82">
            <v>-830756.07</v>
          </cell>
          <cell r="E82">
            <v>2961683.77</v>
          </cell>
        </row>
        <row r="83">
          <cell r="A83" t="str">
            <v>BS1510</v>
          </cell>
          <cell r="B83" t="str">
            <v>CALCRETE ORE STOCKS</v>
          </cell>
          <cell r="C83">
            <v>2535511.14</v>
          </cell>
          <cell r="D83">
            <v>-701740.95</v>
          </cell>
          <cell r="E83">
            <v>1833770.19</v>
          </cell>
        </row>
        <row r="84">
          <cell r="A84" t="str">
            <v>BS1520</v>
          </cell>
          <cell r="B84" t="str">
            <v>WIP STOCKS</v>
          </cell>
          <cell r="C84">
            <v>11793899</v>
          </cell>
          <cell r="D84">
            <v>486661.16</v>
          </cell>
          <cell r="E84">
            <v>12280560.16</v>
          </cell>
        </row>
        <row r="85">
          <cell r="A85" t="str">
            <v>BS1570</v>
          </cell>
          <cell r="B85" t="str">
            <v>FINISHED STOCKS SITE</v>
          </cell>
          <cell r="C85">
            <v>0</v>
          </cell>
          <cell r="D85">
            <v>1526525.58</v>
          </cell>
          <cell r="E85">
            <v>1526525.58</v>
          </cell>
        </row>
        <row r="86">
          <cell r="A86" t="str">
            <v>BS1575</v>
          </cell>
          <cell r="B86" t="str">
            <v>FINISHED STOCKS KWIN</v>
          </cell>
          <cell r="C86">
            <v>0</v>
          </cell>
          <cell r="D86">
            <v>16090850</v>
          </cell>
          <cell r="E86">
            <v>16090850</v>
          </cell>
        </row>
        <row r="87">
          <cell r="A87" t="str">
            <v>BS1579</v>
          </cell>
          <cell r="B87" t="str">
            <v>FIN ST NRV WRITE DOWN</v>
          </cell>
          <cell r="C87">
            <v>0</v>
          </cell>
          <cell r="D87">
            <v>-164688</v>
          </cell>
          <cell r="E87">
            <v>-164688</v>
          </cell>
        </row>
        <row r="88">
          <cell r="A88" t="str">
            <v>BS1600</v>
          </cell>
          <cell r="B88" t="str">
            <v>INVENTORY CONTROL ACC</v>
          </cell>
          <cell r="C88">
            <v>46147815.93</v>
          </cell>
          <cell r="D88">
            <v>655385.26</v>
          </cell>
          <cell r="E88">
            <v>46803201.189999998</v>
          </cell>
        </row>
        <row r="89">
          <cell r="A89" t="str">
            <v>BS1601</v>
          </cell>
          <cell r="B89" t="str">
            <v>PROVN STOCK OBSELENCE</v>
          </cell>
          <cell r="C89">
            <v>-1101361.1499999999</v>
          </cell>
          <cell r="D89">
            <v>-251065.26</v>
          </cell>
          <cell r="E89">
            <v>-1352426.41</v>
          </cell>
        </row>
        <row r="90">
          <cell r="A90" t="str">
            <v>BS1603</v>
          </cell>
          <cell r="B90" t="str">
            <v>INVENTORY SUSPENSE</v>
          </cell>
          <cell r="C90">
            <v>78202.75</v>
          </cell>
          <cell r="D90">
            <v>92320.47</v>
          </cell>
          <cell r="E90">
            <v>170523.22</v>
          </cell>
        </row>
        <row r="91">
          <cell r="A91" t="str">
            <v>BS1605</v>
          </cell>
          <cell r="B91" t="str">
            <v>UNALLOC'D ISSUES CTRL</v>
          </cell>
          <cell r="C91">
            <v>603.54</v>
          </cell>
          <cell r="D91">
            <v>241.92</v>
          </cell>
          <cell r="E91">
            <v>845.46</v>
          </cell>
        </row>
        <row r="92">
          <cell r="A92" t="str">
            <v>BS1610</v>
          </cell>
          <cell r="B92" t="str">
            <v>MAT IN TRANSIT DIRECT</v>
          </cell>
          <cell r="C92">
            <v>269047.34999999998</v>
          </cell>
          <cell r="D92">
            <v>-4587</v>
          </cell>
          <cell r="E92">
            <v>264460.34999999998</v>
          </cell>
        </row>
        <row r="93">
          <cell r="A93" t="str">
            <v>BS1615</v>
          </cell>
          <cell r="B93" t="str">
            <v>REPAIRS CONTROL</v>
          </cell>
          <cell r="C93">
            <v>5710518.0700000003</v>
          </cell>
          <cell r="D93">
            <v>-2252236.7200000002</v>
          </cell>
          <cell r="E93">
            <v>3458281.35</v>
          </cell>
        </row>
        <row r="94">
          <cell r="A94" t="str">
            <v>BS1622</v>
          </cell>
          <cell r="B94" t="str">
            <v>INV RETURNS HLD'G</v>
          </cell>
          <cell r="C94">
            <v>71996.23</v>
          </cell>
          <cell r="D94">
            <v>0</v>
          </cell>
          <cell r="E94">
            <v>71996.23</v>
          </cell>
        </row>
        <row r="95">
          <cell r="A95" t="str">
            <v>BS1640</v>
          </cell>
          <cell r="B95" t="str">
            <v>PART PAID INVENTY ADV</v>
          </cell>
          <cell r="C95">
            <v>611160</v>
          </cell>
          <cell r="D95">
            <v>-470326.35</v>
          </cell>
          <cell r="E95">
            <v>140833.65</v>
          </cell>
        </row>
        <row r="96">
          <cell r="A96" t="str">
            <v>BS1641</v>
          </cell>
          <cell r="B96" t="str">
            <v>PFP INVENT'Y PAYMT</v>
          </cell>
          <cell r="C96">
            <v>-522178.39</v>
          </cell>
          <cell r="D96">
            <v>0</v>
          </cell>
          <cell r="E96">
            <v>-522178.39</v>
          </cell>
        </row>
        <row r="97">
          <cell r="A97" t="str">
            <v>BS1650</v>
          </cell>
          <cell r="B97" t="str">
            <v>SULPHUR FRGHT RAIL</v>
          </cell>
          <cell r="C97">
            <v>15690876.75</v>
          </cell>
          <cell r="D97">
            <v>-15690876.75</v>
          </cell>
          <cell r="E97">
            <v>0</v>
          </cell>
        </row>
        <row r="98">
          <cell r="A98" t="str">
            <v>BS1651</v>
          </cell>
          <cell r="B98" t="str">
            <v>SULPHUR STD PRICE ADJ</v>
          </cell>
          <cell r="C98">
            <v>-16451368.4</v>
          </cell>
          <cell r="D98">
            <v>15762036.15</v>
          </cell>
          <cell r="E98">
            <v>-689332.25</v>
          </cell>
        </row>
        <row r="99">
          <cell r="A99" t="str">
            <v>BS1655</v>
          </cell>
          <cell r="B99" t="str">
            <v>STORES STD PRICE ADJ</v>
          </cell>
          <cell r="C99">
            <v>-3679399.96</v>
          </cell>
          <cell r="D99">
            <v>4507323.78</v>
          </cell>
          <cell r="E99">
            <v>827923.82</v>
          </cell>
        </row>
        <row r="100">
          <cell r="A100" t="str">
            <v>BS1656</v>
          </cell>
          <cell r="B100" t="str">
            <v>INVENT'Y ISSUES ACC'L</v>
          </cell>
          <cell r="C100">
            <v>-680193.44</v>
          </cell>
          <cell r="D100">
            <v>-1051173.27</v>
          </cell>
          <cell r="E100">
            <v>-1731366.71</v>
          </cell>
        </row>
        <row r="101">
          <cell r="A101" t="str">
            <v>BS1660</v>
          </cell>
          <cell r="B101" t="str">
            <v>AMMONIA FRGHT &amp; INCID</v>
          </cell>
          <cell r="C101">
            <v>233050.57</v>
          </cell>
          <cell r="D101">
            <v>-233050.57</v>
          </cell>
          <cell r="E101">
            <v>0</v>
          </cell>
        </row>
        <row r="102">
          <cell r="A102" t="str">
            <v>BS1670</v>
          </cell>
          <cell r="B102" t="str">
            <v>DIESEL FUEL HLDG</v>
          </cell>
          <cell r="C102">
            <v>-550291.41</v>
          </cell>
          <cell r="D102">
            <v>-376571.16</v>
          </cell>
          <cell r="E102">
            <v>-926862.57</v>
          </cell>
        </row>
        <row r="103">
          <cell r="A103" t="str">
            <v>BS1671</v>
          </cell>
          <cell r="B103" t="str">
            <v>DIESEL FUEL CLAIMS</v>
          </cell>
          <cell r="C103">
            <v>65437.56</v>
          </cell>
          <cell r="D103">
            <v>161103.34</v>
          </cell>
          <cell r="E103">
            <v>226540.9</v>
          </cell>
        </row>
        <row r="104">
          <cell r="A104" t="str">
            <v>BS1675</v>
          </cell>
          <cell r="B104" t="str">
            <v>LT VEH DIESEL HLDG</v>
          </cell>
          <cell r="C104">
            <v>-285343.90999999997</v>
          </cell>
          <cell r="D104">
            <v>-111252.9</v>
          </cell>
          <cell r="E104">
            <v>-396596.81</v>
          </cell>
        </row>
        <row r="105">
          <cell r="A105" t="str">
            <v>BS1690</v>
          </cell>
          <cell r="B105" t="str">
            <v>FRGT - INVENTORY HLDG</v>
          </cell>
          <cell r="C105">
            <v>591614.59</v>
          </cell>
          <cell r="D105">
            <v>952365.51</v>
          </cell>
          <cell r="E105">
            <v>1543980.1</v>
          </cell>
        </row>
        <row r="106">
          <cell r="A106" t="str">
            <v>BS1691</v>
          </cell>
          <cell r="B106" t="str">
            <v>SULPHURIC ACID INVENT</v>
          </cell>
          <cell r="C106">
            <v>0</v>
          </cell>
          <cell r="D106">
            <v>1046240</v>
          </cell>
          <cell r="E106">
            <v>1046240</v>
          </cell>
        </row>
        <row r="107">
          <cell r="A107" t="str">
            <v>BS1805</v>
          </cell>
          <cell r="B107" t="str">
            <v>OTHER PREPAYMENTS</v>
          </cell>
          <cell r="C107">
            <v>0</v>
          </cell>
          <cell r="D107">
            <v>808480.06</v>
          </cell>
          <cell r="E107">
            <v>808480.06</v>
          </cell>
        </row>
        <row r="108">
          <cell r="A108" t="str">
            <v>BS1810</v>
          </cell>
          <cell r="B108" t="str">
            <v>EMPLOYEE PREPAY</v>
          </cell>
          <cell r="C108">
            <v>-6875.95</v>
          </cell>
          <cell r="D108">
            <v>6875.95</v>
          </cell>
          <cell r="E108">
            <v>0</v>
          </cell>
        </row>
        <row r="109">
          <cell r="A109" t="str">
            <v>BS1811</v>
          </cell>
          <cell r="B109" t="str">
            <v>PAYROLL ADV RECOVERY</v>
          </cell>
          <cell r="C109">
            <v>7368.88</v>
          </cell>
          <cell r="D109">
            <v>-6875.95</v>
          </cell>
          <cell r="E109">
            <v>492.93</v>
          </cell>
        </row>
        <row r="110">
          <cell r="A110" t="str">
            <v>BS1820</v>
          </cell>
          <cell r="B110" t="str">
            <v>UNALLOC'D PAYL DR ACC</v>
          </cell>
          <cell r="C110">
            <v>496.03</v>
          </cell>
          <cell r="D110">
            <v>0</v>
          </cell>
          <cell r="E110">
            <v>496.03</v>
          </cell>
        </row>
        <row r="111">
          <cell r="A111" t="str">
            <v>BS1825</v>
          </cell>
          <cell r="B111" t="str">
            <v>UNALLOC'D PAYL CR ACC</v>
          </cell>
          <cell r="C111">
            <v>-1096.01</v>
          </cell>
          <cell r="D111">
            <v>0</v>
          </cell>
          <cell r="E111">
            <v>-1096.01</v>
          </cell>
        </row>
        <row r="112">
          <cell r="A112" t="str">
            <v>BS1901</v>
          </cell>
          <cell r="B112" t="str">
            <v>DEBTOR - PIHA</v>
          </cell>
          <cell r="C112">
            <v>0</v>
          </cell>
          <cell r="D112">
            <v>1200</v>
          </cell>
          <cell r="E112">
            <v>1200</v>
          </cell>
        </row>
        <row r="113">
          <cell r="A113" t="str">
            <v>BS1903</v>
          </cell>
          <cell r="B113" t="str">
            <v>DEBTOR - AJ MAYOR</v>
          </cell>
          <cell r="C113">
            <v>12745</v>
          </cell>
          <cell r="D113">
            <v>-2070</v>
          </cell>
          <cell r="E113">
            <v>10675</v>
          </cell>
        </row>
        <row r="114">
          <cell r="A114" t="str">
            <v>BS1904</v>
          </cell>
          <cell r="B114" t="str">
            <v>DEBTOR - AIRSIDE MTCE</v>
          </cell>
          <cell r="C114">
            <v>0</v>
          </cell>
          <cell r="D114">
            <v>154.38</v>
          </cell>
          <cell r="E114">
            <v>154.38</v>
          </cell>
        </row>
        <row r="115">
          <cell r="A115" t="str">
            <v>BS1905</v>
          </cell>
          <cell r="B115" t="str">
            <v>DEBTOR - CBI CONST'N</v>
          </cell>
          <cell r="C115">
            <v>8834.5300000000007</v>
          </cell>
          <cell r="D115">
            <v>2168.73</v>
          </cell>
          <cell r="E115">
            <v>11003.26</v>
          </cell>
        </row>
        <row r="116">
          <cell r="A116" t="str">
            <v>BS1909</v>
          </cell>
          <cell r="B116" t="str">
            <v>DEBTOR - HITACHI</v>
          </cell>
          <cell r="C116">
            <v>1025</v>
          </cell>
          <cell r="D116">
            <v>-2050</v>
          </cell>
          <cell r="E116">
            <v>-1025</v>
          </cell>
        </row>
        <row r="117">
          <cell r="A117" t="str">
            <v>BS1913</v>
          </cell>
          <cell r="B117" t="str">
            <v>DEBTOR - KOMATSU</v>
          </cell>
          <cell r="C117">
            <v>11731.56</v>
          </cell>
          <cell r="D117">
            <v>-1887.46</v>
          </cell>
          <cell r="E117">
            <v>9844.1</v>
          </cell>
        </row>
        <row r="118">
          <cell r="A118" t="str">
            <v>BS1916</v>
          </cell>
          <cell r="B118" t="str">
            <v>DEBTOR - DYNATEC</v>
          </cell>
          <cell r="C118">
            <v>2750</v>
          </cell>
          <cell r="D118">
            <v>0</v>
          </cell>
          <cell r="E118">
            <v>2750</v>
          </cell>
        </row>
        <row r="119">
          <cell r="A119" t="str">
            <v>BS1920</v>
          </cell>
          <cell r="B119" t="str">
            <v>DEBTOR - MONA TOP ENT</v>
          </cell>
          <cell r="C119">
            <v>27657.49</v>
          </cell>
          <cell r="D119">
            <v>-3663.51</v>
          </cell>
          <cell r="E119">
            <v>23993.98</v>
          </cell>
        </row>
        <row r="120">
          <cell r="A120" t="str">
            <v>BS1923</v>
          </cell>
          <cell r="B120" t="str">
            <v>DEBTOR - MOWATT REF</v>
          </cell>
          <cell r="C120">
            <v>45100</v>
          </cell>
          <cell r="D120">
            <v>0</v>
          </cell>
          <cell r="E120">
            <v>45100</v>
          </cell>
        </row>
        <row r="121">
          <cell r="A121" t="str">
            <v>BS1925</v>
          </cell>
          <cell r="B121" t="str">
            <v>DEBTOR - JENDA CONT</v>
          </cell>
          <cell r="C121">
            <v>3700.01</v>
          </cell>
          <cell r="D121">
            <v>-3700</v>
          </cell>
          <cell r="E121">
            <v>0.01</v>
          </cell>
        </row>
        <row r="122">
          <cell r="A122" t="str">
            <v>BS1928</v>
          </cell>
          <cell r="B122" t="str">
            <v>DEBTOR - FINN INT</v>
          </cell>
          <cell r="C122">
            <v>9073.52</v>
          </cell>
          <cell r="D122">
            <v>11463.59</v>
          </cell>
          <cell r="E122">
            <v>20537.11</v>
          </cell>
        </row>
        <row r="123">
          <cell r="A123" t="str">
            <v>BS1930</v>
          </cell>
          <cell r="B123" t="str">
            <v>DEBTOR - WESTERN CONS</v>
          </cell>
          <cell r="C123">
            <v>14784.38</v>
          </cell>
          <cell r="D123">
            <v>-4241.93</v>
          </cell>
          <cell r="E123">
            <v>10542.45</v>
          </cell>
        </row>
        <row r="124">
          <cell r="A124" t="str">
            <v>BS1933</v>
          </cell>
          <cell r="B124" t="str">
            <v>INTICO HOLDG ACCOUNT</v>
          </cell>
          <cell r="C124">
            <v>235028.96</v>
          </cell>
          <cell r="D124">
            <v>7713.51</v>
          </cell>
          <cell r="E124">
            <v>242742.47</v>
          </cell>
        </row>
        <row r="125">
          <cell r="A125" t="str">
            <v>BS1934</v>
          </cell>
          <cell r="B125" t="str">
            <v>DEBTOR HOMESTAKE GOLD</v>
          </cell>
          <cell r="C125">
            <v>-4600</v>
          </cell>
          <cell r="D125">
            <v>0</v>
          </cell>
          <cell r="E125">
            <v>-4600</v>
          </cell>
        </row>
        <row r="126">
          <cell r="A126" t="str">
            <v>BS1935</v>
          </cell>
          <cell r="B126" t="str">
            <v>DEBTOR - LINOTEX PTY</v>
          </cell>
          <cell r="C126">
            <v>35686.239999999998</v>
          </cell>
          <cell r="D126">
            <v>-4754.41</v>
          </cell>
          <cell r="E126">
            <v>30931.83</v>
          </cell>
        </row>
        <row r="127">
          <cell r="A127" t="str">
            <v>BS1939</v>
          </cell>
          <cell r="B127" t="str">
            <v>DEBTOR IND ISSUES MGT</v>
          </cell>
          <cell r="C127">
            <v>6260</v>
          </cell>
          <cell r="D127">
            <v>-660</v>
          </cell>
          <cell r="E127">
            <v>5600</v>
          </cell>
        </row>
        <row r="128">
          <cell r="A128" t="str">
            <v>BS1943</v>
          </cell>
          <cell r="B128" t="str">
            <v>DEBTOR - BSPC</v>
          </cell>
          <cell r="C128">
            <v>3100.73</v>
          </cell>
          <cell r="D128">
            <v>1483.17</v>
          </cell>
          <cell r="E128">
            <v>4583.8999999999996</v>
          </cell>
        </row>
        <row r="129">
          <cell r="A129" t="str">
            <v>BS1951</v>
          </cell>
          <cell r="B129" t="str">
            <v>DEBTOR - AUST TANK IN</v>
          </cell>
          <cell r="C129">
            <v>0.01</v>
          </cell>
          <cell r="D129">
            <v>0</v>
          </cell>
          <cell r="E129">
            <v>0.01</v>
          </cell>
        </row>
        <row r="130">
          <cell r="A130" t="str">
            <v>BS1954</v>
          </cell>
          <cell r="B130" t="str">
            <v>DEBTOR - GLENMURRIN</v>
          </cell>
          <cell r="C130">
            <v>0</v>
          </cell>
          <cell r="D130">
            <v>2000</v>
          </cell>
          <cell r="E130">
            <v>2000</v>
          </cell>
        </row>
        <row r="131">
          <cell r="A131" t="str">
            <v>BS1955</v>
          </cell>
          <cell r="B131" t="str">
            <v>DEBTOR -SCORE PACIFIC</v>
          </cell>
          <cell r="C131">
            <v>1006.53</v>
          </cell>
          <cell r="D131">
            <v>477.49</v>
          </cell>
          <cell r="E131">
            <v>1484.02</v>
          </cell>
        </row>
        <row r="132">
          <cell r="A132" t="str">
            <v>BS1958</v>
          </cell>
          <cell r="B132" t="str">
            <v>DEBTOR-STEBBINS CONTR</v>
          </cell>
          <cell r="C132">
            <v>7700</v>
          </cell>
          <cell r="D132">
            <v>0</v>
          </cell>
          <cell r="E132">
            <v>7700</v>
          </cell>
        </row>
        <row r="133">
          <cell r="A133" t="str">
            <v>BS1959</v>
          </cell>
          <cell r="B133" t="str">
            <v>DEBTORS-GLOBAL REFACT</v>
          </cell>
          <cell r="C133">
            <v>15375</v>
          </cell>
          <cell r="D133">
            <v>0</v>
          </cell>
          <cell r="E133">
            <v>15375</v>
          </cell>
        </row>
        <row r="134">
          <cell r="A134" t="str">
            <v>BS1960</v>
          </cell>
          <cell r="B134" t="str">
            <v>DEBTORS - ATLAS COPCO</v>
          </cell>
          <cell r="C134">
            <v>675</v>
          </cell>
          <cell r="D134">
            <v>-675</v>
          </cell>
          <cell r="E134">
            <v>0</v>
          </cell>
        </row>
        <row r="135">
          <cell r="A135" t="str">
            <v>BS1962</v>
          </cell>
          <cell r="B135" t="str">
            <v>DEBTOR - SPEC WELDING</v>
          </cell>
          <cell r="C135">
            <v>9652.5</v>
          </cell>
          <cell r="D135">
            <v>0</v>
          </cell>
          <cell r="E135">
            <v>9652.5</v>
          </cell>
        </row>
        <row r="136">
          <cell r="A136" t="str">
            <v>BS1968</v>
          </cell>
          <cell r="B136" t="str">
            <v>DEBTOR - BORAL ENERGY</v>
          </cell>
          <cell r="C136">
            <v>365.2</v>
          </cell>
          <cell r="D136">
            <v>14.27</v>
          </cell>
          <cell r="E136">
            <v>379.47</v>
          </cell>
        </row>
        <row r="137">
          <cell r="A137" t="str">
            <v>BS1969</v>
          </cell>
          <cell r="B137" t="str">
            <v>DEBTOR - BULONG</v>
          </cell>
          <cell r="C137">
            <v>-167.3</v>
          </cell>
          <cell r="D137">
            <v>167.3</v>
          </cell>
          <cell r="E137">
            <v>0</v>
          </cell>
        </row>
        <row r="138">
          <cell r="A138" t="str">
            <v>BS1973</v>
          </cell>
          <cell r="B138" t="str">
            <v>Western Process Cont</v>
          </cell>
          <cell r="C138">
            <v>100</v>
          </cell>
          <cell r="D138">
            <v>-100</v>
          </cell>
          <cell r="E138">
            <v>0</v>
          </cell>
        </row>
        <row r="139">
          <cell r="A139" t="str">
            <v>BS1981</v>
          </cell>
          <cell r="B139" t="str">
            <v>DEBTOR - DTMT CONSTRU</v>
          </cell>
          <cell r="C139">
            <v>10747.08</v>
          </cell>
          <cell r="D139">
            <v>-10447.08</v>
          </cell>
          <cell r="E139">
            <v>300</v>
          </cell>
        </row>
        <row r="140">
          <cell r="A140" t="str">
            <v>BS1990</v>
          </cell>
          <cell r="B140" t="str">
            <v>DEBTOR - ER BUNGEY</v>
          </cell>
          <cell r="C140">
            <v>38055.11</v>
          </cell>
          <cell r="D140">
            <v>-12369.11</v>
          </cell>
          <cell r="E140">
            <v>25686</v>
          </cell>
        </row>
        <row r="141">
          <cell r="A141" t="str">
            <v>BS1991</v>
          </cell>
          <cell r="B141" t="str">
            <v>DEBTOR- INTER RAW MAT</v>
          </cell>
          <cell r="C141">
            <v>27347.32</v>
          </cell>
          <cell r="D141">
            <v>0</v>
          </cell>
          <cell r="E141">
            <v>27347.32</v>
          </cell>
        </row>
        <row r="142">
          <cell r="A142" t="str">
            <v>BS1992</v>
          </cell>
          <cell r="B142" t="str">
            <v>DEBTOR - TENNANT LTD</v>
          </cell>
          <cell r="C142">
            <v>-2160.02</v>
          </cell>
          <cell r="D142">
            <v>2160.02</v>
          </cell>
          <cell r="E142">
            <v>0</v>
          </cell>
        </row>
        <row r="143">
          <cell r="A143" t="str">
            <v>BS1994</v>
          </cell>
          <cell r="B143" t="str">
            <v>DEBTOR - CBI ROLL EXP</v>
          </cell>
          <cell r="C143">
            <v>2700</v>
          </cell>
          <cell r="D143">
            <v>-2000</v>
          </cell>
          <cell r="E143">
            <v>700</v>
          </cell>
        </row>
        <row r="144">
          <cell r="A144" t="str">
            <v>BS1995</v>
          </cell>
          <cell r="B144" t="str">
            <v>DEBTOR REDOX CHEMICAL</v>
          </cell>
          <cell r="C144">
            <v>2100</v>
          </cell>
          <cell r="D144">
            <v>-2100</v>
          </cell>
          <cell r="E144">
            <v>0</v>
          </cell>
        </row>
        <row r="145">
          <cell r="A145" t="str">
            <v>BS1996</v>
          </cell>
          <cell r="B145" t="str">
            <v>DEBTOR - PLAS-TECH</v>
          </cell>
          <cell r="C145">
            <v>8600.27</v>
          </cell>
          <cell r="D145">
            <v>-6267.08</v>
          </cell>
          <cell r="E145">
            <v>2333.19</v>
          </cell>
        </row>
        <row r="146">
          <cell r="A146" t="str">
            <v>BS1997</v>
          </cell>
          <cell r="B146" t="str">
            <v>FD/ASCE AC INT DEFECT</v>
          </cell>
          <cell r="C146">
            <v>926148.64</v>
          </cell>
          <cell r="D146">
            <v>32710.29</v>
          </cell>
          <cell r="E146">
            <v>958858.93</v>
          </cell>
        </row>
        <row r="147">
          <cell r="A147" t="str">
            <v>BS1999</v>
          </cell>
          <cell r="B147" t="str">
            <v>DEBTOR MISC ADHOC VAR</v>
          </cell>
          <cell r="C147">
            <v>145820.85</v>
          </cell>
          <cell r="D147">
            <v>-143181.75</v>
          </cell>
          <cell r="E147">
            <v>2639.1</v>
          </cell>
        </row>
        <row r="148">
          <cell r="A148" t="str">
            <v>BS2210</v>
          </cell>
          <cell r="B148" t="str">
            <v>LG ORE STOCKS</v>
          </cell>
          <cell r="C148">
            <v>17308940.25</v>
          </cell>
          <cell r="D148">
            <v>-6279255.9500000002</v>
          </cell>
          <cell r="E148">
            <v>11029684.300000001</v>
          </cell>
        </row>
        <row r="149">
          <cell r="A149" t="str">
            <v>BS2215</v>
          </cell>
          <cell r="B149" t="str">
            <v>MG ORE STOCKS</v>
          </cell>
          <cell r="C149">
            <v>28450795.780000001</v>
          </cell>
          <cell r="D149">
            <v>-4545837.82</v>
          </cell>
          <cell r="E149">
            <v>23904957.960000001</v>
          </cell>
        </row>
        <row r="150">
          <cell r="A150" t="str">
            <v>BS2504</v>
          </cell>
          <cell r="B150" t="str">
            <v>MMH PP INV'N &amp; EVALN</v>
          </cell>
          <cell r="C150">
            <v>27075329</v>
          </cell>
          <cell r="D150">
            <v>0</v>
          </cell>
          <cell r="E150">
            <v>27075329</v>
          </cell>
        </row>
        <row r="151">
          <cell r="A151" t="str">
            <v>BS2505</v>
          </cell>
          <cell r="B151" t="str">
            <v>PRE-PRJ INV'N &amp; EVALN</v>
          </cell>
          <cell r="C151">
            <v>2455929</v>
          </cell>
          <cell r="D151">
            <v>0</v>
          </cell>
          <cell r="E151">
            <v>2455929</v>
          </cell>
        </row>
        <row r="152">
          <cell r="A152" t="str">
            <v>BS2510</v>
          </cell>
          <cell r="B152" t="str">
            <v>ADDITIONAL EXPLORATN</v>
          </cell>
          <cell r="C152">
            <v>3398402</v>
          </cell>
          <cell r="D152">
            <v>5500</v>
          </cell>
          <cell r="E152">
            <v>3403902</v>
          </cell>
        </row>
        <row r="153">
          <cell r="A153" t="str">
            <v>BS2550</v>
          </cell>
          <cell r="B153" t="str">
            <v>VALUE ADDED TAX</v>
          </cell>
          <cell r="C153">
            <v>4790.6499999999996</v>
          </cell>
          <cell r="D153">
            <v>95.28</v>
          </cell>
          <cell r="E153">
            <v>4885.93</v>
          </cell>
        </row>
        <row r="154">
          <cell r="A154" t="str">
            <v>BS2612</v>
          </cell>
          <cell r="B154" t="str">
            <v>MPD PRJ DEV AREA 2000</v>
          </cell>
          <cell r="C154">
            <v>2717349.6</v>
          </cell>
          <cell r="D154">
            <v>0</v>
          </cell>
          <cell r="E154">
            <v>2717349.6</v>
          </cell>
        </row>
        <row r="155">
          <cell r="A155" t="str">
            <v>BS2614</v>
          </cell>
          <cell r="B155" t="str">
            <v>MPD PRJ DEV AREA 7000</v>
          </cell>
          <cell r="C155">
            <v>24640106.170000002</v>
          </cell>
          <cell r="D155">
            <v>0</v>
          </cell>
          <cell r="E155">
            <v>24640106.170000002</v>
          </cell>
        </row>
        <row r="156">
          <cell r="A156" t="str">
            <v>BS2615</v>
          </cell>
          <cell r="B156" t="str">
            <v>MPD PRJ DEV AREA 8000</v>
          </cell>
          <cell r="C156">
            <v>5102819.67</v>
          </cell>
          <cell r="D156">
            <v>0</v>
          </cell>
          <cell r="E156">
            <v>5102819.67</v>
          </cell>
        </row>
        <row r="157">
          <cell r="A157" t="str">
            <v>BS2620</v>
          </cell>
          <cell r="B157" t="str">
            <v>MPD PRJ DEV AREA 9100</v>
          </cell>
          <cell r="C157">
            <v>61528486.5</v>
          </cell>
          <cell r="D157">
            <v>5939987</v>
          </cell>
          <cell r="E157">
            <v>67468473.5</v>
          </cell>
        </row>
        <row r="158">
          <cell r="A158" t="str">
            <v>BS2625</v>
          </cell>
          <cell r="B158" t="str">
            <v>MPD PRJ DEV AREA 9200</v>
          </cell>
          <cell r="C158">
            <v>17631057.649999999</v>
          </cell>
          <cell r="D158">
            <v>0</v>
          </cell>
          <cell r="E158">
            <v>17631057.649999999</v>
          </cell>
        </row>
        <row r="159">
          <cell r="A159" t="str">
            <v>BS2630</v>
          </cell>
          <cell r="B159" t="str">
            <v>MPD PRJ DEV FINANCE</v>
          </cell>
          <cell r="C159">
            <v>21264642.75</v>
          </cell>
          <cell r="D159">
            <v>0</v>
          </cell>
          <cell r="E159">
            <v>21264642.75</v>
          </cell>
        </row>
        <row r="160">
          <cell r="A160" t="str">
            <v>BS2639</v>
          </cell>
          <cell r="B160" t="str">
            <v>MPD-PPE ADJUSMTENTS</v>
          </cell>
          <cell r="C160">
            <v>-42080789</v>
          </cell>
          <cell r="D160">
            <v>-2774822</v>
          </cell>
          <cell r="E160">
            <v>-44855611</v>
          </cell>
        </row>
        <row r="161">
          <cell r="A161" t="str">
            <v>BS2648</v>
          </cell>
          <cell r="B161" t="str">
            <v>PRE PRD - CARUA ADJ</v>
          </cell>
          <cell r="C161">
            <v>0</v>
          </cell>
          <cell r="D161">
            <v>-23719774</v>
          </cell>
          <cell r="E161">
            <v>-23719774</v>
          </cell>
        </row>
        <row r="162">
          <cell r="A162" t="str">
            <v>BS2650</v>
          </cell>
          <cell r="B162" t="str">
            <v>PRE PRD FIN ROY &amp; OTH</v>
          </cell>
          <cell r="C162">
            <v>42514555.289999999</v>
          </cell>
          <cell r="D162">
            <v>6470097</v>
          </cell>
          <cell r="E162">
            <v>48984652.289999999</v>
          </cell>
        </row>
        <row r="163">
          <cell r="A163" t="str">
            <v>BS2651</v>
          </cell>
          <cell r="B163" t="str">
            <v>PRE PROD'N TOTAL OPEX</v>
          </cell>
          <cell r="C163">
            <v>425925156</v>
          </cell>
          <cell r="D163">
            <v>24081948</v>
          </cell>
          <cell r="E163">
            <v>450007104</v>
          </cell>
        </row>
        <row r="164">
          <cell r="A164" t="str">
            <v>BS2654</v>
          </cell>
          <cell r="B164" t="str">
            <v>REAL'N MINING COSTS</v>
          </cell>
          <cell r="C164">
            <v>-49065461.700000003</v>
          </cell>
          <cell r="D164">
            <v>91184.2</v>
          </cell>
          <cell r="E164">
            <v>-48974277.5</v>
          </cell>
        </row>
        <row r="165">
          <cell r="A165" t="str">
            <v>BS2665</v>
          </cell>
          <cell r="B165" t="str">
            <v>ALLN PP COSTS TO STKS</v>
          </cell>
          <cell r="C165">
            <v>-298652917.38</v>
          </cell>
          <cell r="D165">
            <v>-24182402.120000001</v>
          </cell>
          <cell r="E165">
            <v>-322835319.5</v>
          </cell>
        </row>
        <row r="166">
          <cell r="A166" t="str">
            <v>BS2666</v>
          </cell>
          <cell r="B166" t="str">
            <v>PP FINISHED PROD SHIP</v>
          </cell>
          <cell r="C166">
            <v>286859019.19</v>
          </cell>
          <cell r="D166">
            <v>22169216.32</v>
          </cell>
          <cell r="E166">
            <v>309028235.50999999</v>
          </cell>
        </row>
        <row r="167">
          <cell r="A167" t="str">
            <v>BS2668</v>
          </cell>
          <cell r="B167" t="str">
            <v>ALLN FINISH STKS KWIN</v>
          </cell>
          <cell r="C167">
            <v>0</v>
          </cell>
          <cell r="D167">
            <v>-16090850</v>
          </cell>
          <cell r="E167">
            <v>-16090850</v>
          </cell>
        </row>
        <row r="168">
          <cell r="A168" t="str">
            <v>BS2669</v>
          </cell>
          <cell r="B168" t="str">
            <v>PP WIP NRV WRITE DOWN</v>
          </cell>
          <cell r="C168">
            <v>0</v>
          </cell>
          <cell r="D168">
            <v>1104567</v>
          </cell>
          <cell r="E168">
            <v>1104567</v>
          </cell>
        </row>
        <row r="169">
          <cell r="A169" t="str">
            <v>BS2670</v>
          </cell>
          <cell r="B169" t="str">
            <v>PRE PRD P&amp;L CHGS/OTH</v>
          </cell>
          <cell r="C169">
            <v>-267375</v>
          </cell>
          <cell r="D169">
            <v>1375958.03</v>
          </cell>
          <cell r="E169">
            <v>1108583.03</v>
          </cell>
        </row>
        <row r="170">
          <cell r="A170" t="str">
            <v>BS2689</v>
          </cell>
          <cell r="B170" t="str">
            <v>PRE PRD UNALL'D COSTS</v>
          </cell>
          <cell r="C170">
            <v>-32262.05</v>
          </cell>
          <cell r="D170">
            <v>0</v>
          </cell>
          <cell r="E170">
            <v>-32262.05</v>
          </cell>
        </row>
        <row r="171">
          <cell r="A171" t="str">
            <v>BS2699</v>
          </cell>
          <cell r="B171" t="str">
            <v>DEF'D MINING (WASTE)</v>
          </cell>
          <cell r="C171">
            <v>-486714.98</v>
          </cell>
          <cell r="D171">
            <v>11564664.699999999</v>
          </cell>
          <cell r="E171">
            <v>11077949.720000001</v>
          </cell>
        </row>
        <row r="172">
          <cell r="A172" t="str">
            <v>BS2703</v>
          </cell>
          <cell r="B172" t="str">
            <v>PPE-MPD ADJUSTMENTS</v>
          </cell>
          <cell r="C172">
            <v>42080789</v>
          </cell>
          <cell r="D172">
            <v>2774822</v>
          </cell>
          <cell r="E172">
            <v>44855611</v>
          </cell>
        </row>
        <row r="173">
          <cell r="A173" t="str">
            <v>BS2704</v>
          </cell>
          <cell r="B173" t="str">
            <v>EPC PPE ADJUSTMENTS</v>
          </cell>
          <cell r="C173">
            <v>-36831730.609999999</v>
          </cell>
          <cell r="D173">
            <v>2662941.61</v>
          </cell>
          <cell r="E173">
            <v>-34168789</v>
          </cell>
        </row>
        <row r="174">
          <cell r="A174" t="str">
            <v>BS2705</v>
          </cell>
          <cell r="B174" t="str">
            <v>CONST'N IN PROG (P&amp;E)</v>
          </cell>
          <cell r="C174">
            <v>762395254.64999998</v>
          </cell>
          <cell r="D174">
            <v>-4812521.45</v>
          </cell>
          <cell r="E174">
            <v>757582733.20000005</v>
          </cell>
        </row>
        <row r="175">
          <cell r="A175" t="str">
            <v>BS2707</v>
          </cell>
          <cell r="B175" t="str">
            <v>OPERAT'G LSE PROCEEDS</v>
          </cell>
          <cell r="C175">
            <v>-74030456.030000001</v>
          </cell>
          <cell r="D175">
            <v>0</v>
          </cell>
          <cell r="E175">
            <v>-74030456.030000001</v>
          </cell>
        </row>
        <row r="176">
          <cell r="A176" t="str">
            <v>BS2708</v>
          </cell>
          <cell r="B176" t="str">
            <v>PRE PRD OPS CIP</v>
          </cell>
          <cell r="C176">
            <v>24309289</v>
          </cell>
          <cell r="D176">
            <v>2454557</v>
          </cell>
          <cell r="E176">
            <v>26763846</v>
          </cell>
        </row>
        <row r="177">
          <cell r="A177" t="str">
            <v>BS2709</v>
          </cell>
          <cell r="B177" t="str">
            <v>GLM 100% P&amp;E</v>
          </cell>
          <cell r="C177">
            <v>234549893</v>
          </cell>
          <cell r="D177">
            <v>0</v>
          </cell>
          <cell r="E177">
            <v>234549893</v>
          </cell>
        </row>
        <row r="178">
          <cell r="A178" t="str">
            <v>BS2714</v>
          </cell>
          <cell r="B178" t="str">
            <v>DEV - COBALT EXPN</v>
          </cell>
          <cell r="C178">
            <v>11820279</v>
          </cell>
          <cell r="D178">
            <v>0</v>
          </cell>
          <cell r="E178">
            <v>11820279</v>
          </cell>
        </row>
        <row r="179">
          <cell r="A179" t="str">
            <v>BS2716</v>
          </cell>
          <cell r="B179" t="str">
            <v>DEV - ANO ROLL'G EXP</v>
          </cell>
          <cell r="C179">
            <v>7410265</v>
          </cell>
          <cell r="D179">
            <v>1388980</v>
          </cell>
          <cell r="E179">
            <v>8799245</v>
          </cell>
        </row>
        <row r="180">
          <cell r="A180" t="str">
            <v>BS2733</v>
          </cell>
          <cell r="B180" t="str">
            <v>LEASEHOLD MOTOR VEH</v>
          </cell>
          <cell r="C180">
            <v>351296.75</v>
          </cell>
          <cell r="D180">
            <v>0</v>
          </cell>
          <cell r="E180">
            <v>351296.75</v>
          </cell>
        </row>
        <row r="181">
          <cell r="A181" t="str">
            <v>BS2735</v>
          </cell>
          <cell r="B181" t="str">
            <v>LSEHLD OFF/COMP EQUIP</v>
          </cell>
          <cell r="C181">
            <v>562119.26</v>
          </cell>
          <cell r="D181">
            <v>0</v>
          </cell>
          <cell r="E181">
            <v>562119.26</v>
          </cell>
        </row>
        <row r="182">
          <cell r="A182" t="str">
            <v>BS2738</v>
          </cell>
          <cell r="B182" t="str">
            <v>LEASED MPD COST</v>
          </cell>
          <cell r="C182">
            <v>1927000</v>
          </cell>
          <cell r="D182">
            <v>0</v>
          </cell>
          <cell r="E182">
            <v>1927000</v>
          </cell>
        </row>
        <row r="183">
          <cell r="A183" t="str">
            <v>BS2740</v>
          </cell>
          <cell r="B183" t="str">
            <v>LSEHLD OFF EQ ACC DEP</v>
          </cell>
          <cell r="C183">
            <v>14936</v>
          </cell>
          <cell r="D183">
            <v>0</v>
          </cell>
          <cell r="E183">
            <v>14936</v>
          </cell>
        </row>
        <row r="184">
          <cell r="A184" t="str">
            <v>BS2795</v>
          </cell>
          <cell r="B184" t="str">
            <v>HP COST MOTOR VEHICLE</v>
          </cell>
          <cell r="C184">
            <v>286000</v>
          </cell>
          <cell r="D184">
            <v>0</v>
          </cell>
          <cell r="E184">
            <v>286000</v>
          </cell>
        </row>
        <row r="185">
          <cell r="A185" t="str">
            <v>BS3106</v>
          </cell>
          <cell r="B185" t="str">
            <v>CREDITORS MIMS CNTRL</v>
          </cell>
          <cell r="C185">
            <v>-27701470.960000001</v>
          </cell>
          <cell r="D185">
            <v>-2622033.1</v>
          </cell>
          <cell r="E185">
            <v>-30323504.059999999</v>
          </cell>
        </row>
        <row r="186">
          <cell r="A186" t="str">
            <v>BS3121</v>
          </cell>
          <cell r="B186" t="str">
            <v>GST INV PENDING HOLD</v>
          </cell>
          <cell r="C186">
            <v>-103316.21</v>
          </cell>
          <cell r="D186">
            <v>27558.29</v>
          </cell>
          <cell r="E186">
            <v>-75757.919999999998</v>
          </cell>
        </row>
        <row r="187">
          <cell r="A187" t="str">
            <v>BS3124</v>
          </cell>
          <cell r="B187" t="str">
            <v>GST-Sales &amp; Other G1</v>
          </cell>
          <cell r="C187">
            <v>-72133.509999999995</v>
          </cell>
          <cell r="D187">
            <v>60431.13</v>
          </cell>
          <cell r="E187">
            <v>-11702.38</v>
          </cell>
        </row>
        <row r="188">
          <cell r="A188" t="str">
            <v>BS3130</v>
          </cell>
          <cell r="B188" t="str">
            <v>CREDITORS - OTHER EPC</v>
          </cell>
          <cell r="C188">
            <v>-23617120</v>
          </cell>
          <cell r="D188">
            <v>-99526</v>
          </cell>
          <cell r="E188">
            <v>-23716646</v>
          </cell>
        </row>
        <row r="189">
          <cell r="A189" t="str">
            <v>BS3135</v>
          </cell>
          <cell r="B189" t="str">
            <v>CREDITORS - ACCRUALS</v>
          </cell>
          <cell r="C189">
            <v>-8749509.5899999999</v>
          </cell>
          <cell r="D189">
            <v>-2286680.7599999998</v>
          </cell>
          <cell r="E189">
            <v>-11036190.35</v>
          </cell>
        </row>
        <row r="190">
          <cell r="A190" t="str">
            <v>BS3136</v>
          </cell>
          <cell r="B190" t="str">
            <v>ACC MINING CONT COSTS</v>
          </cell>
          <cell r="C190">
            <v>-2240358.86</v>
          </cell>
          <cell r="D190">
            <v>92237.37</v>
          </cell>
          <cell r="E190">
            <v>-2148121.4900000002</v>
          </cell>
        </row>
        <row r="191">
          <cell r="A191" t="str">
            <v>BS3137</v>
          </cell>
          <cell r="B191" t="str">
            <v>OP'G LEASE PAYMT ACCL</v>
          </cell>
          <cell r="C191">
            <v>-2784741.47</v>
          </cell>
          <cell r="D191">
            <v>395764.97</v>
          </cell>
          <cell r="E191">
            <v>-2388976.5</v>
          </cell>
        </row>
        <row r="192">
          <cell r="A192" t="str">
            <v>BS3138</v>
          </cell>
          <cell r="B192" t="str">
            <v>E&amp;M ACCURALS</v>
          </cell>
          <cell r="C192">
            <v>-6497693.1699999999</v>
          </cell>
          <cell r="D192">
            <v>1477205.23</v>
          </cell>
          <cell r="E192">
            <v>-5020487.9400000004</v>
          </cell>
        </row>
        <row r="193">
          <cell r="A193" t="str">
            <v>BS3139</v>
          </cell>
          <cell r="B193" t="str">
            <v>E&amp;M LAB COST ACCRUALS</v>
          </cell>
          <cell r="C193">
            <v>-139663.26</v>
          </cell>
          <cell r="D193">
            <v>35775.18</v>
          </cell>
          <cell r="E193">
            <v>-103888.08</v>
          </cell>
        </row>
        <row r="194">
          <cell r="A194" t="str">
            <v>BS3141</v>
          </cell>
          <cell r="B194" t="str">
            <v>ROYALTY ACCURALS</v>
          </cell>
          <cell r="C194">
            <v>-2933705</v>
          </cell>
          <cell r="D194">
            <v>-743553</v>
          </cell>
          <cell r="E194">
            <v>-3677258</v>
          </cell>
        </row>
        <row r="195">
          <cell r="A195" t="str">
            <v>BS3144</v>
          </cell>
          <cell r="B195" t="str">
            <v>CONTRACT RETENTIONS</v>
          </cell>
          <cell r="C195">
            <v>-48452.6</v>
          </cell>
          <cell r="D195">
            <v>0</v>
          </cell>
          <cell r="E195">
            <v>-48452.6</v>
          </cell>
        </row>
        <row r="196">
          <cell r="A196" t="str">
            <v>BS3150</v>
          </cell>
          <cell r="B196" t="str">
            <v>INV PND NON GDS MIMS</v>
          </cell>
          <cell r="C196">
            <v>-8124.59</v>
          </cell>
          <cell r="D196">
            <v>433.8</v>
          </cell>
          <cell r="E196">
            <v>-7690.79</v>
          </cell>
        </row>
        <row r="197">
          <cell r="A197" t="str">
            <v>BS3155</v>
          </cell>
          <cell r="B197" t="str">
            <v>SALES TAX LIAB - MIMS</v>
          </cell>
          <cell r="C197">
            <v>-18315.28</v>
          </cell>
          <cell r="D197">
            <v>0</v>
          </cell>
          <cell r="E197">
            <v>-18315.28</v>
          </cell>
        </row>
        <row r="198">
          <cell r="A198" t="str">
            <v>BS3165</v>
          </cell>
          <cell r="B198" t="str">
            <v>CNSGNMNT STCK MIMS</v>
          </cell>
          <cell r="C198">
            <v>-2539380.81</v>
          </cell>
          <cell r="D198">
            <v>64088.29</v>
          </cell>
          <cell r="E198">
            <v>-2475292.52</v>
          </cell>
        </row>
        <row r="199">
          <cell r="A199" t="str">
            <v>BS3170</v>
          </cell>
          <cell r="B199" t="str">
            <v>INV PEND - GOODS MIMS</v>
          </cell>
          <cell r="C199">
            <v>-25981689.07</v>
          </cell>
          <cell r="D199">
            <v>8785478.5899999999</v>
          </cell>
          <cell r="E199">
            <v>-17196210.48</v>
          </cell>
        </row>
        <row r="200">
          <cell r="A200" t="str">
            <v>BS3172</v>
          </cell>
          <cell r="B200" t="str">
            <v>INVOICE PENDING ADJMT</v>
          </cell>
          <cell r="C200">
            <v>4814803.87</v>
          </cell>
          <cell r="D200">
            <v>-1036667.32</v>
          </cell>
          <cell r="E200">
            <v>3778136.55</v>
          </cell>
        </row>
        <row r="201">
          <cell r="A201" t="str">
            <v>BS3175</v>
          </cell>
          <cell r="B201" t="str">
            <v>MATERIAL TRANSIT MIMS</v>
          </cell>
          <cell r="C201">
            <v>-635</v>
          </cell>
          <cell r="D201">
            <v>0</v>
          </cell>
          <cell r="E201">
            <v>-635</v>
          </cell>
        </row>
        <row r="202">
          <cell r="A202" t="str">
            <v>BS3180</v>
          </cell>
          <cell r="B202" t="str">
            <v>CNCLD CHQ MIMS CNTRL</v>
          </cell>
          <cell r="C202">
            <v>-8807.7199999999993</v>
          </cell>
          <cell r="D202">
            <v>9483.91</v>
          </cell>
          <cell r="E202">
            <v>676.19</v>
          </cell>
        </row>
        <row r="203">
          <cell r="A203" t="str">
            <v>BS3305</v>
          </cell>
          <cell r="B203" t="str">
            <v>PROV FOR ANNUAL LEAVE</v>
          </cell>
          <cell r="C203">
            <v>-2299798.42</v>
          </cell>
          <cell r="D203">
            <v>38877.21</v>
          </cell>
          <cell r="E203">
            <v>-2260921.21</v>
          </cell>
        </row>
        <row r="204">
          <cell r="A204" t="str">
            <v>BS3420</v>
          </cell>
          <cell r="B204" t="str">
            <v>PROV FOR FBT</v>
          </cell>
          <cell r="C204">
            <v>-83726.5</v>
          </cell>
          <cell r="D204">
            <v>44103.38</v>
          </cell>
          <cell r="E204">
            <v>-39623.120000000003</v>
          </cell>
        </row>
        <row r="205">
          <cell r="A205" t="str">
            <v>BS3421</v>
          </cell>
          <cell r="B205" t="str">
            <v>FBT PAID</v>
          </cell>
          <cell r="C205">
            <v>201644.63</v>
          </cell>
          <cell r="D205">
            <v>-103553.8</v>
          </cell>
          <cell r="E205">
            <v>98090.83</v>
          </cell>
        </row>
        <row r="206">
          <cell r="A206" t="str">
            <v>BS3435</v>
          </cell>
          <cell r="B206" t="str">
            <v>WORKERS COMP PREMIUM</v>
          </cell>
          <cell r="C206">
            <v>-136041.39000000001</v>
          </cell>
          <cell r="D206">
            <v>-5436.68</v>
          </cell>
          <cell r="E206">
            <v>-141478.07</v>
          </cell>
        </row>
        <row r="207">
          <cell r="A207" t="str">
            <v>BS3500</v>
          </cell>
          <cell r="B207" t="str">
            <v>PAY CLG LEND LEASE</v>
          </cell>
          <cell r="C207">
            <v>-6594.54</v>
          </cell>
          <cell r="D207">
            <v>0</v>
          </cell>
          <cell r="E207">
            <v>-6594.54</v>
          </cell>
        </row>
        <row r="208">
          <cell r="A208" t="str">
            <v>BS3501</v>
          </cell>
          <cell r="B208" t="str">
            <v>PAY CLG MIMS CNTRL</v>
          </cell>
          <cell r="C208">
            <v>640.33000000000004</v>
          </cell>
          <cell r="D208">
            <v>0</v>
          </cell>
          <cell r="E208">
            <v>640.33000000000004</v>
          </cell>
        </row>
        <row r="209">
          <cell r="A209" t="str">
            <v>BS3502</v>
          </cell>
          <cell r="B209" t="str">
            <v>PROVISION FOR CHEQUE</v>
          </cell>
          <cell r="C209">
            <v>-2171.5300000000002</v>
          </cell>
          <cell r="D209">
            <v>0</v>
          </cell>
          <cell r="E209">
            <v>-2171.5300000000002</v>
          </cell>
        </row>
        <row r="210">
          <cell r="A210" t="str">
            <v>BS3505</v>
          </cell>
          <cell r="B210" t="str">
            <v>PAYE TAX CONTROL ACCT</v>
          </cell>
          <cell r="C210">
            <v>882715.65</v>
          </cell>
          <cell r="D210">
            <v>0</v>
          </cell>
          <cell r="E210">
            <v>882715.65</v>
          </cell>
        </row>
        <row r="211">
          <cell r="A211" t="str">
            <v>BS3510</v>
          </cell>
          <cell r="B211" t="str">
            <v>SUPER'N CONTROL ACCT</v>
          </cell>
          <cell r="C211">
            <v>281633.09999999998</v>
          </cell>
          <cell r="D211">
            <v>0</v>
          </cell>
          <cell r="E211">
            <v>281633.09999999998</v>
          </cell>
        </row>
        <row r="212">
          <cell r="A212" t="str">
            <v>BS3515</v>
          </cell>
          <cell r="B212" t="str">
            <v>S&amp;W DEDN MANUAL CNTRL</v>
          </cell>
          <cell r="C212">
            <v>-29966.73</v>
          </cell>
          <cell r="D212">
            <v>-8526.76</v>
          </cell>
          <cell r="E212">
            <v>-38493.49</v>
          </cell>
        </row>
        <row r="213">
          <cell r="A213" t="str">
            <v>BS3520</v>
          </cell>
          <cell r="B213" t="str">
            <v>SALARY SACRIFICE CTRL</v>
          </cell>
          <cell r="C213">
            <v>-12624.73</v>
          </cell>
          <cell r="D213">
            <v>0</v>
          </cell>
          <cell r="E213">
            <v>-12624.73</v>
          </cell>
        </row>
        <row r="214">
          <cell r="A214" t="str">
            <v>BS3530</v>
          </cell>
          <cell r="B214" t="str">
            <v>STATE PAYROLL TAX CTL</v>
          </cell>
          <cell r="C214">
            <v>-132199.26999999999</v>
          </cell>
          <cell r="D214">
            <v>-171287.19</v>
          </cell>
          <cell r="E214">
            <v>-303486.46000000002</v>
          </cell>
        </row>
        <row r="215">
          <cell r="A215" t="str">
            <v>BS3536</v>
          </cell>
          <cell r="B215" t="str">
            <v>PP TAX HLDG MIMS CNTL</v>
          </cell>
          <cell r="C215">
            <v>-437.31</v>
          </cell>
          <cell r="D215">
            <v>0</v>
          </cell>
          <cell r="E215">
            <v>-437.31</v>
          </cell>
        </row>
        <row r="216">
          <cell r="A216" t="str">
            <v>BS3550</v>
          </cell>
          <cell r="B216" t="str">
            <v>LEASED MOTOR VEHICLES</v>
          </cell>
          <cell r="C216">
            <v>-51016.44</v>
          </cell>
          <cell r="D216">
            <v>23729.09</v>
          </cell>
          <cell r="E216">
            <v>-27287.35</v>
          </cell>
        </row>
        <row r="217">
          <cell r="A217" t="str">
            <v>BS3555</v>
          </cell>
          <cell r="B217" t="str">
            <v>LEASED -OFF/COM EQUIP</v>
          </cell>
          <cell r="C217">
            <v>-124860.51</v>
          </cell>
          <cell r="D217">
            <v>7491.68</v>
          </cell>
          <cell r="E217">
            <v>-117368.83</v>
          </cell>
        </row>
        <row r="218">
          <cell r="A218" t="str">
            <v>BS3570</v>
          </cell>
          <cell r="B218" t="str">
            <v>LEASED MPD</v>
          </cell>
          <cell r="C218">
            <v>-1059849.9099999999</v>
          </cell>
          <cell r="D218">
            <v>32116.67</v>
          </cell>
          <cell r="E218">
            <v>-1027733.24</v>
          </cell>
        </row>
        <row r="219">
          <cell r="A219" t="str">
            <v>BS3575</v>
          </cell>
          <cell r="B219" t="str">
            <v>HP LIAB MOTOR VEHICLE</v>
          </cell>
          <cell r="C219">
            <v>-159699.39000000001</v>
          </cell>
          <cell r="D219">
            <v>6057.57</v>
          </cell>
          <cell r="E219">
            <v>-153641.82</v>
          </cell>
        </row>
        <row r="220">
          <cell r="A220" t="str">
            <v>BS4205</v>
          </cell>
          <cell r="B220" t="str">
            <v>PROV FOR LSL</v>
          </cell>
          <cell r="C220">
            <v>-280362.7</v>
          </cell>
          <cell r="D220">
            <v>-18041.23</v>
          </cell>
          <cell r="E220">
            <v>-298403.93</v>
          </cell>
        </row>
        <row r="221">
          <cell r="A221" t="str">
            <v>BS4310</v>
          </cell>
          <cell r="B221" t="str">
            <v>PROV FOR REHABILIT'N</v>
          </cell>
          <cell r="C221">
            <v>0</v>
          </cell>
          <cell r="D221">
            <v>-714118</v>
          </cell>
          <cell r="E221">
            <v>-714118</v>
          </cell>
        </row>
        <row r="222">
          <cell r="A222" t="str">
            <v>BS5005</v>
          </cell>
          <cell r="B222" t="str">
            <v>ISS CAP - FULLY PAID</v>
          </cell>
          <cell r="C222">
            <v>-100</v>
          </cell>
          <cell r="D222">
            <v>0</v>
          </cell>
          <cell r="E222">
            <v>-100</v>
          </cell>
        </row>
        <row r="223">
          <cell r="A223" t="str">
            <v>BS5805</v>
          </cell>
          <cell r="B223" t="str">
            <v>CONTRIB FROM ANL-MMH</v>
          </cell>
          <cell r="C223">
            <v>-27075329</v>
          </cell>
          <cell r="D223">
            <v>0</v>
          </cell>
          <cell r="E223">
            <v>-27075329</v>
          </cell>
        </row>
        <row r="224">
          <cell r="A224" t="str">
            <v>BS5810</v>
          </cell>
          <cell r="B224" t="str">
            <v>INT LOAN G/C USD73.3M</v>
          </cell>
          <cell r="C224">
            <v>-94911258.769999996</v>
          </cell>
          <cell r="D224">
            <v>0</v>
          </cell>
          <cell r="E224">
            <v>-94911258.769999996</v>
          </cell>
        </row>
        <row r="225">
          <cell r="A225" t="str">
            <v>BS5811</v>
          </cell>
          <cell r="B225" t="str">
            <v>CONTRA BS5810 SPON'S</v>
          </cell>
          <cell r="C225">
            <v>94911259.379999995</v>
          </cell>
          <cell r="D225">
            <v>0</v>
          </cell>
          <cell r="E225">
            <v>94911259.379999995</v>
          </cell>
        </row>
        <row r="226">
          <cell r="A226" t="str">
            <v>BS5815</v>
          </cell>
          <cell r="B226" t="str">
            <v>GLM INTERIM LOAN MMH</v>
          </cell>
          <cell r="C226">
            <v>-47574834.229999997</v>
          </cell>
          <cell r="D226">
            <v>0</v>
          </cell>
          <cell r="E226">
            <v>-47574834.229999997</v>
          </cell>
        </row>
        <row r="227">
          <cell r="A227" t="str">
            <v>BS5825</v>
          </cell>
          <cell r="B227" t="str">
            <v>MMH SPON CONT 60% PLT</v>
          </cell>
          <cell r="C227">
            <v>-759177979</v>
          </cell>
          <cell r="D227">
            <v>-16754717</v>
          </cell>
          <cell r="E227">
            <v>-775932696</v>
          </cell>
        </row>
        <row r="228">
          <cell r="A228" t="str">
            <v>BS5828</v>
          </cell>
          <cell r="B228" t="str">
            <v>MMH USD CONT 60% PLT</v>
          </cell>
          <cell r="C228">
            <v>-3527944</v>
          </cell>
          <cell r="D228">
            <v>-1228593</v>
          </cell>
          <cell r="E228">
            <v>-4756537</v>
          </cell>
        </row>
        <row r="229">
          <cell r="A229" t="str">
            <v>BS5850</v>
          </cell>
          <cell r="B229" t="str">
            <v>GLM INTLN GLM 40% PL</v>
          </cell>
          <cell r="C229">
            <v>-31716556.149999999</v>
          </cell>
          <cell r="D229">
            <v>0</v>
          </cell>
          <cell r="E229">
            <v>-31716556.149999999</v>
          </cell>
        </row>
        <row r="230">
          <cell r="A230" t="str">
            <v>BS5855</v>
          </cell>
          <cell r="B230" t="str">
            <v>GLM INTLN GLM 100% PL</v>
          </cell>
          <cell r="C230">
            <v>-15619869</v>
          </cell>
          <cell r="D230">
            <v>0</v>
          </cell>
          <cell r="E230">
            <v>-15619869</v>
          </cell>
        </row>
        <row r="231">
          <cell r="A231" t="str">
            <v>BS5860</v>
          </cell>
          <cell r="B231" t="str">
            <v>MMH CONT GLM 40% PLT</v>
          </cell>
          <cell r="C231">
            <v>-15494503</v>
          </cell>
          <cell r="D231">
            <v>0</v>
          </cell>
          <cell r="E231">
            <v>-15494503</v>
          </cell>
        </row>
        <row r="232">
          <cell r="A232" t="str">
            <v>BS5861</v>
          </cell>
          <cell r="B232" t="str">
            <v>MMH CONT GLM 100% PLT</v>
          </cell>
          <cell r="C232">
            <v>-32080331</v>
          </cell>
          <cell r="D232">
            <v>0</v>
          </cell>
          <cell r="E232">
            <v>-32080331</v>
          </cell>
        </row>
        <row r="233">
          <cell r="A233" t="str">
            <v>BS5864</v>
          </cell>
          <cell r="B233" t="str">
            <v>GLM SPON CONT 40% PLT</v>
          </cell>
          <cell r="C233">
            <v>-490624152</v>
          </cell>
          <cell r="D233">
            <v>-11169811</v>
          </cell>
          <cell r="E233">
            <v>-501793963</v>
          </cell>
        </row>
        <row r="234">
          <cell r="A234" t="str">
            <v>BS5865</v>
          </cell>
          <cell r="B234" t="str">
            <v>GLM SPON CONT 100% PL</v>
          </cell>
          <cell r="C234">
            <v>-186849693</v>
          </cell>
          <cell r="D234">
            <v>0</v>
          </cell>
          <cell r="E234">
            <v>-186849693</v>
          </cell>
        </row>
        <row r="235">
          <cell r="A235" t="str">
            <v>BS5871</v>
          </cell>
          <cell r="B235" t="str">
            <v>GLM USD CONT 40% PLT</v>
          </cell>
          <cell r="C235">
            <v>-2351962</v>
          </cell>
          <cell r="D235">
            <v>-819062</v>
          </cell>
          <cell r="E235">
            <v>-3171024</v>
          </cell>
        </row>
      </sheetData>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 CTOS"/>
      <sheetName val="Resumen San Andres"/>
      <sheetName val="CENTRO"/>
      <sheetName val="APU CENTRO"/>
      <sheetName val="El Peaje"/>
      <sheetName val="APU El Peaje"/>
      <sheetName val="La Calle"/>
      <sheetName val="APU La Calle"/>
      <sheetName val="EL Piñar"/>
      <sheetName val="APU El Piñar"/>
      <sheetName val="Morrocerrado"/>
      <sheetName val="APU La Morrocerrado"/>
      <sheetName val="Tusa"/>
      <sheetName val="APU Tusa"/>
      <sheetName val="Sol. Ind."/>
      <sheetName val="APU"/>
    </sheetNames>
    <sheetDataSet>
      <sheetData sheetId="0">
        <row r="280">
          <cell r="D280">
            <v>240000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ESTADO RED TEC"/>
      <sheetName val="PUNITARIOS PARA 241201 2S"/>
      <sheetName val="PR 1"/>
      <sheetName val="Hoja1"/>
      <sheetName val="items"/>
      <sheetName val="A-HOR"/>
      <sheetName val="INSUMOS"/>
      <sheetName val="BANCOS"/>
      <sheetName val="CARGOS"/>
      <sheetName val="EPS"/>
      <sheetName val="PENSIONES"/>
      <sheetName val="PREACTA 10"/>
      <sheetName val="DATOS"/>
      <sheetName val="PREACTA 9"/>
      <sheetName val="Res-Accide-10"/>
      <sheetName val="TARIFAS"/>
      <sheetName val=" Liquidacion de Obra por Tramo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ntratacion"/>
      <sheetName val="Cuadro p. Capital Vs estimado"/>
      <sheetName val="Alcance inst. bascula"/>
      <sheetName val="Alcance inst. bascula (blanco)"/>
      <sheetName val="Alcance contenedores CON PRECIO"/>
      <sheetName val="Alcance O. Civil CON PRECIO (2)"/>
      <sheetName val="Alcance puente ejercicio)"/>
      <sheetName val="Alcance O. Civil sin puente EJe"/>
      <sheetName val="Alcance O. Civil CON PRECIOS"/>
      <sheetName val="contenedor bascula"/>
      <sheetName val="contenedor Garita 2"/>
      <sheetName val="contenedor Garita 1"/>
      <sheetName val="Materiales"/>
    </sheetNames>
    <sheetDataSet>
      <sheetData sheetId="0"/>
      <sheetData sheetId="1" refreshError="1">
        <row r="1">
          <cell r="G1">
            <v>2226.87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aso 2"/>
      <sheetName val="Resumen caso ideal"/>
      <sheetName val="Presupuesto - OBRA"/>
      <sheetName val="Oferta Economica"/>
      <sheetName val="Presupuesto Interventoria"/>
      <sheetName val="AIU - Obra"/>
    </sheetNames>
    <sheetDataSet>
      <sheetData sheetId="0"/>
      <sheetData sheetId="1"/>
      <sheetData sheetId="2">
        <row r="7">
          <cell r="F7">
            <v>2455</v>
          </cell>
          <cell r="G7">
            <v>28362615</v>
          </cell>
        </row>
        <row r="8">
          <cell r="F8">
            <v>13698</v>
          </cell>
          <cell r="G8">
            <v>12040542</v>
          </cell>
        </row>
        <row r="9">
          <cell r="F9">
            <v>284180</v>
          </cell>
          <cell r="G9">
            <v>38364300</v>
          </cell>
        </row>
        <row r="10">
          <cell r="F10">
            <v>32000</v>
          </cell>
          <cell r="G10">
            <v>66087040.000000007</v>
          </cell>
        </row>
        <row r="11">
          <cell r="F11">
            <v>7176</v>
          </cell>
          <cell r="G11">
            <v>51803544</v>
          </cell>
        </row>
        <row r="12">
          <cell r="F12">
            <v>190749</v>
          </cell>
          <cell r="G12">
            <v>2956609.5</v>
          </cell>
        </row>
        <row r="13">
          <cell r="F13">
            <v>12572</v>
          </cell>
          <cell r="G13">
            <v>1571500</v>
          </cell>
        </row>
        <row r="14">
          <cell r="F14">
            <v>10467</v>
          </cell>
          <cell r="G14">
            <v>82982376</v>
          </cell>
        </row>
        <row r="15">
          <cell r="F15">
            <v>28356</v>
          </cell>
          <cell r="G15">
            <v>29291748</v>
          </cell>
        </row>
        <row r="16">
          <cell r="F16">
            <v>11441</v>
          </cell>
          <cell r="G16">
            <v>18420010</v>
          </cell>
        </row>
        <row r="17">
          <cell r="F17">
            <v>20184</v>
          </cell>
          <cell r="G17">
            <v>5475919.2000000002</v>
          </cell>
        </row>
        <row r="18">
          <cell r="F18">
            <v>22750</v>
          </cell>
          <cell r="G18">
            <v>12376000</v>
          </cell>
        </row>
        <row r="19">
          <cell r="F19">
            <v>74771</v>
          </cell>
          <cell r="G19">
            <v>199474073.80000001</v>
          </cell>
        </row>
        <row r="20">
          <cell r="F20">
            <v>29898</v>
          </cell>
          <cell r="G20">
            <v>8039572.1999999993</v>
          </cell>
        </row>
        <row r="21">
          <cell r="F21">
            <v>4025370</v>
          </cell>
          <cell r="G21">
            <v>4025370</v>
          </cell>
        </row>
        <row r="22">
          <cell r="F22">
            <v>3035750</v>
          </cell>
          <cell r="G22">
            <v>3035750</v>
          </cell>
        </row>
        <row r="23">
          <cell r="F23">
            <v>33450720</v>
          </cell>
          <cell r="G23">
            <v>33450720</v>
          </cell>
        </row>
        <row r="24">
          <cell r="F24">
            <v>29780670</v>
          </cell>
          <cell r="G24">
            <v>29780670</v>
          </cell>
        </row>
        <row r="25">
          <cell r="F25">
            <v>23580</v>
          </cell>
          <cell r="G25">
            <v>6107220</v>
          </cell>
        </row>
        <row r="26">
          <cell r="F26">
            <v>12570</v>
          </cell>
          <cell r="G26">
            <v>1030740</v>
          </cell>
        </row>
        <row r="27">
          <cell r="F27">
            <v>24850</v>
          </cell>
          <cell r="G27">
            <v>3106250</v>
          </cell>
        </row>
        <row r="28">
          <cell r="F28">
            <v>25000</v>
          </cell>
          <cell r="G28">
            <v>6875000</v>
          </cell>
        </row>
        <row r="29">
          <cell r="F29">
            <v>8000</v>
          </cell>
          <cell r="G29">
            <v>8768000</v>
          </cell>
        </row>
        <row r="30">
          <cell r="F30"/>
        </row>
        <row r="31">
          <cell r="F31"/>
        </row>
        <row r="32">
          <cell r="F32">
            <v>32615</v>
          </cell>
          <cell r="G32">
            <v>12204533</v>
          </cell>
        </row>
        <row r="33">
          <cell r="F33">
            <v>693778</v>
          </cell>
          <cell r="G33">
            <v>116728148.5</v>
          </cell>
        </row>
        <row r="34">
          <cell r="F34">
            <v>748778</v>
          </cell>
          <cell r="G34">
            <v>39310845</v>
          </cell>
        </row>
        <row r="35">
          <cell r="F35">
            <v>723778</v>
          </cell>
          <cell r="G35">
            <v>208086175</v>
          </cell>
        </row>
        <row r="36">
          <cell r="F36">
            <v>827326</v>
          </cell>
          <cell r="G36">
            <v>98782724.400000006</v>
          </cell>
        </row>
        <row r="37">
          <cell r="F37">
            <v>800161</v>
          </cell>
          <cell r="G37">
            <v>83696840.600000009</v>
          </cell>
        </row>
        <row r="38">
          <cell r="F38">
            <v>28055</v>
          </cell>
          <cell r="G38">
            <v>23117320</v>
          </cell>
        </row>
        <row r="39">
          <cell r="F39">
            <v>21877</v>
          </cell>
          <cell r="G39">
            <v>82541921</v>
          </cell>
        </row>
        <row r="40">
          <cell r="F40">
            <v>154099</v>
          </cell>
          <cell r="G40">
            <v>132679239</v>
          </cell>
        </row>
        <row r="41">
          <cell r="F41">
            <v>14619</v>
          </cell>
          <cell r="G41">
            <v>511271132</v>
          </cell>
        </row>
        <row r="42">
          <cell r="F42">
            <v>4292</v>
          </cell>
          <cell r="G42">
            <v>416757492</v>
          </cell>
        </row>
        <row r="43">
          <cell r="F43">
            <v>39152</v>
          </cell>
          <cell r="G43">
            <v>62838960</v>
          </cell>
        </row>
        <row r="44">
          <cell r="F44">
            <v>115240</v>
          </cell>
          <cell r="G44">
            <v>34572000</v>
          </cell>
        </row>
        <row r="45">
          <cell r="F45">
            <v>41688</v>
          </cell>
          <cell r="G45">
            <v>33350400</v>
          </cell>
        </row>
        <row r="46">
          <cell r="F46"/>
          <cell r="G46">
            <v>1855937730.6399999</v>
          </cell>
        </row>
        <row r="47">
          <cell r="F47"/>
          <cell r="G47"/>
        </row>
        <row r="48">
          <cell r="F48">
            <v>84109</v>
          </cell>
          <cell r="G48">
            <v>120275870</v>
          </cell>
        </row>
        <row r="49">
          <cell r="F49">
            <v>68434</v>
          </cell>
          <cell r="G49">
            <v>65286036</v>
          </cell>
        </row>
        <row r="50">
          <cell r="F50"/>
          <cell r="G50">
            <v>185561906</v>
          </cell>
        </row>
        <row r="51">
          <cell r="F51"/>
          <cell r="G51"/>
        </row>
        <row r="52">
          <cell r="F52">
            <v>18645</v>
          </cell>
          <cell r="G52">
            <v>61155600</v>
          </cell>
        </row>
        <row r="53">
          <cell r="F53">
            <v>11627</v>
          </cell>
          <cell r="G53">
            <v>2441670</v>
          </cell>
        </row>
        <row r="54">
          <cell r="F54">
            <v>41538</v>
          </cell>
          <cell r="G54">
            <v>118383300</v>
          </cell>
        </row>
        <row r="55">
          <cell r="F55"/>
          <cell r="G55">
            <v>181980570</v>
          </cell>
        </row>
        <row r="56">
          <cell r="F56"/>
          <cell r="G56"/>
        </row>
        <row r="57">
          <cell r="F57">
            <v>12083</v>
          </cell>
          <cell r="G57">
            <v>26449687</v>
          </cell>
        </row>
        <row r="58">
          <cell r="F58">
            <v>7250</v>
          </cell>
          <cell r="G58">
            <v>2320000</v>
          </cell>
        </row>
        <row r="59">
          <cell r="F59">
            <v>13889</v>
          </cell>
          <cell r="G59">
            <v>204279412</v>
          </cell>
        </row>
        <row r="60">
          <cell r="F60">
            <v>9850</v>
          </cell>
          <cell r="G60">
            <v>57425500</v>
          </cell>
        </row>
        <row r="61">
          <cell r="F61">
            <v>17000</v>
          </cell>
          <cell r="G61">
            <v>436995499.20000005</v>
          </cell>
        </row>
        <row r="62">
          <cell r="F62">
            <v>10200</v>
          </cell>
          <cell r="G62">
            <v>36332400</v>
          </cell>
        </row>
        <row r="63">
          <cell r="F63">
            <v>32520</v>
          </cell>
          <cell r="G63">
            <v>177559200</v>
          </cell>
        </row>
        <row r="64">
          <cell r="F64">
            <v>30350</v>
          </cell>
          <cell r="G64">
            <v>2488700</v>
          </cell>
        </row>
        <row r="65">
          <cell r="F65">
            <v>9861</v>
          </cell>
          <cell r="G65">
            <v>184716252</v>
          </cell>
        </row>
        <row r="66">
          <cell r="F66"/>
          <cell r="G66">
            <v>1128566650.2</v>
          </cell>
        </row>
        <row r="67">
          <cell r="F67"/>
          <cell r="G67"/>
        </row>
        <row r="68">
          <cell r="F68">
            <v>94773</v>
          </cell>
          <cell r="G68">
            <v>473201589</v>
          </cell>
        </row>
        <row r="69">
          <cell r="F69">
            <v>72850</v>
          </cell>
          <cell r="G69">
            <v>145700000</v>
          </cell>
        </row>
        <row r="70">
          <cell r="F70">
            <v>153000</v>
          </cell>
          <cell r="G70">
            <v>12546000</v>
          </cell>
        </row>
        <row r="71">
          <cell r="F71"/>
          <cell r="G71">
            <v>631447589</v>
          </cell>
        </row>
        <row r="72">
          <cell r="F72"/>
          <cell r="G72"/>
        </row>
        <row r="73">
          <cell r="F73">
            <v>70250</v>
          </cell>
          <cell r="G73">
            <v>794878750</v>
          </cell>
        </row>
        <row r="74">
          <cell r="F74">
            <v>103325</v>
          </cell>
          <cell r="G74">
            <v>87826250</v>
          </cell>
        </row>
        <row r="75">
          <cell r="F75">
            <v>45220</v>
          </cell>
          <cell r="G75">
            <v>92158360</v>
          </cell>
        </row>
        <row r="76">
          <cell r="F76"/>
          <cell r="G76">
            <v>974863360</v>
          </cell>
        </row>
        <row r="77">
          <cell r="F77"/>
          <cell r="G77"/>
        </row>
        <row r="78">
          <cell r="F78">
            <v>75780</v>
          </cell>
          <cell r="G78">
            <v>11291220</v>
          </cell>
        </row>
        <row r="79">
          <cell r="F79">
            <v>155250</v>
          </cell>
          <cell r="G79">
            <v>17077500</v>
          </cell>
        </row>
        <row r="80">
          <cell r="F80">
            <v>130000</v>
          </cell>
          <cell r="G80">
            <v>344500000</v>
          </cell>
        </row>
        <row r="81">
          <cell r="F81"/>
          <cell r="G81">
            <v>372868720</v>
          </cell>
        </row>
        <row r="82">
          <cell r="F82"/>
          <cell r="G82"/>
        </row>
        <row r="83">
          <cell r="F83">
            <v>166286.00000000006</v>
          </cell>
          <cell r="G83">
            <v>103513035.00000003</v>
          </cell>
        </row>
        <row r="84">
          <cell r="F84">
            <v>65380</v>
          </cell>
          <cell r="G84">
            <v>70152740</v>
          </cell>
        </row>
        <row r="85">
          <cell r="F85">
            <v>62965</v>
          </cell>
          <cell r="G85">
            <v>29215760</v>
          </cell>
        </row>
        <row r="86">
          <cell r="F86">
            <v>120350</v>
          </cell>
          <cell r="G86">
            <v>465032400</v>
          </cell>
        </row>
        <row r="87">
          <cell r="F87">
            <v>43580</v>
          </cell>
          <cell r="G87">
            <v>73083660</v>
          </cell>
        </row>
        <row r="88">
          <cell r="F88">
            <v>126337</v>
          </cell>
          <cell r="G88">
            <v>382801110</v>
          </cell>
        </row>
        <row r="89">
          <cell r="F89">
            <v>105000</v>
          </cell>
          <cell r="G89">
            <v>330750000</v>
          </cell>
        </row>
        <row r="90">
          <cell r="F90">
            <v>76709</v>
          </cell>
          <cell r="G90">
            <v>16569144</v>
          </cell>
        </row>
        <row r="91">
          <cell r="F91">
            <v>75434</v>
          </cell>
          <cell r="G91">
            <v>85255506.799999997</v>
          </cell>
        </row>
        <row r="92">
          <cell r="F92"/>
          <cell r="G92">
            <v>1556373355.8</v>
          </cell>
        </row>
        <row r="93">
          <cell r="F93"/>
          <cell r="G93"/>
        </row>
        <row r="94">
          <cell r="F94"/>
          <cell r="G94"/>
        </row>
        <row r="95">
          <cell r="F95">
            <v>2450</v>
          </cell>
          <cell r="G95">
            <v>4071900</v>
          </cell>
        </row>
        <row r="96">
          <cell r="F96">
            <v>28356</v>
          </cell>
          <cell r="G96">
            <v>4712767.2</v>
          </cell>
        </row>
        <row r="97">
          <cell r="F97">
            <v>74771</v>
          </cell>
          <cell r="G97">
            <v>11679230.200000001</v>
          </cell>
        </row>
        <row r="98">
          <cell r="F98">
            <v>33320</v>
          </cell>
          <cell r="G98">
            <v>833000</v>
          </cell>
        </row>
        <row r="99">
          <cell r="F99">
            <v>22635</v>
          </cell>
          <cell r="G99">
            <v>27229905</v>
          </cell>
        </row>
        <row r="100">
          <cell r="F100">
            <v>19750</v>
          </cell>
          <cell r="G100">
            <v>197500</v>
          </cell>
        </row>
        <row r="101">
          <cell r="F101">
            <v>16500</v>
          </cell>
          <cell r="G101">
            <v>247500</v>
          </cell>
        </row>
        <row r="102">
          <cell r="F102">
            <v>11325</v>
          </cell>
          <cell r="G102">
            <v>396375</v>
          </cell>
        </row>
        <row r="103">
          <cell r="F103">
            <v>8750</v>
          </cell>
          <cell r="G103">
            <v>3718750</v>
          </cell>
        </row>
        <row r="104">
          <cell r="F104">
            <v>85955</v>
          </cell>
          <cell r="G104">
            <v>26732005</v>
          </cell>
        </row>
        <row r="105">
          <cell r="F105">
            <v>25780</v>
          </cell>
          <cell r="G105">
            <v>8069140</v>
          </cell>
        </row>
        <row r="106">
          <cell r="F106">
            <v>27216</v>
          </cell>
          <cell r="G106">
            <v>4681152</v>
          </cell>
        </row>
        <row r="107">
          <cell r="F107">
            <v>66783</v>
          </cell>
          <cell r="G107">
            <v>11887374</v>
          </cell>
        </row>
        <row r="108">
          <cell r="F108">
            <v>1200</v>
          </cell>
          <cell r="G108">
            <v>1994400</v>
          </cell>
        </row>
        <row r="109">
          <cell r="F109"/>
          <cell r="G109"/>
        </row>
        <row r="110">
          <cell r="F110">
            <v>2450</v>
          </cell>
          <cell r="G110">
            <v>6688500</v>
          </cell>
        </row>
        <row r="111">
          <cell r="F111">
            <v>28356</v>
          </cell>
          <cell r="G111">
            <v>11611782</v>
          </cell>
        </row>
        <row r="112">
          <cell r="F112">
            <v>74771</v>
          </cell>
          <cell r="G112">
            <v>27254029.5</v>
          </cell>
        </row>
        <row r="113">
          <cell r="F113">
            <v>73264</v>
          </cell>
          <cell r="G113">
            <v>8498624</v>
          </cell>
        </row>
        <row r="114">
          <cell r="F114">
            <v>54350</v>
          </cell>
          <cell r="G114">
            <v>5869800</v>
          </cell>
        </row>
        <row r="115">
          <cell r="F115">
            <v>36830</v>
          </cell>
          <cell r="G115">
            <v>4640580</v>
          </cell>
        </row>
        <row r="116">
          <cell r="F116">
            <v>37238</v>
          </cell>
          <cell r="G116">
            <v>37424190</v>
          </cell>
        </row>
        <row r="117">
          <cell r="F117">
            <v>46750</v>
          </cell>
          <cell r="G117">
            <v>5843750</v>
          </cell>
        </row>
        <row r="118">
          <cell r="F118">
            <v>57222</v>
          </cell>
          <cell r="G118">
            <v>63401976</v>
          </cell>
        </row>
        <row r="119">
          <cell r="F119">
            <v>87163</v>
          </cell>
          <cell r="G119">
            <v>54389712</v>
          </cell>
        </row>
        <row r="120">
          <cell r="F120">
            <v>417900</v>
          </cell>
          <cell r="G120">
            <v>3343200</v>
          </cell>
        </row>
        <row r="121">
          <cell r="F121">
            <v>933198</v>
          </cell>
          <cell r="G121">
            <v>10265178</v>
          </cell>
        </row>
        <row r="122">
          <cell r="F122">
            <v>1200</v>
          </cell>
          <cell r="G122">
            <v>3276000</v>
          </cell>
        </row>
        <row r="123">
          <cell r="F123"/>
          <cell r="G123"/>
        </row>
        <row r="124">
          <cell r="F124">
            <v>2450</v>
          </cell>
          <cell r="G124">
            <v>2352000</v>
          </cell>
        </row>
        <row r="125">
          <cell r="F125">
            <v>28356</v>
          </cell>
          <cell r="G125">
            <v>4083264</v>
          </cell>
        </row>
        <row r="126">
          <cell r="F126">
            <v>74771</v>
          </cell>
          <cell r="G126">
            <v>9645459</v>
          </cell>
        </row>
        <row r="127">
          <cell r="F127">
            <v>87163</v>
          </cell>
          <cell r="G127">
            <v>33557755</v>
          </cell>
        </row>
        <row r="128">
          <cell r="F128">
            <v>57222</v>
          </cell>
          <cell r="G128">
            <v>32902650</v>
          </cell>
        </row>
        <row r="129">
          <cell r="F129">
            <v>417900</v>
          </cell>
          <cell r="G129">
            <v>4179000</v>
          </cell>
        </row>
        <row r="130">
          <cell r="F130">
            <v>933198</v>
          </cell>
          <cell r="G130">
            <v>9331980</v>
          </cell>
        </row>
        <row r="131">
          <cell r="F131"/>
          <cell r="G131"/>
        </row>
        <row r="132">
          <cell r="F132"/>
          <cell r="G132"/>
        </row>
        <row r="133">
          <cell r="F133">
            <v>27126400</v>
          </cell>
          <cell r="G133">
            <v>27126400</v>
          </cell>
        </row>
        <row r="134">
          <cell r="F134">
            <v>127400</v>
          </cell>
          <cell r="G134">
            <v>18600400</v>
          </cell>
        </row>
        <row r="135">
          <cell r="F135">
            <v>16016000</v>
          </cell>
          <cell r="G135">
            <v>320320000</v>
          </cell>
        </row>
        <row r="136">
          <cell r="F136">
            <v>1799280</v>
          </cell>
          <cell r="G136">
            <v>35985600</v>
          </cell>
        </row>
        <row r="137">
          <cell r="F137">
            <v>321048</v>
          </cell>
          <cell r="G137">
            <v>8026200</v>
          </cell>
        </row>
        <row r="138">
          <cell r="F138">
            <v>543200</v>
          </cell>
          <cell r="G138">
            <v>2172800</v>
          </cell>
        </row>
        <row r="139">
          <cell r="F139">
            <v>20720</v>
          </cell>
          <cell r="G139">
            <v>11396000</v>
          </cell>
        </row>
        <row r="140">
          <cell r="F140">
            <v>73371.199999999997</v>
          </cell>
          <cell r="G140">
            <v>4402272</v>
          </cell>
        </row>
        <row r="141">
          <cell r="F141">
            <v>30002.560000000001</v>
          </cell>
          <cell r="G141">
            <v>1800153.6</v>
          </cell>
        </row>
        <row r="142">
          <cell r="F142">
            <v>1436467.2</v>
          </cell>
          <cell r="G142">
            <v>1436467.2</v>
          </cell>
        </row>
        <row r="143">
          <cell r="F143">
            <v>756044.80000000005</v>
          </cell>
          <cell r="G143">
            <v>756044.80000000005</v>
          </cell>
        </row>
        <row r="144">
          <cell r="F144">
            <v>54331.199999999997</v>
          </cell>
          <cell r="G144">
            <v>2988216</v>
          </cell>
        </row>
        <row r="145">
          <cell r="F145">
            <v>30002.560000000001</v>
          </cell>
          <cell r="G145">
            <v>1650140.8</v>
          </cell>
        </row>
        <row r="146">
          <cell r="F146">
            <v>1064806.3999999999</v>
          </cell>
          <cell r="G146">
            <v>1064806.3999999999</v>
          </cell>
        </row>
        <row r="147">
          <cell r="F147">
            <v>693342.71999999997</v>
          </cell>
          <cell r="G147">
            <v>693342.71999999997</v>
          </cell>
        </row>
        <row r="148">
          <cell r="F148"/>
          <cell r="G148"/>
        </row>
        <row r="149">
          <cell r="F149">
            <v>8247680</v>
          </cell>
          <cell r="G149">
            <v>8247680</v>
          </cell>
        </row>
        <row r="150">
          <cell r="F150">
            <v>1799280</v>
          </cell>
          <cell r="G150">
            <v>1799280</v>
          </cell>
        </row>
        <row r="151">
          <cell r="F151">
            <v>321048</v>
          </cell>
          <cell r="G151">
            <v>3210480</v>
          </cell>
        </row>
        <row r="152">
          <cell r="F152">
            <v>543200</v>
          </cell>
          <cell r="G152">
            <v>1086400</v>
          </cell>
        </row>
        <row r="153">
          <cell r="F153">
            <v>168000</v>
          </cell>
          <cell r="G153">
            <v>168000</v>
          </cell>
        </row>
        <row r="154">
          <cell r="F154">
            <v>2072000</v>
          </cell>
          <cell r="G154">
            <v>2072000</v>
          </cell>
        </row>
        <row r="155">
          <cell r="F155">
            <v>38016.160000000003</v>
          </cell>
          <cell r="G155">
            <v>2661131.2000000002</v>
          </cell>
        </row>
        <row r="156">
          <cell r="F156">
            <v>10660.16</v>
          </cell>
          <cell r="G156">
            <v>746211.2</v>
          </cell>
        </row>
        <row r="157">
          <cell r="F157">
            <v>781132.80000000005</v>
          </cell>
          <cell r="G157">
            <v>781132.80000000005</v>
          </cell>
        </row>
        <row r="158">
          <cell r="F158">
            <v>468823.03999999998</v>
          </cell>
          <cell r="G158">
            <v>468823.03999999998</v>
          </cell>
        </row>
        <row r="159">
          <cell r="F159">
            <v>2673664</v>
          </cell>
          <cell r="G159">
            <v>2673664</v>
          </cell>
        </row>
        <row r="160">
          <cell r="F160"/>
          <cell r="G160"/>
        </row>
        <row r="161">
          <cell r="F161">
            <v>13939519.999999143</v>
          </cell>
          <cell r="G161">
            <v>13939519.999999143</v>
          </cell>
        </row>
        <row r="162">
          <cell r="F162">
            <v>1799280</v>
          </cell>
          <cell r="G162">
            <v>1799280</v>
          </cell>
        </row>
        <row r="163">
          <cell r="F163">
            <v>321048</v>
          </cell>
          <cell r="G163">
            <v>2568384</v>
          </cell>
        </row>
        <row r="164">
          <cell r="F164">
            <v>543200</v>
          </cell>
          <cell r="G164">
            <v>1086400</v>
          </cell>
        </row>
        <row r="165">
          <cell r="F165">
            <v>54331.199999999997</v>
          </cell>
          <cell r="G165">
            <v>4346496</v>
          </cell>
        </row>
        <row r="166">
          <cell r="F166">
            <v>30002.58</v>
          </cell>
          <cell r="G166">
            <v>2400206.4000000004</v>
          </cell>
        </row>
        <row r="167">
          <cell r="F167">
            <v>1064806.3999999999</v>
          </cell>
          <cell r="G167">
            <v>1064806.3999999999</v>
          </cell>
        </row>
        <row r="168">
          <cell r="F168">
            <v>693342.71999999997</v>
          </cell>
          <cell r="G168">
            <v>693342.71999999997</v>
          </cell>
        </row>
        <row r="169">
          <cell r="F169"/>
          <cell r="G169"/>
        </row>
        <row r="170">
          <cell r="F170">
            <v>13939520</v>
          </cell>
          <cell r="G170">
            <v>13939520</v>
          </cell>
        </row>
        <row r="171">
          <cell r="F171">
            <v>127400</v>
          </cell>
          <cell r="G171">
            <v>9300200</v>
          </cell>
        </row>
        <row r="172">
          <cell r="F172">
            <v>16016000</v>
          </cell>
          <cell r="G172">
            <v>160160000</v>
          </cell>
        </row>
        <row r="173">
          <cell r="F173">
            <v>1799280</v>
          </cell>
          <cell r="G173">
            <v>17992800</v>
          </cell>
        </row>
        <row r="174">
          <cell r="F174">
            <v>321048</v>
          </cell>
          <cell r="G174">
            <v>8026200</v>
          </cell>
        </row>
        <row r="175">
          <cell r="F175">
            <v>543200</v>
          </cell>
          <cell r="G175">
            <v>3802400</v>
          </cell>
        </row>
        <row r="176">
          <cell r="F176">
            <v>50046.080000000002</v>
          </cell>
          <cell r="G176">
            <v>3503225.6</v>
          </cell>
        </row>
        <row r="177">
          <cell r="F177">
            <v>18100.32</v>
          </cell>
          <cell r="G177">
            <v>1267022.3999999999</v>
          </cell>
        </row>
        <row r="178">
          <cell r="F178">
            <v>781132.80000000005</v>
          </cell>
          <cell r="G178">
            <v>781132.80000000005</v>
          </cell>
        </row>
        <row r="179">
          <cell r="F179">
            <v>468823.03999999998</v>
          </cell>
          <cell r="G179">
            <v>468823.03999999998</v>
          </cell>
        </row>
        <row r="180">
          <cell r="F180"/>
          <cell r="G180"/>
        </row>
        <row r="181">
          <cell r="F181">
            <v>7988960</v>
          </cell>
          <cell r="G181">
            <v>7988960</v>
          </cell>
        </row>
        <row r="182">
          <cell r="F182">
            <v>127400</v>
          </cell>
          <cell r="G182">
            <v>1860040</v>
          </cell>
        </row>
        <row r="183">
          <cell r="F183">
            <v>16016000</v>
          </cell>
          <cell r="G183">
            <v>32032000</v>
          </cell>
        </row>
        <row r="184">
          <cell r="F184">
            <v>1799280</v>
          </cell>
          <cell r="G184">
            <v>3598560</v>
          </cell>
        </row>
        <row r="185">
          <cell r="F185">
            <v>321048</v>
          </cell>
          <cell r="G185">
            <v>2247336</v>
          </cell>
        </row>
        <row r="186">
          <cell r="F186">
            <v>543200</v>
          </cell>
          <cell r="G186">
            <v>2172800</v>
          </cell>
        </row>
        <row r="187">
          <cell r="F187">
            <v>50046.080000000002</v>
          </cell>
          <cell r="G187">
            <v>3503225.6</v>
          </cell>
        </row>
        <row r="188">
          <cell r="F188">
            <v>18100.32</v>
          </cell>
          <cell r="G188">
            <v>1267022.3999999999</v>
          </cell>
        </row>
        <row r="189">
          <cell r="F189">
            <v>781132.80000000005</v>
          </cell>
          <cell r="G189">
            <v>781132.80000000005</v>
          </cell>
        </row>
        <row r="190">
          <cell r="F190">
            <v>468823.03999999998</v>
          </cell>
          <cell r="G190">
            <v>468823.03999999998</v>
          </cell>
        </row>
        <row r="191">
          <cell r="F191"/>
          <cell r="G191">
            <v>1210403732.8599989</v>
          </cell>
        </row>
        <row r="192">
          <cell r="F192"/>
          <cell r="G192"/>
        </row>
        <row r="193">
          <cell r="F193">
            <v>565013</v>
          </cell>
          <cell r="G193">
            <v>1257379930.2</v>
          </cell>
        </row>
        <row r="194">
          <cell r="F194">
            <v>38950</v>
          </cell>
          <cell r="G194">
            <v>41598600</v>
          </cell>
        </row>
        <row r="195">
          <cell r="F195"/>
          <cell r="G195">
            <v>1298978530.2</v>
          </cell>
        </row>
        <row r="196">
          <cell r="F196"/>
          <cell r="G196"/>
        </row>
        <row r="197">
          <cell r="F197">
            <v>684975</v>
          </cell>
          <cell r="G197">
            <v>297964125</v>
          </cell>
        </row>
        <row r="198">
          <cell r="F198">
            <v>684975</v>
          </cell>
          <cell r="G198">
            <v>32878800</v>
          </cell>
        </row>
        <row r="199">
          <cell r="F199">
            <v>428930</v>
          </cell>
          <cell r="G199">
            <v>343144000</v>
          </cell>
        </row>
        <row r="200">
          <cell r="F200">
            <v>971035</v>
          </cell>
          <cell r="G200">
            <v>232077365</v>
          </cell>
        </row>
        <row r="201">
          <cell r="F201">
            <v>1868506</v>
          </cell>
          <cell r="G201">
            <v>37370120</v>
          </cell>
        </row>
        <row r="202">
          <cell r="F202">
            <v>350000</v>
          </cell>
          <cell r="G202">
            <v>84000000</v>
          </cell>
        </row>
        <row r="203">
          <cell r="F203">
            <v>198720</v>
          </cell>
          <cell r="G203">
            <v>202098240</v>
          </cell>
        </row>
        <row r="204">
          <cell r="F204">
            <v>172749</v>
          </cell>
          <cell r="G204">
            <v>71725384.799999997</v>
          </cell>
        </row>
        <row r="205">
          <cell r="F205">
            <v>62856</v>
          </cell>
          <cell r="G205">
            <v>87998400</v>
          </cell>
        </row>
        <row r="206">
          <cell r="F206">
            <v>22646</v>
          </cell>
          <cell r="G206">
            <v>182300300</v>
          </cell>
        </row>
        <row r="207">
          <cell r="F207">
            <v>107270</v>
          </cell>
          <cell r="G207">
            <v>27782930</v>
          </cell>
        </row>
        <row r="208">
          <cell r="F208">
            <v>19380</v>
          </cell>
          <cell r="G208">
            <v>4515540</v>
          </cell>
        </row>
        <row r="209">
          <cell r="F209">
            <v>2850000</v>
          </cell>
          <cell r="G209">
            <v>2850000</v>
          </cell>
        </row>
        <row r="210">
          <cell r="F210">
            <v>5870900</v>
          </cell>
          <cell r="G210">
            <v>5870900</v>
          </cell>
        </row>
        <row r="211">
          <cell r="F211">
            <v>767436</v>
          </cell>
          <cell r="G211">
            <v>23790516</v>
          </cell>
        </row>
        <row r="212">
          <cell r="F212">
            <v>550000</v>
          </cell>
          <cell r="G212">
            <v>17600000</v>
          </cell>
        </row>
        <row r="213">
          <cell r="F213">
            <v>35800</v>
          </cell>
          <cell r="G213">
            <v>1109800</v>
          </cell>
        </row>
        <row r="214">
          <cell r="F214"/>
          <cell r="G214">
            <v>1655076420.8</v>
          </cell>
        </row>
        <row r="215">
          <cell r="F215"/>
          <cell r="G215"/>
        </row>
        <row r="216">
          <cell r="F216">
            <v>506765</v>
          </cell>
          <cell r="G216">
            <v>15709715</v>
          </cell>
        </row>
        <row r="217">
          <cell r="F217">
            <v>1086010</v>
          </cell>
          <cell r="G217">
            <v>125977160</v>
          </cell>
        </row>
        <row r="218">
          <cell r="F218">
            <v>840350</v>
          </cell>
          <cell r="G218">
            <v>46219250</v>
          </cell>
        </row>
        <row r="219">
          <cell r="F219">
            <v>195780</v>
          </cell>
          <cell r="G219">
            <v>6264960</v>
          </cell>
        </row>
        <row r="220">
          <cell r="F220">
            <v>187790</v>
          </cell>
          <cell r="G220">
            <v>6009280</v>
          </cell>
        </row>
        <row r="221">
          <cell r="F221">
            <v>145780</v>
          </cell>
          <cell r="G221">
            <v>3936060</v>
          </cell>
        </row>
        <row r="222">
          <cell r="F222">
            <v>67830</v>
          </cell>
          <cell r="G222">
            <v>2102730</v>
          </cell>
        </row>
        <row r="223">
          <cell r="F223">
            <v>488111</v>
          </cell>
          <cell r="G223">
            <v>25381772</v>
          </cell>
        </row>
        <row r="224">
          <cell r="F224">
            <v>25784</v>
          </cell>
          <cell r="G224">
            <v>2784672</v>
          </cell>
        </row>
        <row r="225">
          <cell r="F225"/>
          <cell r="G225">
            <v>234385599</v>
          </cell>
        </row>
        <row r="226">
          <cell r="F226"/>
          <cell r="G226"/>
        </row>
        <row r="227">
          <cell r="F227">
            <v>35175000</v>
          </cell>
          <cell r="G227">
            <v>70350000</v>
          </cell>
        </row>
        <row r="228">
          <cell r="F228">
            <v>166400000</v>
          </cell>
          <cell r="G228">
            <v>332800000</v>
          </cell>
        </row>
        <row r="229">
          <cell r="F229"/>
          <cell r="G229">
            <v>403150000</v>
          </cell>
        </row>
        <row r="230">
          <cell r="F230"/>
          <cell r="G230"/>
        </row>
        <row r="231">
          <cell r="F231">
            <v>35870</v>
          </cell>
          <cell r="G231">
            <v>18652400</v>
          </cell>
        </row>
        <row r="232">
          <cell r="F232"/>
          <cell r="G232">
            <v>18652400</v>
          </cell>
        </row>
        <row r="233">
          <cell r="F233"/>
          <cell r="G233"/>
        </row>
        <row r="234">
          <cell r="F234">
            <v>31619</v>
          </cell>
          <cell r="G234">
            <v>10750460</v>
          </cell>
        </row>
        <row r="235">
          <cell r="F235">
            <v>67770</v>
          </cell>
          <cell r="G235">
            <v>134184600</v>
          </cell>
        </row>
        <row r="236">
          <cell r="F236">
            <v>11250</v>
          </cell>
          <cell r="G236">
            <v>89190000</v>
          </cell>
        </row>
        <row r="237">
          <cell r="F237">
            <v>135420</v>
          </cell>
          <cell r="G237">
            <v>161041464</v>
          </cell>
        </row>
        <row r="238">
          <cell r="F238">
            <v>98350</v>
          </cell>
          <cell r="G238">
            <v>77971880</v>
          </cell>
        </row>
        <row r="239">
          <cell r="F239">
            <v>4262</v>
          </cell>
          <cell r="G239">
            <v>33789136</v>
          </cell>
        </row>
        <row r="240">
          <cell r="F240">
            <v>104000</v>
          </cell>
          <cell r="G240">
            <v>831168000</v>
          </cell>
        </row>
        <row r="241">
          <cell r="F241">
            <v>59700</v>
          </cell>
          <cell r="G241">
            <v>477122400</v>
          </cell>
        </row>
        <row r="242">
          <cell r="F242">
            <v>10626830</v>
          </cell>
          <cell r="G242">
            <v>10626830</v>
          </cell>
        </row>
        <row r="243">
          <cell r="F243"/>
          <cell r="G243">
            <v>1825844770</v>
          </cell>
        </row>
        <row r="244">
          <cell r="F244"/>
          <cell r="G244"/>
        </row>
        <row r="245">
          <cell r="F245">
            <v>2048000</v>
          </cell>
          <cell r="G245">
            <v>2048000</v>
          </cell>
        </row>
        <row r="246">
          <cell r="F246">
            <v>79950</v>
          </cell>
          <cell r="G246">
            <v>11592750</v>
          </cell>
        </row>
        <row r="247">
          <cell r="F247">
            <v>34260</v>
          </cell>
          <cell r="G247">
            <v>5926980</v>
          </cell>
        </row>
        <row r="248">
          <cell r="F248">
            <v>44580</v>
          </cell>
          <cell r="G248">
            <v>5505630</v>
          </cell>
        </row>
        <row r="249">
          <cell r="F249">
            <v>50760</v>
          </cell>
          <cell r="G249">
            <v>6791688.0000000009</v>
          </cell>
        </row>
        <row r="250">
          <cell r="F250">
            <v>971730</v>
          </cell>
          <cell r="G250">
            <v>42756120</v>
          </cell>
        </row>
        <row r="251">
          <cell r="F251">
            <v>1183220</v>
          </cell>
          <cell r="G251">
            <v>2366440</v>
          </cell>
        </row>
        <row r="252">
          <cell r="F252">
            <v>874800</v>
          </cell>
          <cell r="G252">
            <v>13996800</v>
          </cell>
        </row>
        <row r="253">
          <cell r="F253">
            <v>1014780</v>
          </cell>
          <cell r="G253">
            <v>32472960</v>
          </cell>
        </row>
        <row r="254">
          <cell r="F254">
            <v>1025810</v>
          </cell>
          <cell r="G254">
            <v>14361340</v>
          </cell>
        </row>
        <row r="255">
          <cell r="F255">
            <v>995370</v>
          </cell>
          <cell r="G255">
            <v>1990740</v>
          </cell>
        </row>
        <row r="256">
          <cell r="F256">
            <v>1124780</v>
          </cell>
          <cell r="G256">
            <v>4499120</v>
          </cell>
        </row>
        <row r="257">
          <cell r="F257">
            <v>39188</v>
          </cell>
          <cell r="G257">
            <v>1881024</v>
          </cell>
        </row>
        <row r="258">
          <cell r="F258">
            <v>32938</v>
          </cell>
          <cell r="G258">
            <v>2898544</v>
          </cell>
        </row>
        <row r="259">
          <cell r="F259">
            <v>41688</v>
          </cell>
          <cell r="G259">
            <v>2001024</v>
          </cell>
        </row>
        <row r="260">
          <cell r="F260">
            <v>46688</v>
          </cell>
          <cell r="G260">
            <v>1120512</v>
          </cell>
        </row>
        <row r="261">
          <cell r="F261">
            <v>400000</v>
          </cell>
          <cell r="G261">
            <v>800000</v>
          </cell>
        </row>
        <row r="262">
          <cell r="F262">
            <v>97832</v>
          </cell>
          <cell r="G262">
            <v>19566400</v>
          </cell>
        </row>
        <row r="263">
          <cell r="F263">
            <v>41538</v>
          </cell>
          <cell r="G263">
            <v>8307600</v>
          </cell>
        </row>
        <row r="264">
          <cell r="F264">
            <v>83744</v>
          </cell>
          <cell r="G264">
            <v>16748800</v>
          </cell>
        </row>
        <row r="265">
          <cell r="F265">
            <v>75434</v>
          </cell>
          <cell r="G265">
            <v>15086800</v>
          </cell>
        </row>
        <row r="266">
          <cell r="F266">
            <v>501688</v>
          </cell>
          <cell r="G266">
            <v>1003376</v>
          </cell>
        </row>
        <row r="267">
          <cell r="F267">
            <v>37813</v>
          </cell>
          <cell r="G267">
            <v>1966276</v>
          </cell>
        </row>
        <row r="268">
          <cell r="F268">
            <v>24813</v>
          </cell>
          <cell r="G268">
            <v>2679804</v>
          </cell>
        </row>
        <row r="269">
          <cell r="F269">
            <v>75434</v>
          </cell>
          <cell r="G269">
            <v>8146872</v>
          </cell>
        </row>
        <row r="270">
          <cell r="F270">
            <v>7500</v>
          </cell>
          <cell r="G270">
            <v>30000000</v>
          </cell>
        </row>
        <row r="271">
          <cell r="F271">
            <v>1756250</v>
          </cell>
          <cell r="G271">
            <v>3512500</v>
          </cell>
        </row>
        <row r="272">
          <cell r="F272">
            <v>49780000</v>
          </cell>
          <cell r="G272">
            <v>49780000</v>
          </cell>
        </row>
        <row r="273">
          <cell r="F273">
            <v>255830</v>
          </cell>
          <cell r="G273">
            <v>8954050</v>
          </cell>
        </row>
        <row r="274">
          <cell r="F274">
            <v>115370</v>
          </cell>
          <cell r="G274">
            <v>10960150</v>
          </cell>
        </row>
        <row r="275">
          <cell r="F275">
            <v>4850000</v>
          </cell>
          <cell r="G275">
            <v>9700000</v>
          </cell>
        </row>
        <row r="276">
          <cell r="F276"/>
          <cell r="G276">
            <v>339422300</v>
          </cell>
        </row>
        <row r="277">
          <cell r="F277"/>
          <cell r="G277"/>
        </row>
        <row r="278">
          <cell r="F278">
            <v>135420</v>
          </cell>
          <cell r="G278">
            <v>106196363.99999999</v>
          </cell>
        </row>
        <row r="279">
          <cell r="F279">
            <v>98350</v>
          </cell>
          <cell r="G279">
            <v>77126070</v>
          </cell>
        </row>
        <row r="280">
          <cell r="F280">
            <v>4262</v>
          </cell>
          <cell r="G280">
            <v>22281736</v>
          </cell>
        </row>
        <row r="281">
          <cell r="F281">
            <v>57364</v>
          </cell>
          <cell r="G281">
            <v>299898992</v>
          </cell>
        </row>
        <row r="282">
          <cell r="F282">
            <v>292215.82</v>
          </cell>
          <cell r="G282">
            <v>1527704295.96</v>
          </cell>
        </row>
        <row r="283">
          <cell r="F283"/>
          <cell r="G283">
            <v>2033207457.96</v>
          </cell>
        </row>
        <row r="284">
          <cell r="F284"/>
          <cell r="G284"/>
        </row>
        <row r="285">
          <cell r="F285"/>
          <cell r="G285"/>
        </row>
        <row r="286">
          <cell r="F286">
            <v>2126988</v>
          </cell>
          <cell r="G286">
            <v>44666748</v>
          </cell>
        </row>
        <row r="287">
          <cell r="F287">
            <v>1353539</v>
          </cell>
          <cell r="G287">
            <v>40606170</v>
          </cell>
        </row>
        <row r="288">
          <cell r="F288">
            <v>17402627</v>
          </cell>
          <cell r="G288">
            <v>17402627</v>
          </cell>
        </row>
        <row r="289">
          <cell r="F289">
            <v>33709538</v>
          </cell>
          <cell r="G289">
            <v>33709538</v>
          </cell>
        </row>
        <row r="290">
          <cell r="F290">
            <v>13374243</v>
          </cell>
          <cell r="G290">
            <v>26748486</v>
          </cell>
        </row>
        <row r="291">
          <cell r="F291">
            <v>8733543</v>
          </cell>
          <cell r="G291">
            <v>17467086</v>
          </cell>
        </row>
        <row r="292">
          <cell r="F292">
            <v>1836944</v>
          </cell>
          <cell r="G292">
            <v>29391104</v>
          </cell>
        </row>
        <row r="293">
          <cell r="F293"/>
          <cell r="G293"/>
        </row>
        <row r="294">
          <cell r="F294">
            <v>44457910</v>
          </cell>
          <cell r="G294">
            <v>88915820</v>
          </cell>
        </row>
        <row r="295">
          <cell r="F295"/>
          <cell r="G295"/>
        </row>
        <row r="296">
          <cell r="F296">
            <v>4640701</v>
          </cell>
          <cell r="G296">
            <v>69610515</v>
          </cell>
        </row>
        <row r="297">
          <cell r="F297">
            <v>1291662</v>
          </cell>
          <cell r="G297">
            <v>27124902</v>
          </cell>
        </row>
        <row r="298">
          <cell r="F298">
            <v>15469002</v>
          </cell>
          <cell r="G298">
            <v>15469002</v>
          </cell>
        </row>
        <row r="299">
          <cell r="F299">
            <v>13922101</v>
          </cell>
          <cell r="G299">
            <v>27844202</v>
          </cell>
        </row>
        <row r="300">
          <cell r="F300">
            <v>1740263</v>
          </cell>
          <cell r="G300">
            <v>1740263</v>
          </cell>
        </row>
        <row r="301">
          <cell r="F301">
            <v>36738879</v>
          </cell>
          <cell r="G301">
            <v>36738879</v>
          </cell>
        </row>
        <row r="302">
          <cell r="F302"/>
          <cell r="G302"/>
        </row>
        <row r="303">
          <cell r="F303">
            <v>9111242</v>
          </cell>
          <cell r="G303">
            <v>54667452</v>
          </cell>
        </row>
        <row r="304">
          <cell r="F304">
            <v>757981</v>
          </cell>
          <cell r="G304">
            <v>5305867</v>
          </cell>
        </row>
        <row r="305">
          <cell r="F305">
            <v>23204</v>
          </cell>
          <cell r="G305">
            <v>4640800</v>
          </cell>
        </row>
        <row r="306">
          <cell r="F306">
            <v>64575346</v>
          </cell>
          <cell r="G306">
            <v>64575346</v>
          </cell>
        </row>
        <row r="307">
          <cell r="F307">
            <v>61876006</v>
          </cell>
          <cell r="G307">
            <v>61876006</v>
          </cell>
        </row>
        <row r="308">
          <cell r="F308">
            <v>1454087</v>
          </cell>
          <cell r="G308">
            <v>2908174</v>
          </cell>
        </row>
        <row r="309">
          <cell r="F309">
            <v>14927586</v>
          </cell>
          <cell r="G309">
            <v>14927586</v>
          </cell>
        </row>
        <row r="310">
          <cell r="F310">
            <v>18980466</v>
          </cell>
          <cell r="G310">
            <v>18980466</v>
          </cell>
        </row>
        <row r="311">
          <cell r="F311">
            <v>77345008</v>
          </cell>
          <cell r="G311">
            <v>77345008</v>
          </cell>
        </row>
        <row r="312">
          <cell r="F312">
            <v>10054851</v>
          </cell>
          <cell r="G312">
            <v>60329106</v>
          </cell>
        </row>
        <row r="313">
          <cell r="F313">
            <v>35888084</v>
          </cell>
          <cell r="G313">
            <v>179440420</v>
          </cell>
        </row>
        <row r="314">
          <cell r="F314">
            <v>21304683</v>
          </cell>
          <cell r="G314">
            <v>63914049</v>
          </cell>
        </row>
        <row r="315">
          <cell r="F315">
            <v>11818318</v>
          </cell>
          <cell r="G315">
            <v>35454954</v>
          </cell>
        </row>
        <row r="316">
          <cell r="F316">
            <v>9147981</v>
          </cell>
          <cell r="G316">
            <v>45739905</v>
          </cell>
        </row>
        <row r="317">
          <cell r="F317">
            <v>6284283</v>
          </cell>
          <cell r="G317">
            <v>6284283</v>
          </cell>
        </row>
        <row r="318">
          <cell r="F318">
            <v>87013134</v>
          </cell>
          <cell r="G318">
            <v>87013134</v>
          </cell>
        </row>
        <row r="319">
          <cell r="F319"/>
          <cell r="G319">
            <v>1260837898</v>
          </cell>
        </row>
        <row r="320">
          <cell r="F320"/>
          <cell r="G320"/>
        </row>
        <row r="321">
          <cell r="F321">
            <v>1995790</v>
          </cell>
          <cell r="G321">
            <v>137709510</v>
          </cell>
        </row>
        <row r="322">
          <cell r="F322"/>
          <cell r="G322">
            <v>137709510</v>
          </cell>
        </row>
        <row r="323">
          <cell r="F323"/>
          <cell r="G323"/>
        </row>
        <row r="324">
          <cell r="F324"/>
          <cell r="G324"/>
        </row>
        <row r="325">
          <cell r="F325">
            <v>903574</v>
          </cell>
          <cell r="G325">
            <v>105718158</v>
          </cell>
        </row>
        <row r="326">
          <cell r="F326">
            <v>63605</v>
          </cell>
          <cell r="G326">
            <v>14819965</v>
          </cell>
        </row>
        <row r="327">
          <cell r="F327">
            <v>48740</v>
          </cell>
          <cell r="G327">
            <v>4523072</v>
          </cell>
        </row>
        <row r="328">
          <cell r="F328">
            <v>41623</v>
          </cell>
          <cell r="G328">
            <v>416230</v>
          </cell>
        </row>
        <row r="329">
          <cell r="F329">
            <v>56540</v>
          </cell>
          <cell r="G329">
            <v>25556080</v>
          </cell>
        </row>
        <row r="330">
          <cell r="F330">
            <v>57071</v>
          </cell>
          <cell r="G330">
            <v>599246</v>
          </cell>
        </row>
        <row r="331">
          <cell r="F331">
            <v>62188</v>
          </cell>
          <cell r="G331">
            <v>684068</v>
          </cell>
        </row>
        <row r="332">
          <cell r="F332"/>
          <cell r="G332">
            <v>0</v>
          </cell>
        </row>
        <row r="333">
          <cell r="F333">
            <v>11427048</v>
          </cell>
          <cell r="G333">
            <v>22854096</v>
          </cell>
        </row>
        <row r="334">
          <cell r="F334">
            <v>786980</v>
          </cell>
          <cell r="G334">
            <v>3934900</v>
          </cell>
        </row>
        <row r="335">
          <cell r="F335">
            <v>392200</v>
          </cell>
          <cell r="G335">
            <v>1568800</v>
          </cell>
        </row>
        <row r="336">
          <cell r="F336">
            <v>3037789</v>
          </cell>
          <cell r="G336">
            <v>60755780</v>
          </cell>
        </row>
        <row r="337">
          <cell r="F337">
            <v>971035</v>
          </cell>
          <cell r="G337">
            <v>24275875</v>
          </cell>
        </row>
        <row r="338">
          <cell r="F338">
            <v>2524085</v>
          </cell>
          <cell r="G338">
            <v>151445100</v>
          </cell>
        </row>
        <row r="339">
          <cell r="F339"/>
          <cell r="G339">
            <v>0</v>
          </cell>
        </row>
        <row r="340">
          <cell r="F340">
            <v>116427</v>
          </cell>
          <cell r="G340">
            <v>31784571</v>
          </cell>
        </row>
        <row r="341">
          <cell r="F341">
            <v>214430</v>
          </cell>
          <cell r="G341">
            <v>16511110</v>
          </cell>
        </row>
        <row r="342">
          <cell r="F342"/>
          <cell r="G342">
            <v>0</v>
          </cell>
        </row>
        <row r="343">
          <cell r="F343">
            <v>138900</v>
          </cell>
          <cell r="G343">
            <v>555600</v>
          </cell>
        </row>
        <row r="344">
          <cell r="F344">
            <v>116453</v>
          </cell>
          <cell r="G344">
            <v>2096154</v>
          </cell>
        </row>
        <row r="345">
          <cell r="F345">
            <v>44281</v>
          </cell>
          <cell r="G345">
            <v>1859802</v>
          </cell>
        </row>
        <row r="346">
          <cell r="F346">
            <v>41297</v>
          </cell>
          <cell r="G346">
            <v>20731094</v>
          </cell>
        </row>
        <row r="347">
          <cell r="F347"/>
          <cell r="G347">
            <v>0</v>
          </cell>
        </row>
        <row r="348">
          <cell r="F348">
            <v>163280</v>
          </cell>
          <cell r="G348">
            <v>11429600</v>
          </cell>
        </row>
        <row r="349">
          <cell r="F349">
            <v>252468</v>
          </cell>
          <cell r="G349">
            <v>1262340</v>
          </cell>
        </row>
        <row r="350">
          <cell r="F350">
            <v>330976</v>
          </cell>
          <cell r="G350">
            <v>5957568</v>
          </cell>
        </row>
        <row r="351">
          <cell r="F351">
            <v>502811</v>
          </cell>
          <cell r="G351">
            <v>14581519</v>
          </cell>
        </row>
        <row r="352">
          <cell r="F352">
            <v>254294</v>
          </cell>
          <cell r="G352">
            <v>254294000</v>
          </cell>
        </row>
        <row r="353">
          <cell r="F353">
            <v>6009103</v>
          </cell>
          <cell r="G353">
            <v>300455150</v>
          </cell>
        </row>
        <row r="354">
          <cell r="F354">
            <v>5101682</v>
          </cell>
          <cell r="G354">
            <v>408134560</v>
          </cell>
        </row>
        <row r="355">
          <cell r="F355">
            <v>4736633</v>
          </cell>
          <cell r="G355">
            <v>47366330</v>
          </cell>
        </row>
        <row r="356">
          <cell r="F356"/>
          <cell r="G356">
            <v>0</v>
          </cell>
        </row>
        <row r="357">
          <cell r="F357">
            <v>2052410</v>
          </cell>
          <cell r="G357">
            <v>45153020</v>
          </cell>
        </row>
        <row r="358">
          <cell r="F358"/>
          <cell r="G358">
            <v>0</v>
          </cell>
        </row>
        <row r="359">
          <cell r="F359">
            <v>24810</v>
          </cell>
          <cell r="G359">
            <v>56269080</v>
          </cell>
        </row>
        <row r="360">
          <cell r="F360">
            <v>44830</v>
          </cell>
          <cell r="G360">
            <v>4483000</v>
          </cell>
        </row>
        <row r="361">
          <cell r="F361"/>
          <cell r="G361">
            <v>0</v>
          </cell>
        </row>
        <row r="362">
          <cell r="F362">
            <v>6841426</v>
          </cell>
          <cell r="G362">
            <v>68414260</v>
          </cell>
        </row>
        <row r="363">
          <cell r="F363">
            <v>629335</v>
          </cell>
          <cell r="G363">
            <v>31466750</v>
          </cell>
        </row>
        <row r="364">
          <cell r="F364">
            <v>2408400</v>
          </cell>
          <cell r="G364">
            <v>48168000</v>
          </cell>
        </row>
        <row r="365">
          <cell r="F365"/>
          <cell r="G365">
            <v>0</v>
          </cell>
        </row>
        <row r="366">
          <cell r="F366">
            <v>6780694</v>
          </cell>
          <cell r="G366">
            <v>40684164</v>
          </cell>
        </row>
        <row r="367">
          <cell r="F367">
            <v>5861096</v>
          </cell>
          <cell r="G367">
            <v>70333152</v>
          </cell>
        </row>
        <row r="368">
          <cell r="F368">
            <v>2000000</v>
          </cell>
          <cell r="G368">
            <v>2000000</v>
          </cell>
        </row>
        <row r="369">
          <cell r="F369">
            <v>36345325</v>
          </cell>
          <cell r="G369">
            <v>36345325</v>
          </cell>
        </row>
        <row r="370">
          <cell r="F370">
            <v>1925780</v>
          </cell>
          <cell r="G370">
            <v>1925780</v>
          </cell>
        </row>
        <row r="371">
          <cell r="F371">
            <v>1645175</v>
          </cell>
          <cell r="G371">
            <v>4935525</v>
          </cell>
        </row>
        <row r="372">
          <cell r="F372">
            <v>9961100</v>
          </cell>
          <cell r="G372">
            <v>29883300</v>
          </cell>
        </row>
        <row r="373">
          <cell r="F373">
            <v>6900625</v>
          </cell>
          <cell r="G373">
            <v>20701875</v>
          </cell>
        </row>
        <row r="374">
          <cell r="F374">
            <v>11909096</v>
          </cell>
          <cell r="G374">
            <v>59545480</v>
          </cell>
        </row>
        <row r="375">
          <cell r="F375">
            <v>21583233</v>
          </cell>
          <cell r="G375">
            <v>21583233</v>
          </cell>
        </row>
        <row r="376">
          <cell r="F376">
            <v>756350</v>
          </cell>
          <cell r="G376">
            <v>15127000</v>
          </cell>
        </row>
        <row r="377">
          <cell r="F377">
            <v>395515</v>
          </cell>
          <cell r="G377">
            <v>19775750</v>
          </cell>
        </row>
        <row r="378">
          <cell r="F378"/>
          <cell r="G378">
            <v>2110965462</v>
          </cell>
        </row>
        <row r="379">
          <cell r="G379"/>
        </row>
        <row r="380">
          <cell r="G380">
            <v>20069659532.16</v>
          </cell>
        </row>
        <row r="381">
          <cell r="G381">
            <v>4415325097.0752001</v>
          </cell>
        </row>
        <row r="382">
          <cell r="G382">
            <v>802786381.28639996</v>
          </cell>
        </row>
        <row r="383">
          <cell r="G383">
            <v>802786381.28639996</v>
          </cell>
        </row>
        <row r="384">
          <cell r="G384">
            <v>6020897859.6479998</v>
          </cell>
        </row>
        <row r="385">
          <cell r="G385">
            <v>152529412</v>
          </cell>
        </row>
        <row r="386">
          <cell r="G386">
            <v>26243086804</v>
          </cell>
        </row>
      </sheetData>
      <sheetData sheetId="3"/>
      <sheetData sheetId="4"/>
      <sheetData sheetId="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prestacional"/>
      <sheetName val="AIU - Obra"/>
      <sheetName val="Impuestos"/>
    </sheetNames>
    <sheetDataSet>
      <sheetData sheetId="0">
        <row r="7">
          <cell r="E7">
            <v>4.1666666666666664E-2</v>
          </cell>
        </row>
        <row r="8">
          <cell r="E8">
            <v>5.4100000000000002E-2</v>
          </cell>
        </row>
        <row r="12">
          <cell r="G12">
            <v>0.63333333333333319</v>
          </cell>
        </row>
        <row r="14">
          <cell r="E14">
            <v>7.0000000000000007E-2</v>
          </cell>
        </row>
        <row r="15">
          <cell r="E15">
            <v>0.125</v>
          </cell>
        </row>
        <row r="16">
          <cell r="E16">
            <v>0.12</v>
          </cell>
        </row>
        <row r="17">
          <cell r="E17">
            <v>0.09</v>
          </cell>
        </row>
        <row r="18">
          <cell r="E18">
            <v>0.01</v>
          </cell>
        </row>
        <row r="20">
          <cell r="E20">
            <v>0.80461875938291949</v>
          </cell>
        </row>
        <row r="25">
          <cell r="E25"/>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Escritorio\amv 2011\a  aaInfo"/>
      <sheetName val="\Users\avargase\AppData\Local\M"/>
      <sheetName val="\Mini HP Enero 2015\Proyectos i"/>
      <sheetName val="\C\Users\avargase\AppData\Local"/>
      <sheetName val="\Volumes\USB PIOLIN\Escritorio\"/>
      <sheetName val="CANT OBRA"/>
      <sheetName val="Res-Accide-10"/>
      <sheetName val="\Users\ANDRES FELIPE MUÑOZ\Down"/>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MEM"/>
      <sheetName val="TUBERIAS"/>
      <sheetName val="Hoja3"/>
    </sheetNames>
    <sheetDataSet>
      <sheetData sheetId="0" refreshError="1"/>
      <sheetData sheetId="1">
        <row r="39">
          <cell r="E39">
            <v>111.47</v>
          </cell>
        </row>
        <row r="45">
          <cell r="N45">
            <v>0</v>
          </cell>
        </row>
        <row r="46">
          <cell r="N46">
            <v>32</v>
          </cell>
        </row>
        <row r="47">
          <cell r="I47">
            <v>1</v>
          </cell>
          <cell r="N47">
            <v>2</v>
          </cell>
        </row>
        <row r="48">
          <cell r="I48">
            <v>1</v>
          </cell>
        </row>
        <row r="49">
          <cell r="N49">
            <v>12</v>
          </cell>
        </row>
        <row r="51">
          <cell r="N51">
            <v>160</v>
          </cell>
        </row>
        <row r="53">
          <cell r="E53">
            <v>70.83</v>
          </cell>
        </row>
        <row r="54">
          <cell r="E54">
            <v>30.36</v>
          </cell>
        </row>
        <row r="55">
          <cell r="E55">
            <v>47.02</v>
          </cell>
        </row>
        <row r="56">
          <cell r="E56">
            <v>47.01</v>
          </cell>
        </row>
        <row r="59">
          <cell r="E59">
            <v>10.119999999999999</v>
          </cell>
        </row>
        <row r="60">
          <cell r="E60">
            <v>9.4</v>
          </cell>
          <cell r="M60">
            <v>8.73</v>
          </cell>
        </row>
        <row r="62">
          <cell r="M62">
            <v>35.11</v>
          </cell>
        </row>
        <row r="63">
          <cell r="M63">
            <v>0</v>
          </cell>
        </row>
        <row r="64">
          <cell r="M64">
            <v>168.21</v>
          </cell>
        </row>
        <row r="66">
          <cell r="M66">
            <v>1</v>
          </cell>
        </row>
        <row r="79">
          <cell r="M79">
            <v>110.27</v>
          </cell>
        </row>
        <row r="80">
          <cell r="M80">
            <v>0</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INVIAS UT"/>
      <sheetName val="APU UT"/>
      <sheetName val="APU"/>
      <sheetName val="APU finales"/>
      <sheetName val="prestaciones"/>
      <sheetName val="equipo"/>
      <sheetName val="mano"/>
      <sheetName val="materiales"/>
    </sheetNames>
    <sheetDataSet>
      <sheetData sheetId="0"/>
      <sheetData sheetId="1"/>
      <sheetData sheetId="2"/>
      <sheetData sheetId="3"/>
      <sheetData sheetId="4">
        <row r="44">
          <cell r="F44">
            <v>1.98</v>
          </cell>
        </row>
        <row r="46">
          <cell r="F46">
            <v>1.98</v>
          </cell>
        </row>
      </sheetData>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heetName val="Gráfico1"/>
      <sheetName val="MD"/>
      <sheetName val="AXD"/>
      <sheetName val="MI"/>
      <sheetName val="JAGUA198"/>
      <sheetName val="Dólar"/>
      <sheetName val="Gastos"/>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sheetName val="PU (2)"/>
      <sheetName val="RESUMEN"/>
      <sheetName val="PRECIOS"/>
      <sheetName val="fotos"/>
    </sheetNames>
    <sheetDataSet>
      <sheetData sheetId="0"/>
      <sheetData sheetId="1">
        <row r="10">
          <cell r="F10" t="str">
            <v>ITEM: Terraplenes (con material proveniente de corte)</v>
          </cell>
        </row>
      </sheetData>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2.009"/>
      <sheetName val="2.010"/>
      <sheetName val="2.011"/>
      <sheetName val="Produccion"/>
      <sheetName val="Gastos"/>
      <sheetName val="Dólar"/>
      <sheetName val="Activos"/>
      <sheetName val="Valoracion"/>
      <sheetName val="Módulo1"/>
      <sheetName val="2008_Database Pate In"/>
      <sheetName val="2008 Databas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ANTARILLADO RA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aaInformación GRUPO"/>
    </sheetNames>
    <definedNames>
      <definedName name="absc"/>
    </defined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Users\ANDRES FELIPE MUÑOZ\Down"/>
      <sheetName val="aCCIDENTES DE 1995 - 1996.xls"/>
      <sheetName val="#¡REF"/>
      <sheetName val="\a  aaInformación GRUPO 4\A MIn"/>
      <sheetName val="Informacion"/>
      <sheetName val="INDICMICROEMP"/>
      <sheetName val="Hoja1"/>
      <sheetName val="AMC"/>
      <sheetName val="Basico"/>
      <sheetName val="Iva"/>
      <sheetName val="Total"/>
      <sheetName val="amc_acta"/>
      <sheetName val="amc_bas"/>
      <sheetName val="amc_iva"/>
      <sheetName val="amc_total"/>
      <sheetName val="amc_anticip"/>
      <sheetName val="Datos"/>
      <sheetName val="aCCIDENTES%20DE%201995%20-%2019"/>
      <sheetName val="CONT_ADI"/>
      <sheetName val="items"/>
      <sheetName val="ACTA DE MODIFICACION  (2)"/>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Base Muestras"/>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 A COSTO DIRECTO"/>
      <sheetName val="AIU"/>
      <sheetName val="VALOR DE LA PROPUESTA"/>
      <sheetName val="TARIFAS EQUIPOS"/>
      <sheetName val="Resumen Equipos"/>
      <sheetName val="VARIOS APU"/>
      <sheetName val="Movimiento de Tierra Via Ppal"/>
      <sheetName val="Cuadro de áreas y volmúmenes"/>
      <sheetName val="Consolidado equipos principal"/>
      <sheetName val="Transporte"/>
    </sheetNames>
    <sheetDataSet>
      <sheetData sheetId="0">
        <row r="13">
          <cell r="E13">
            <v>325198.28000000003</v>
          </cell>
        </row>
      </sheetData>
      <sheetData sheetId="1">
        <row r="4">
          <cell r="G4">
            <v>26</v>
          </cell>
        </row>
        <row r="6">
          <cell r="F6">
            <v>27</v>
          </cell>
        </row>
      </sheetData>
      <sheetData sheetId="2">
        <row r="14">
          <cell r="E14">
            <v>107433</v>
          </cell>
        </row>
      </sheetData>
      <sheetData sheetId="3">
        <row r="2">
          <cell r="C2">
            <v>8000</v>
          </cell>
        </row>
      </sheetData>
      <sheetData sheetId="4">
        <row r="21">
          <cell r="M21">
            <v>409586.58600000001</v>
          </cell>
        </row>
      </sheetData>
      <sheetData sheetId="5">
        <row r="6">
          <cell r="B6">
            <v>45702</v>
          </cell>
        </row>
      </sheetData>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PTO 076-2007 B"/>
      <sheetName val="CRONOGRAMA"/>
      <sheetName val="Gráfico1"/>
    </sheetNames>
    <sheetDataSet>
      <sheetData sheetId="0">
        <row r="5">
          <cell r="J5">
            <v>0.185</v>
          </cell>
        </row>
        <row r="7">
          <cell r="J7">
            <v>0.05</v>
          </cell>
        </row>
      </sheetData>
      <sheetData sheetId="1" refreshError="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Macro"/>
      <sheetName val="Control"/>
      <sheetName val="Bitacora"/>
      <sheetName val="Flujo"/>
      <sheetName val="PRESUPUESTO OFICIAL"/>
      <sheetName val="PRESUPUESTO licitación"/>
      <sheetName val="P. ACTIVIDADES"/>
      <sheetName val="SIM"/>
      <sheetName val="Cantidades"/>
      <sheetName val="UNITARIOS"/>
      <sheetName val="MATERIALES"/>
      <sheetName val="MATERIALES (2)"/>
      <sheetName val="EQUIPOS"/>
      <sheetName val="Mano de Obra Directa"/>
      <sheetName val="Formaleta y equipos concreto"/>
      <sheetName val="Tensionamiento"/>
      <sheetName val="TARIFAS EQUIPOS"/>
      <sheetName val="CALCULO DE FACTOR PRESTACIONAL"/>
      <sheetName val="Administración"/>
      <sheetName val="cupos de crédito"/>
    </sheetNames>
    <sheetDataSet>
      <sheetData sheetId="0"/>
      <sheetData sheetId="1">
        <row r="3">
          <cell r="B3">
            <v>2500</v>
          </cell>
        </row>
      </sheetData>
      <sheetData sheetId="2"/>
      <sheetData sheetId="3"/>
      <sheetData sheetId="4"/>
      <sheetData sheetId="5"/>
      <sheetData sheetId="6"/>
      <sheetData sheetId="7"/>
      <sheetData sheetId="8"/>
      <sheetData sheetId="9"/>
      <sheetData sheetId="10">
        <row r="2">
          <cell r="D2">
            <v>20000</v>
          </cell>
        </row>
        <row r="3">
          <cell r="D3">
            <v>820</v>
          </cell>
        </row>
      </sheetData>
      <sheetData sheetId="11"/>
      <sheetData sheetId="12"/>
      <sheetData sheetId="13"/>
      <sheetData sheetId="14"/>
      <sheetData sheetId="15"/>
      <sheetData sheetId="16">
        <row r="2">
          <cell r="C2">
            <v>6500</v>
          </cell>
        </row>
        <row r="33">
          <cell r="D33">
            <v>121756.2527693224</v>
          </cell>
          <cell r="E33">
            <v>164436.60742150401</v>
          </cell>
          <cell r="F33">
            <v>63657.670896440803</v>
          </cell>
          <cell r="G33">
            <v>97876.506344661204</v>
          </cell>
          <cell r="H33">
            <v>210000</v>
          </cell>
          <cell r="I33">
            <v>143949.27489332241</v>
          </cell>
          <cell r="J33">
            <v>136891.26562862241</v>
          </cell>
          <cell r="K33">
            <v>92205.264398591797</v>
          </cell>
          <cell r="M33">
            <v>150602.23521332239</v>
          </cell>
          <cell r="N33">
            <v>81115.796666311202</v>
          </cell>
          <cell r="O33">
            <v>78025.796666311202</v>
          </cell>
          <cell r="P33">
            <v>87290.050538421405</v>
          </cell>
          <cell r="Q33">
            <v>155874.9263707728</v>
          </cell>
        </row>
      </sheetData>
      <sheetData sheetId="17">
        <row r="21">
          <cell r="E21">
            <v>0.77124454283222643</v>
          </cell>
        </row>
        <row r="25">
          <cell r="B25">
            <v>1.25</v>
          </cell>
        </row>
        <row r="42">
          <cell r="F42">
            <v>0.98</v>
          </cell>
        </row>
      </sheetData>
      <sheetData sheetId="18">
        <row r="65">
          <cell r="C65">
            <v>0.30000000000000004</v>
          </cell>
        </row>
      </sheetData>
      <sheetData sheetId="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vil A. Base Zona A2S4"/>
      <sheetName val="O.Civil B. Vías y Aguas lluvias"/>
      <sheetName val="O.Civil C. Otras adecuaciones"/>
      <sheetName val="RESUMEN ACTIVIDADES"/>
      <sheetName val="PROGRAMA INVERSIONES"/>
      <sheetName val="APU"/>
      <sheetName val="APU (2)"/>
      <sheetName val="APU (3)"/>
      <sheetName val="APU (4)"/>
      <sheetName val="APU (5)"/>
      <sheetName val="APU (6)"/>
      <sheetName val="APU (7)"/>
      <sheetName val="APU (8)"/>
      <sheetName val="APU (9)"/>
      <sheetName val="APU (10)"/>
      <sheetName val="APU (11)"/>
      <sheetName val="APU (12)"/>
      <sheetName val="APU (13)"/>
      <sheetName val="APU (14)"/>
      <sheetName val="APU (15)"/>
      <sheetName val="APU (16)"/>
      <sheetName val="APU (17)"/>
      <sheetName val="APU (18)"/>
      <sheetName val="APU (19)"/>
      <sheetName val="APU (20)"/>
      <sheetName val="APU (21)"/>
      <sheetName val="APU (22)"/>
      <sheetName val="APU (23)"/>
      <sheetName val="APU (24)"/>
      <sheetName val="APU (25)"/>
      <sheetName val="APU (26)"/>
      <sheetName val="APU (27)"/>
      <sheetName val="APU (28)"/>
      <sheetName val="APU (29)"/>
      <sheetName val="APU (30)"/>
      <sheetName val="APU (31)"/>
      <sheetName val="APU (32)"/>
      <sheetName val="APU (33)"/>
      <sheetName val="APU (34)"/>
      <sheetName val="APU (35)"/>
      <sheetName val="Hoja2"/>
      <sheetName val="Administración"/>
    </sheetNames>
    <sheetDataSet>
      <sheetData sheetId="0">
        <row r="50">
          <cell r="E50">
            <v>0.2</v>
          </cell>
        </row>
        <row r="51">
          <cell r="E51">
            <v>0</v>
          </cell>
        </row>
        <row r="53">
          <cell r="E53">
            <v>0.16</v>
          </cell>
        </row>
      </sheetData>
      <sheetData sheetId="1"/>
      <sheetData sheetId="2"/>
      <sheetData sheetId="3">
        <row r="51">
          <cell r="O51">
            <v>9736371649.7059994</v>
          </cell>
        </row>
        <row r="58">
          <cell r="O58">
            <v>12090539019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P20">
            <v>116727</v>
          </cell>
        </row>
        <row r="27">
          <cell r="P27">
            <v>85000</v>
          </cell>
        </row>
      </sheetData>
      <sheetData sheetId="27"/>
      <sheetData sheetId="28"/>
      <sheetData sheetId="29"/>
      <sheetData sheetId="30"/>
      <sheetData sheetId="31"/>
      <sheetData sheetId="32"/>
      <sheetData sheetId="33"/>
      <sheetData sheetId="34"/>
      <sheetData sheetId="35">
        <row r="10">
          <cell r="M10">
            <v>243599.99999999997</v>
          </cell>
        </row>
      </sheetData>
      <sheetData sheetId="36"/>
      <sheetData sheetId="37"/>
      <sheetData sheetId="38"/>
      <sheetData sheetId="39"/>
      <sheetData sheetId="40"/>
      <sheetData sheetId="4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ook"/>
      <sheetName val="Budget 2009"/>
      <sheetName val="Pivot"/>
      <sheetName val="Hoja1"/>
      <sheetName val="2009 Jagua"/>
      <sheetName val="Carry Over Jagua"/>
      <sheetName val="M1-229- 2009"/>
      <sheetName val="M1-229-2010"/>
      <sheetName val="M1-229-2011"/>
      <sheetName val="M3-026-2009"/>
      <sheetName val="M3-026-2010"/>
      <sheetName val="M3-026-2011"/>
      <sheetName val="M2-312"/>
      <sheetName val="M2-313"/>
      <sheetName val="M2-314"/>
      <sheetName val="M2-315"/>
      <sheetName val="M2-110"/>
      <sheetName val="M2-162"/>
      <sheetName val="M2-165"/>
      <sheetName val="M2-169"/>
      <sheetName val="M2-180"/>
      <sheetName val="M2-203"/>
      <sheetName val="M2-219"/>
      <sheetName val="M2-280"/>
      <sheetName val="M2-281"/>
      <sheetName val="M2-282"/>
      <sheetName val="M2-283"/>
      <sheetName val="M2-284"/>
      <sheetName val="M2-285"/>
      <sheetName val="M2-286"/>
      <sheetName val="M2-287"/>
      <sheetName val="M2-288"/>
      <sheetName val="M2-289"/>
      <sheetName val="M2-290"/>
      <sheetName val="M2-291"/>
      <sheetName val="M2-292"/>
      <sheetName val="M2-293"/>
      <sheetName val="M2-294"/>
      <sheetName val="M2-295"/>
      <sheetName val="M2-296"/>
      <sheetName val="M2-297"/>
      <sheetName val="M2-298"/>
      <sheetName val="M2-299"/>
      <sheetName val="M2-300"/>
      <sheetName val="M2-301"/>
      <sheetName val="M2-302"/>
      <sheetName val="M2-303"/>
      <sheetName val="M2-304"/>
      <sheetName val="M2-305"/>
      <sheetName val="M2-306"/>
      <sheetName val="M2-307"/>
      <sheetName val="M2-308"/>
      <sheetName val="M2-309"/>
      <sheetName val="M2-310"/>
      <sheetName val="M2-311"/>
      <sheetName val="REF - Listas"/>
      <sheetName val="% aprobados"/>
      <sheetName val="M2-210"/>
      <sheetName val="M2-231"/>
      <sheetName val="Forecast"/>
    </sheetNames>
    <sheetDataSet>
      <sheetData sheetId="0" refreshError="1"/>
      <sheetData sheetId="1" refreshError="1"/>
      <sheetData sheetId="2" refreshError="1"/>
      <sheetData sheetId="3" refreshError="1"/>
      <sheetData sheetId="4">
        <row r="2">
          <cell r="C2" t="str">
            <v>Los proyectos en color amarillo tienen pendiente por definir algun item como cotizaciones, alcance</v>
          </cell>
        </row>
        <row r="3">
          <cell r="C3" t="str">
            <v>M2-280</v>
          </cell>
        </row>
        <row r="4">
          <cell r="C4" t="str">
            <v>No. AFE</v>
          </cell>
          <cell r="G4" t="str">
            <v>Responsible</v>
          </cell>
        </row>
        <row r="5">
          <cell r="C5" t="str">
            <v>M2-280</v>
          </cell>
          <cell r="G5" t="str">
            <v>Fabio Carrillo</v>
          </cell>
        </row>
        <row r="6">
          <cell r="C6" t="str">
            <v>M2-281</v>
          </cell>
          <cell r="G6" t="str">
            <v>Fabio Carrillo</v>
          </cell>
        </row>
        <row r="7">
          <cell r="C7" t="str">
            <v>M2-282</v>
          </cell>
          <cell r="G7" t="str">
            <v>Fabio Carrillo</v>
          </cell>
        </row>
        <row r="8">
          <cell r="C8" t="str">
            <v>M2-283</v>
          </cell>
          <cell r="G8" t="str">
            <v>Fabio Carrillo</v>
          </cell>
        </row>
        <row r="9">
          <cell r="C9" t="str">
            <v>M2-284</v>
          </cell>
          <cell r="G9" t="str">
            <v>Fabio carrillo</v>
          </cell>
        </row>
        <row r="10">
          <cell r="C10" t="str">
            <v>M2-285</v>
          </cell>
          <cell r="G10" t="str">
            <v>Fabio Carrillo</v>
          </cell>
        </row>
        <row r="11">
          <cell r="C11" t="str">
            <v>M2-286</v>
          </cell>
          <cell r="G11" t="str">
            <v>Juan Aguilar</v>
          </cell>
        </row>
        <row r="12">
          <cell r="C12" t="str">
            <v>M2-287</v>
          </cell>
          <cell r="G12" t="str">
            <v>Juan Aguilar</v>
          </cell>
        </row>
        <row r="13">
          <cell r="C13" t="str">
            <v>M2-288</v>
          </cell>
          <cell r="G13" t="str">
            <v>Juan Aguilar</v>
          </cell>
        </row>
        <row r="14">
          <cell r="C14" t="str">
            <v>M2-289</v>
          </cell>
          <cell r="G14" t="str">
            <v>Justin Martin</v>
          </cell>
        </row>
        <row r="15">
          <cell r="C15" t="str">
            <v>M2-290</v>
          </cell>
          <cell r="G15" t="str">
            <v>Justin Martin</v>
          </cell>
        </row>
        <row r="16">
          <cell r="C16" t="str">
            <v>M2-291</v>
          </cell>
          <cell r="G16" t="str">
            <v>Carlos Baena</v>
          </cell>
        </row>
        <row r="17">
          <cell r="C17" t="str">
            <v>M2-292</v>
          </cell>
          <cell r="G17" t="str">
            <v>Justin Martin</v>
          </cell>
        </row>
        <row r="18">
          <cell r="C18" t="str">
            <v>M2-293</v>
          </cell>
          <cell r="G18" t="str">
            <v>Justin Martin</v>
          </cell>
        </row>
        <row r="19">
          <cell r="C19" t="str">
            <v>M2-294</v>
          </cell>
          <cell r="G19" t="str">
            <v>Carlos Baena</v>
          </cell>
        </row>
        <row r="20">
          <cell r="C20" t="str">
            <v>M2-295</v>
          </cell>
          <cell r="G20" t="str">
            <v>Eneira Torres</v>
          </cell>
        </row>
        <row r="21">
          <cell r="C21" t="str">
            <v>M2-296</v>
          </cell>
          <cell r="G21" t="str">
            <v>Edward Delilla</v>
          </cell>
        </row>
        <row r="22">
          <cell r="C22" t="str">
            <v>M2-297</v>
          </cell>
          <cell r="G22" t="str">
            <v>Justin Martin</v>
          </cell>
        </row>
        <row r="23">
          <cell r="C23" t="str">
            <v>M2-298</v>
          </cell>
          <cell r="G23" t="str">
            <v>Ivan Woodcock</v>
          </cell>
        </row>
        <row r="24">
          <cell r="C24" t="str">
            <v>M2-299</v>
          </cell>
          <cell r="G24" t="str">
            <v>Justin Martin</v>
          </cell>
        </row>
        <row r="25">
          <cell r="C25" t="str">
            <v>M2-300</v>
          </cell>
          <cell r="G25" t="str">
            <v>Hernan  Restrepo</v>
          </cell>
        </row>
        <row r="26">
          <cell r="C26" t="str">
            <v>M2-301</v>
          </cell>
          <cell r="G26" t="str">
            <v>Gerardo Espitia</v>
          </cell>
        </row>
        <row r="27">
          <cell r="C27" t="str">
            <v>M2-302</v>
          </cell>
          <cell r="G27" t="str">
            <v>Alejandro Mena</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sheetData sheetId="7" refreshError="1">
        <row r="8">
          <cell r="B8">
            <v>2.8888699999999998</v>
          </cell>
        </row>
        <row r="11">
          <cell r="B11">
            <v>2.25027</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MANTENIMIENTO RUTA 1001_MARZO "/>
      <sheetName val="\I\MANTENIMIENTO RUTA 1001_MARZ"/>
      <sheetName val="\F\MANTENIMIENTO RUTA 1001_MARZ"/>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BS.DATOS"/>
      <sheetName val="INFORMACIÓN REFERENCIA"/>
      <sheetName val="CALCULO POI"/>
      <sheetName val="BD COSTOS UNIDAD CONSTRUCTIVA"/>
      <sheetName val="CALCULO COSTOS DE OPERACIÓN"/>
      <sheetName val="INPUTS"/>
      <sheetName val="REFERENCIAS"/>
      <sheetName val="DEMANDABASE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ccide-10"/>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 val="Datos"/>
      <sheetName val="\\Escritorio\amv 2011\a  aaInfo"/>
      <sheetName val="MATERIALES"/>
      <sheetName val="\Users\avargase\AppData\Local\M"/>
      <sheetName val="Datos Básicos"/>
      <sheetName val="SALARIOS"/>
      <sheetName val="SUB APU"/>
      <sheetName val="INV"/>
      <sheetName val="AASHTO"/>
      <sheetName val="\Mini HP Enero 2015\Proyectos i"/>
      <sheetName val="\C\Users\avargase\AppData\Local"/>
      <sheetName val="\Volumes\USB PIOLIN\Escritorio\"/>
      <sheetName val="PESOS"/>
      <sheetName val="Formulario N° 4"/>
      <sheetName val="EQUIPO"/>
      <sheetName val="CANT OBRA"/>
      <sheetName val="Base Muestras"/>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s-Accide-10"/>
      <sheetName val="\Users\ANDRES FELIPE MUÑOZ\Down"/>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Hoja1 (2)"/>
      <sheetName val="ANLS.  PPTL"/>
      <sheetName val="FLUJO"/>
      <sheetName val="Hoja1"/>
      <sheetName val="1.0"/>
      <sheetName val="2.0"/>
      <sheetName val="3.0"/>
      <sheetName val="4.0"/>
      <sheetName val="5.0"/>
      <sheetName val="6.0"/>
      <sheetName val="7.0"/>
      <sheetName val="8.0"/>
      <sheetName val="10.0"/>
      <sheetName val="APU"/>
    </sheetNames>
    <sheetDataSet>
      <sheetData sheetId="0"/>
      <sheetData sheetId="1">
        <row r="1">
          <cell r="C1">
            <v>1</v>
          </cell>
          <cell r="D1" t="str">
            <v>Capítulo - Obras Preliminares Y Demoliciones</v>
          </cell>
          <cell r="E1" t="str">
            <v>SD</v>
          </cell>
          <cell r="F1">
            <v>0</v>
          </cell>
          <cell r="G1">
            <v>42857</v>
          </cell>
        </row>
        <row r="2">
          <cell r="C2">
            <v>2</v>
          </cell>
          <cell r="D2" t="str">
            <v>Capítulo - Excavación, Cimentaciones Y Rellenos</v>
          </cell>
          <cell r="E2" t="str">
            <v>SD</v>
          </cell>
          <cell r="F2">
            <v>0</v>
          </cell>
          <cell r="G2">
            <v>41018</v>
          </cell>
        </row>
        <row r="3">
          <cell r="C3">
            <v>3</v>
          </cell>
          <cell r="D3" t="str">
            <v>Capítulo - Mampostería Y Concretos</v>
          </cell>
          <cell r="E3" t="str">
            <v>SD</v>
          </cell>
          <cell r="F3">
            <v>0</v>
          </cell>
          <cell r="G3">
            <v>42857</v>
          </cell>
        </row>
        <row r="4">
          <cell r="C4">
            <v>4</v>
          </cell>
          <cell r="D4" t="str">
            <v>Capítulo -  Pañetes</v>
          </cell>
          <cell r="E4" t="str">
            <v>SD</v>
          </cell>
          <cell r="F4">
            <v>0</v>
          </cell>
          <cell r="G4">
            <v>41018</v>
          </cell>
        </row>
        <row r="5">
          <cell r="C5">
            <v>5</v>
          </cell>
          <cell r="D5" t="str">
            <v>Capítulo - Estructuras</v>
          </cell>
          <cell r="E5" t="str">
            <v>SD</v>
          </cell>
          <cell r="F5">
            <v>0</v>
          </cell>
          <cell r="G5">
            <v>41018</v>
          </cell>
        </row>
        <row r="6">
          <cell r="C6">
            <v>6</v>
          </cell>
          <cell r="D6" t="str">
            <v>Capítulo - Cubiertas E Impermabilización</v>
          </cell>
          <cell r="E6" t="str">
            <v>SD</v>
          </cell>
          <cell r="F6">
            <v>0</v>
          </cell>
          <cell r="G6">
            <v>41018</v>
          </cell>
        </row>
        <row r="7">
          <cell r="C7">
            <v>7</v>
          </cell>
          <cell r="D7" t="str">
            <v>Capítulo - Pisos, Enchapes Y Revestimientos</v>
          </cell>
          <cell r="E7" t="str">
            <v>SD</v>
          </cell>
          <cell r="F7">
            <v>0</v>
          </cell>
          <cell r="G7">
            <v>41018</v>
          </cell>
        </row>
        <row r="8">
          <cell r="C8">
            <v>8</v>
          </cell>
          <cell r="D8" t="str">
            <v>Capítulo - Instalaciones Hidráulicas Y Sanitarias</v>
          </cell>
          <cell r="E8" t="str">
            <v>SD</v>
          </cell>
          <cell r="F8">
            <v>0</v>
          </cell>
          <cell r="G8">
            <v>41018</v>
          </cell>
        </row>
        <row r="9">
          <cell r="C9">
            <v>9</v>
          </cell>
          <cell r="D9" t="str">
            <v>Capítulo - Instalaciones Eléctricas Y Especiales</v>
          </cell>
          <cell r="E9" t="str">
            <v>SD</v>
          </cell>
          <cell r="F9">
            <v>0</v>
          </cell>
          <cell r="G9">
            <v>41018</v>
          </cell>
        </row>
        <row r="10">
          <cell r="C10">
            <v>10</v>
          </cell>
          <cell r="D10" t="str">
            <v>Capítulo - Aparatos Sanitarios</v>
          </cell>
          <cell r="E10" t="str">
            <v>SD</v>
          </cell>
          <cell r="F10">
            <v>0</v>
          </cell>
          <cell r="G10">
            <v>41018</v>
          </cell>
        </row>
        <row r="11">
          <cell r="C11">
            <v>11</v>
          </cell>
          <cell r="D11" t="str">
            <v>Capítulo - Carpintería Metálica Y De Madera</v>
          </cell>
          <cell r="E11" t="str">
            <v>SD</v>
          </cell>
          <cell r="F11">
            <v>0</v>
          </cell>
          <cell r="G11">
            <v>41018</v>
          </cell>
        </row>
        <row r="12">
          <cell r="C12">
            <v>12</v>
          </cell>
          <cell r="D12" t="str">
            <v>Capítulo - Acabados Y Pañetes</v>
          </cell>
          <cell r="E12" t="str">
            <v>SD</v>
          </cell>
          <cell r="F12">
            <v>0</v>
          </cell>
          <cell r="G12">
            <v>42857</v>
          </cell>
        </row>
        <row r="13">
          <cell r="C13">
            <v>13</v>
          </cell>
          <cell r="D13" t="str">
            <v>Capítulo - Obras Complementarias</v>
          </cell>
          <cell r="E13" t="str">
            <v>SD</v>
          </cell>
          <cell r="F13">
            <v>0</v>
          </cell>
          <cell r="G13">
            <v>41018</v>
          </cell>
        </row>
        <row r="14">
          <cell r="C14">
            <v>14</v>
          </cell>
          <cell r="D14" t="str">
            <v>Capitulo - Cancha Multiple</v>
          </cell>
          <cell r="E14" t="str">
            <v>UN</v>
          </cell>
          <cell r="F14">
            <v>0</v>
          </cell>
          <cell r="G14">
            <v>42857</v>
          </cell>
        </row>
        <row r="15">
          <cell r="C15">
            <v>15</v>
          </cell>
          <cell r="D15" t="str">
            <v>Capitulo - Obras De Cerramiento</v>
          </cell>
          <cell r="E15" t="str">
            <v>UN</v>
          </cell>
          <cell r="F15">
            <v>0</v>
          </cell>
          <cell r="G15">
            <v>41185</v>
          </cell>
        </row>
        <row r="16">
          <cell r="C16">
            <v>16</v>
          </cell>
          <cell r="D16" t="str">
            <v>Capítulo - Juegos</v>
          </cell>
          <cell r="E16" t="str">
            <v>UN</v>
          </cell>
          <cell r="F16">
            <v>0</v>
          </cell>
          <cell r="G16">
            <v>41185</v>
          </cell>
        </row>
        <row r="17">
          <cell r="C17">
            <v>17</v>
          </cell>
          <cell r="D17" t="str">
            <v>Recuperación Y Adecuación De Canchas De Arena</v>
          </cell>
          <cell r="E17" t="str">
            <v>SD</v>
          </cell>
          <cell r="F17">
            <v>0</v>
          </cell>
          <cell r="G17">
            <v>41603</v>
          </cell>
        </row>
        <row r="18">
          <cell r="C18">
            <v>18</v>
          </cell>
          <cell r="D18" t="str">
            <v>Capitulo - Construcción Y Adecuación De Canchas De Concreto</v>
          </cell>
          <cell r="E18" t="str">
            <v>SD</v>
          </cell>
          <cell r="F18">
            <v>0</v>
          </cell>
          <cell r="G18">
            <v>41772</v>
          </cell>
        </row>
        <row r="19">
          <cell r="C19">
            <v>19</v>
          </cell>
          <cell r="D19" t="str">
            <v>Empalme De Tubería De Alcantarillado Desde 160 Mm (6") Hasta 300 Mm (12") A Pozo Existente O Tubería Existente</v>
          </cell>
          <cell r="E19" t="str">
            <v>UN</v>
          </cell>
          <cell r="F19">
            <v>70000</v>
          </cell>
          <cell r="G19">
            <v>41333</v>
          </cell>
        </row>
        <row r="20">
          <cell r="C20">
            <v>20</v>
          </cell>
          <cell r="D20" t="str">
            <v>Suministro, Instalacion Y Montaje De Elementos Y Modulos Recreacionales Para El Parque Bosquesito, Ubicado En La Calle 60 Con Carrera 9, Barrio El Bosque, Distrito De Barranquilla</v>
          </cell>
          <cell r="E20" t="str">
            <v>GL</v>
          </cell>
          <cell r="F20">
            <v>6572497</v>
          </cell>
          <cell r="G20">
            <v>40304</v>
          </cell>
        </row>
        <row r="21">
          <cell r="C21">
            <v>47</v>
          </cell>
          <cell r="D21" t="str">
            <v>E - Suministro E Instalación De Lampara Fluorescente De 2 X 48" , Tipo Comercial, De Encendido Instantáneo, Para Empotrar</v>
          </cell>
          <cell r="E21" t="str">
            <v>UN</v>
          </cell>
          <cell r="F21">
            <v>114606.25</v>
          </cell>
          <cell r="G21">
            <v>41697</v>
          </cell>
        </row>
        <row r="22">
          <cell r="C22">
            <v>76</v>
          </cell>
          <cell r="D22" t="str">
            <v>Mortero 1:4</v>
          </cell>
          <cell r="E22" t="str">
            <v>M3</v>
          </cell>
          <cell r="F22">
            <v>238243.08</v>
          </cell>
          <cell r="G22">
            <v>42752</v>
          </cell>
        </row>
        <row r="23">
          <cell r="C23">
            <v>77</v>
          </cell>
          <cell r="D23" t="str">
            <v>Suministro E Instalación De Pisos Falsos Escalonados En Módulos De 0.50 X 0.50 Metros, En Madera Plástica De Prolipropileno Perforada, Con Estructura En Acero, Para Cableado, Etc. , Es Un Sistema Térmico Para Ups Y Datacenter (Proim) (Solo En El Primer Nivel)</v>
          </cell>
          <cell r="E23" t="str">
            <v>M2</v>
          </cell>
          <cell r="F23">
            <v>0</v>
          </cell>
          <cell r="G23">
            <v>42415</v>
          </cell>
        </row>
        <row r="24">
          <cell r="C24">
            <v>78</v>
          </cell>
          <cell r="D24" t="str">
            <v>Acero De Refuerzo Figurado</v>
          </cell>
          <cell r="E24" t="str">
            <v>KG</v>
          </cell>
          <cell r="F24">
            <v>4737.6499999999996</v>
          </cell>
          <cell r="G24">
            <v>42825</v>
          </cell>
        </row>
        <row r="25">
          <cell r="C25">
            <v>79</v>
          </cell>
          <cell r="D25" t="str">
            <v>Mortero 1:4 Impermeabilizado Con Sika 1</v>
          </cell>
          <cell r="E25" t="str">
            <v>M3</v>
          </cell>
          <cell r="F25">
            <v>321335.62</v>
          </cell>
          <cell r="G25">
            <v>42825</v>
          </cell>
        </row>
        <row r="26">
          <cell r="C26">
            <v>80</v>
          </cell>
          <cell r="D26" t="str">
            <v>Mortero 1:6 Impermeabilizado</v>
          </cell>
          <cell r="E26" t="str">
            <v>M3</v>
          </cell>
          <cell r="F26">
            <v>262593.37</v>
          </cell>
          <cell r="G26">
            <v>42438</v>
          </cell>
        </row>
        <row r="27">
          <cell r="C27">
            <v>81</v>
          </cell>
          <cell r="D27" t="str">
            <v>Concreto De 2500 Psi.</v>
          </cell>
          <cell r="E27" t="str">
            <v>M3</v>
          </cell>
          <cell r="F27">
            <v>290723.38</v>
          </cell>
          <cell r="G27">
            <v>42776</v>
          </cell>
        </row>
        <row r="28">
          <cell r="C28">
            <v>83</v>
          </cell>
          <cell r="D28" t="str">
            <v>Concreto De 3000 Psi</v>
          </cell>
          <cell r="E28" t="str">
            <v>M3</v>
          </cell>
          <cell r="F28">
            <v>308977.03000000003</v>
          </cell>
          <cell r="G28">
            <v>42776</v>
          </cell>
        </row>
        <row r="29">
          <cell r="C29">
            <v>84</v>
          </cell>
          <cell r="D29" t="str">
            <v>Acero De Refuerzo Cortado</v>
          </cell>
          <cell r="E29" t="str">
            <v>KG</v>
          </cell>
          <cell r="F29">
            <v>3619.4</v>
          </cell>
          <cell r="G29">
            <v>42825</v>
          </cell>
        </row>
        <row r="30">
          <cell r="C30">
            <v>85</v>
          </cell>
          <cell r="D30" t="str">
            <v>Pavimento En Concreto Rígido Mr = 550 Psi, E = 0.20 Mts, Pasadores D = 1" - Longitud 0.35 Metros A Cada 0.30 Metros Y  D = 1//2"  - Longitud 0.85 Metros A Cada 1.20 Metros, Junta Y Antisol</v>
          </cell>
          <cell r="E30" t="str">
            <v>M2</v>
          </cell>
          <cell r="F30">
            <v>128708.74</v>
          </cell>
          <cell r="G30">
            <v>42572</v>
          </cell>
        </row>
        <row r="31">
          <cell r="C31">
            <v>88</v>
          </cell>
          <cell r="D31" t="str">
            <v>Nivelación, Replanteo Y Señalización Vias</v>
          </cell>
          <cell r="E31" t="str">
            <v>M2</v>
          </cell>
          <cell r="F31">
            <v>1899.21</v>
          </cell>
          <cell r="G31">
            <v>42552</v>
          </cell>
        </row>
        <row r="32">
          <cell r="C32">
            <v>89</v>
          </cell>
          <cell r="D32" t="str">
            <v>Excavación A Máquina Y Retiro De Material</v>
          </cell>
          <cell r="E32" t="str">
            <v>M3</v>
          </cell>
          <cell r="F32">
            <v>38835.01</v>
          </cell>
          <cell r="G32">
            <v>42572</v>
          </cell>
        </row>
        <row r="33">
          <cell r="C33">
            <v>90</v>
          </cell>
          <cell r="D33" t="str">
            <v>Aplicacion De Geotextil T - 2400</v>
          </cell>
          <cell r="E33" t="str">
            <v>M2</v>
          </cell>
          <cell r="F33">
            <v>11002.03</v>
          </cell>
          <cell r="G33">
            <v>41508</v>
          </cell>
        </row>
        <row r="34">
          <cell r="C34">
            <v>92</v>
          </cell>
          <cell r="D34" t="str">
            <v>Relleno Con  Material Del Sitio, Compactado</v>
          </cell>
          <cell r="E34" t="str">
            <v>M3</v>
          </cell>
          <cell r="F34">
            <v>21397.51</v>
          </cell>
          <cell r="G34">
            <v>42552</v>
          </cell>
        </row>
        <row r="35">
          <cell r="C35">
            <v>93</v>
          </cell>
          <cell r="D35" t="str">
            <v>Relleno En Material De Subbase Caliche Compactado</v>
          </cell>
          <cell r="E35" t="str">
            <v>M3</v>
          </cell>
          <cell r="F35">
            <v>82381.45</v>
          </cell>
          <cell r="G35">
            <v>42198</v>
          </cell>
        </row>
        <row r="36">
          <cell r="C36">
            <v>95</v>
          </cell>
          <cell r="D36" t="str">
            <v>Relleno En Material De Subbase Granular Compactado</v>
          </cell>
          <cell r="E36" t="str">
            <v>M3</v>
          </cell>
          <cell r="F36">
            <v>100535.95</v>
          </cell>
          <cell r="G36">
            <v>42067</v>
          </cell>
        </row>
        <row r="37">
          <cell r="C37">
            <v>111</v>
          </cell>
          <cell r="D37" t="str">
            <v>Base Suelo Cemento 1:20 Compactado E = 0.15 Mts</v>
          </cell>
          <cell r="E37" t="str">
            <v>M2</v>
          </cell>
          <cell r="F37">
            <v>28179.21</v>
          </cell>
          <cell r="G37">
            <v>42572</v>
          </cell>
        </row>
        <row r="38">
          <cell r="C38">
            <v>113</v>
          </cell>
          <cell r="D38" t="str">
            <v>Pavimento En Concreto Rígido Mr = 500 Psi, E = 0.20 Mts, Pasadores D = 1"  - Longitud 0.35 Metros A Cada 030 Metros Y D = 1/2" - Longitud 0.85 Metros A Cada 1.20 Metros , Junta Y Antisol.</v>
          </cell>
          <cell r="E38" t="str">
            <v>M2</v>
          </cell>
          <cell r="F38">
            <v>124210.54</v>
          </cell>
          <cell r="G38">
            <v>42493</v>
          </cell>
        </row>
        <row r="39">
          <cell r="C39">
            <v>114</v>
          </cell>
          <cell r="D39" t="str">
            <v>Conformación De Pedraplén Suelto</v>
          </cell>
          <cell r="E39" t="str">
            <v>M3</v>
          </cell>
          <cell r="F39">
            <v>76849.25</v>
          </cell>
          <cell r="G39">
            <v>41026</v>
          </cell>
        </row>
        <row r="40">
          <cell r="C40">
            <v>122</v>
          </cell>
          <cell r="D40" t="str">
            <v>Pavimento En Concreto Rígido Mr = 500 Psi, E = 0.15 Mts, Pasadores D = 3/4" - Longitud 0.35 Metros A Cada 0.30 Metros, Y D = 1/2"  - Longitud 0.85 Metros A Cada 1.20 Metros, Junta Y Antisol</v>
          </cell>
          <cell r="E40" t="str">
            <v>M2</v>
          </cell>
          <cell r="F40">
            <v>100653.57</v>
          </cell>
          <cell r="G40">
            <v>42517</v>
          </cell>
        </row>
        <row r="41">
          <cell r="C41">
            <v>123</v>
          </cell>
          <cell r="D41" t="str">
            <v>Pavimento En Concreto Rígido Mr = 550 Psi, E = 0.15 Mts, Pasadores D = 3/4" - Longitud 0.35 Metros A Cada 0.30 Metros Y D = 1/2" - Longitud 0.85 Metros A Cada 1.20 Metros, Junta Y Antisol</v>
          </cell>
          <cell r="E41" t="str">
            <v>M2</v>
          </cell>
          <cell r="F41">
            <v>105468.04</v>
          </cell>
          <cell r="G41">
            <v>42493</v>
          </cell>
        </row>
        <row r="42">
          <cell r="C42">
            <v>125</v>
          </cell>
          <cell r="D42" t="str">
            <v>Bordillo En Concreto De 3000 Psi De 0,15 X 0,30 Mts</v>
          </cell>
          <cell r="E42" t="str">
            <v>ML</v>
          </cell>
          <cell r="F42">
            <v>46560.959999999999</v>
          </cell>
          <cell r="G42">
            <v>42572</v>
          </cell>
        </row>
        <row r="43">
          <cell r="C43">
            <v>127</v>
          </cell>
          <cell r="D43" t="str">
            <v>Nivelación, Replanteo Y Señalización</v>
          </cell>
          <cell r="E43" t="str">
            <v>M2</v>
          </cell>
          <cell r="F43">
            <v>2746.63</v>
          </cell>
          <cell r="G43">
            <v>42578</v>
          </cell>
        </row>
        <row r="44">
          <cell r="C44">
            <v>129</v>
          </cell>
          <cell r="D44" t="str">
            <v>Demolición De Muros De Mampostería E = 0.12 Y Retiro De Material</v>
          </cell>
          <cell r="E44" t="str">
            <v>M2</v>
          </cell>
          <cell r="F44">
            <v>16040.83</v>
          </cell>
          <cell r="G44">
            <v>42538</v>
          </cell>
        </row>
        <row r="45">
          <cell r="C45">
            <v>130</v>
          </cell>
          <cell r="D45" t="str">
            <v>E - Desmonte Y Retiro Punto Eléctrico De Lámpara O Tomacorriente Incluido Alambrado</v>
          </cell>
          <cell r="E45" t="str">
            <v>UN</v>
          </cell>
          <cell r="F45">
            <v>9659.58</v>
          </cell>
          <cell r="G45">
            <v>42472</v>
          </cell>
        </row>
        <row r="46">
          <cell r="C46">
            <v>132</v>
          </cell>
          <cell r="D46" t="str">
            <v>Demoliciones Generales Y Retiro De Material</v>
          </cell>
          <cell r="E46" t="str">
            <v>GL</v>
          </cell>
          <cell r="F46">
            <v>120000</v>
          </cell>
          <cell r="G46">
            <v>41075</v>
          </cell>
        </row>
        <row r="47">
          <cell r="C47">
            <v>133</v>
          </cell>
          <cell r="D47" t="str">
            <v>Levante De Muro En Block De Arcilla No. 4 De 0,10 X 0,20 X 0,40 Mts</v>
          </cell>
          <cell r="E47" t="str">
            <v>M2</v>
          </cell>
          <cell r="F47">
            <v>32919.980000000003</v>
          </cell>
          <cell r="G47">
            <v>42578</v>
          </cell>
        </row>
        <row r="48">
          <cell r="C48">
            <v>137</v>
          </cell>
          <cell r="D48" t="str">
            <v>Pañete Pulido Con Cal Sobre Muro</v>
          </cell>
          <cell r="E48" t="str">
            <v>M2</v>
          </cell>
          <cell r="F48">
            <v>16199.77</v>
          </cell>
          <cell r="G48">
            <v>41022</v>
          </cell>
        </row>
        <row r="49">
          <cell r="C49">
            <v>146</v>
          </cell>
          <cell r="D49" t="str">
            <v>Suministro E Instalación De Cielo Raso En Lámina Plana De Asbesto Cemento Con Estructura En Aluminio, Incluye Entramado De Apoyo.</v>
          </cell>
          <cell r="E49" t="str">
            <v>M2</v>
          </cell>
          <cell r="F49">
            <v>42003.18</v>
          </cell>
          <cell r="G49">
            <v>42578</v>
          </cell>
        </row>
        <row r="50">
          <cell r="C50">
            <v>148</v>
          </cell>
          <cell r="D50" t="str">
            <v>Pintura En Vinilo Para Cielo Raso,  A Tres Manos, Tipo Viniltex O Similar</v>
          </cell>
          <cell r="E50" t="str">
            <v>M2</v>
          </cell>
          <cell r="F50">
            <v>13038.54</v>
          </cell>
          <cell r="G50">
            <v>42578</v>
          </cell>
        </row>
        <row r="51">
          <cell r="C51">
            <v>149</v>
          </cell>
          <cell r="D51" t="str">
            <v>E - Suministro E Instalación De Lámpara Fluorescente De 2 X 48" , Tipo Comercial, Con Encendido Instantáneo, De Sobreponer</v>
          </cell>
          <cell r="E51" t="str">
            <v>UN</v>
          </cell>
          <cell r="F51">
            <v>91931.88</v>
          </cell>
          <cell r="G51">
            <v>42496</v>
          </cell>
        </row>
        <row r="52">
          <cell r="C52">
            <v>152</v>
          </cell>
          <cell r="D52" t="str">
            <v>Pintura En Vinilo Para Muro Interior, A Tres Manos Tipo Viniltex</v>
          </cell>
          <cell r="E52" t="str">
            <v>M2</v>
          </cell>
          <cell r="F52">
            <v>11065.47</v>
          </cell>
          <cell r="G52">
            <v>42578</v>
          </cell>
        </row>
        <row r="53">
          <cell r="C53">
            <v>164</v>
          </cell>
          <cell r="D53" t="str">
            <v>E - Salida De Alumbrado</v>
          </cell>
          <cell r="E53" t="str">
            <v>UN</v>
          </cell>
          <cell r="F53">
            <v>82346.75</v>
          </cell>
          <cell r="G53">
            <v>42496</v>
          </cell>
        </row>
        <row r="54">
          <cell r="C54">
            <v>167</v>
          </cell>
          <cell r="D54" t="str">
            <v>Demolición De Placa De Piso, Muro, Placa O Losa De Entrepiso, En Concreto Reforzado Ancho &gt; 0.30 Metros  Incluye Retiro De Material</v>
          </cell>
          <cell r="E54" t="str">
            <v>M2</v>
          </cell>
          <cell r="F54">
            <v>56510.75</v>
          </cell>
          <cell r="G54">
            <v>42472</v>
          </cell>
        </row>
        <row r="55">
          <cell r="C55">
            <v>173</v>
          </cell>
          <cell r="D55" t="str">
            <v>Viga De Amarre En Concreto De 3000 Psi De 0.15 X 0.25 Mts Incluye Acero De Refuerzo De 4 D = 1/2" , Estribos De D = 1/4"  A Cada 0.15 Mts</v>
          </cell>
          <cell r="E55" t="str">
            <v>ML</v>
          </cell>
          <cell r="F55">
            <v>57883.99</v>
          </cell>
          <cell r="G55">
            <v>41927</v>
          </cell>
        </row>
        <row r="56">
          <cell r="C56">
            <v>179</v>
          </cell>
          <cell r="D56" t="str">
            <v>Suministro E Instalación De Cubierta En Teja Canaleta 90, Incluye Fijador, Gancho Y Sellador</v>
          </cell>
          <cell r="E56" t="str">
            <v>M2</v>
          </cell>
          <cell r="F56">
            <v>67098.649999999994</v>
          </cell>
          <cell r="G56">
            <v>41680</v>
          </cell>
        </row>
        <row r="57">
          <cell r="C57">
            <v>182</v>
          </cell>
          <cell r="D57" t="str">
            <v>Suministro E Instalación De Correa Metálica, Con 3 Varilla De D= 5/8" , Con Estribos De D= 3/8"  A Cada 0.20 Mts, Incluye Pintura Anticorrosiva Y Esmalte, Altura 0.35 Mts</v>
          </cell>
          <cell r="E57" t="str">
            <v>ML</v>
          </cell>
          <cell r="F57">
            <v>47060.55</v>
          </cell>
          <cell r="G57">
            <v>41067</v>
          </cell>
        </row>
        <row r="58">
          <cell r="C58">
            <v>184</v>
          </cell>
          <cell r="D58" t="str">
            <v>Demolición De Cimiento Existente De 0.30 X 0.30 Mts Y Retiro De Material</v>
          </cell>
          <cell r="E58" t="str">
            <v>ML</v>
          </cell>
          <cell r="F58">
            <v>9490</v>
          </cell>
          <cell r="G58">
            <v>41569</v>
          </cell>
        </row>
        <row r="59">
          <cell r="C59">
            <v>187</v>
          </cell>
          <cell r="D59" t="str">
            <v>Excavación Para Cimiento De 0,50 X 1,05 Mts Y Retiro De Material Sobrante</v>
          </cell>
          <cell r="E59" t="str">
            <v>ML</v>
          </cell>
          <cell r="F59">
            <v>11932.5</v>
          </cell>
          <cell r="G59">
            <v>41017</v>
          </cell>
        </row>
        <row r="60">
          <cell r="C60">
            <v>189</v>
          </cell>
          <cell r="D60" t="str">
            <v>Excavación Para Cimiento De 0.80 X 1.20 Mts Y Retiro De Material</v>
          </cell>
          <cell r="E60" t="str">
            <v>ML</v>
          </cell>
          <cell r="F60">
            <v>22033.33</v>
          </cell>
          <cell r="G60">
            <v>41386</v>
          </cell>
        </row>
        <row r="61">
          <cell r="C61">
            <v>191</v>
          </cell>
          <cell r="D61" t="str">
            <v>Viga Corona En Concreto De Fc=3000 Psi, De 0,15 X 0,20 Mts, Incluye Acero De Refuerzo 2 D=1/2" , Estribos De D=3/8"  A Cada 0,15 Mts</v>
          </cell>
          <cell r="E61" t="str">
            <v>ML</v>
          </cell>
          <cell r="F61">
            <v>49415.11</v>
          </cell>
          <cell r="G61">
            <v>42572</v>
          </cell>
        </row>
        <row r="62">
          <cell r="C62">
            <v>197</v>
          </cell>
          <cell r="D62" t="str">
            <v>E - Acometida Eléctrica De D=1/2" , Alambre Aislado 3 Líneas De 110 V.-</v>
          </cell>
          <cell r="E62" t="str">
            <v>ML</v>
          </cell>
          <cell r="F62">
            <v>24298.48</v>
          </cell>
          <cell r="G62">
            <v>42496</v>
          </cell>
        </row>
        <row r="63">
          <cell r="C63">
            <v>198</v>
          </cell>
          <cell r="D63" t="str">
            <v>Relleno En Material Seleccionado Compactado</v>
          </cell>
          <cell r="E63" t="str">
            <v>M3</v>
          </cell>
          <cell r="F63">
            <v>77374.27</v>
          </cell>
          <cell r="G63">
            <v>42552</v>
          </cell>
        </row>
        <row r="64">
          <cell r="C64">
            <v>200</v>
          </cell>
          <cell r="D64" t="str">
            <v>Capitulo - Obra Civil Estación De Bombeo</v>
          </cell>
          <cell r="E64" t="str">
            <v>UN</v>
          </cell>
          <cell r="F64">
            <v>0</v>
          </cell>
          <cell r="G64">
            <v>41773</v>
          </cell>
        </row>
        <row r="65">
          <cell r="C65">
            <v>201</v>
          </cell>
          <cell r="D65" t="str">
            <v>Suministro E Instalacion De Puerta Metalica, Incluye Marco De 0.90 X 2.00 Metros</v>
          </cell>
          <cell r="E65" t="str">
            <v>UN</v>
          </cell>
          <cell r="F65">
            <v>177276.22</v>
          </cell>
          <cell r="G65">
            <v>40106</v>
          </cell>
        </row>
        <row r="66">
          <cell r="C66">
            <v>202</v>
          </cell>
          <cell r="D66" t="str">
            <v>Pedestal Ornamental (Ver Diseño)</v>
          </cell>
          <cell r="E66" t="str">
            <v>UN</v>
          </cell>
          <cell r="F66">
            <v>147000</v>
          </cell>
          <cell r="G66">
            <v>41380</v>
          </cell>
        </row>
        <row r="67">
          <cell r="C67">
            <v>203</v>
          </cell>
          <cell r="D67" t="str">
            <v>Suministro, Instalacion Y Montaje De Elementos Y Modulos Recreacionales Para El Parque Stcherassi 2, Ubicado En La Carrera 2 Sur - Calle 48, Barrio Ciudadela, Distrito De Barranquilla</v>
          </cell>
          <cell r="E67" t="str">
            <v>GL</v>
          </cell>
          <cell r="F67">
            <v>6775497</v>
          </cell>
          <cell r="G67">
            <v>40304</v>
          </cell>
        </row>
        <row r="68">
          <cell r="C68">
            <v>204</v>
          </cell>
          <cell r="D68" t="str">
            <v>Salida Eléctrica Para Toma Bifásica De 220 V En Cable Thhn 3 X No. 12, Tubería Conduit Pvc D = 1/2"</v>
          </cell>
          <cell r="E68" t="str">
            <v>UN</v>
          </cell>
          <cell r="F68">
            <v>74500</v>
          </cell>
          <cell r="G68">
            <v>41480</v>
          </cell>
        </row>
        <row r="69">
          <cell r="C69">
            <v>205</v>
          </cell>
          <cell r="D69" t="str">
            <v>Suministro E Instalación De Escalera De Emergencia Metálica, Compuesta Por Dos (2) Tramos De 1.00 Metro De Ancho, Incluye Un Descanso, Huellas En Lámina Cold Rolled Calibre 12, Estructura En Perfil Pag 180 De 0.18 Metros De Alto Por 0.06 Metros De Ancho Y Calibre 14, Barandas En Tubo Galvanizado De 2" Y Parales En Tubo Galcanizado De 1", Incluye Acabado Final</v>
          </cell>
          <cell r="E69" t="str">
            <v>UN</v>
          </cell>
          <cell r="F69">
            <v>9780000</v>
          </cell>
          <cell r="G69">
            <v>41934</v>
          </cell>
        </row>
        <row r="70">
          <cell r="C70">
            <v>206</v>
          </cell>
          <cell r="D70" t="str">
            <v>Suministro, Instalacion Y Montaje De Elementos Y Modulos Recreacionales Para El Parque Felfle, Ubicado En La Carrera 6C Con Calle 46D, Barrio Ciudadela, Distrito De Barranquilla</v>
          </cell>
          <cell r="E70" t="str">
            <v>GL</v>
          </cell>
          <cell r="F70">
            <v>5289600</v>
          </cell>
          <cell r="G70">
            <v>40304</v>
          </cell>
        </row>
        <row r="71">
          <cell r="C71">
            <v>207</v>
          </cell>
          <cell r="D71" t="str">
            <v>Suministro E Instalación Del Sistema Contraincendios, Incluye Tubería General, Roseadores Y Conexión Con El Sistema Existente</v>
          </cell>
          <cell r="E71" t="str">
            <v>GL</v>
          </cell>
          <cell r="F71">
            <v>30000000</v>
          </cell>
          <cell r="G71">
            <v>41936</v>
          </cell>
        </row>
        <row r="72">
          <cell r="C72">
            <v>208</v>
          </cell>
          <cell r="D72" t="str">
            <v>Viga Canal En Concreto Reforzado De 3000 Psi, Con Varillas De 1/2"  En Ambos Sentidos A Cada 0.20 Mts, De 0.60 X 0.10 Metros</v>
          </cell>
          <cell r="E72" t="str">
            <v>ML</v>
          </cell>
          <cell r="F72">
            <v>107133.99</v>
          </cell>
          <cell r="G72">
            <v>39835</v>
          </cell>
        </row>
        <row r="73">
          <cell r="C73">
            <v>209</v>
          </cell>
          <cell r="D73" t="str">
            <v>Suministro E Instalacion De Salida De Interruptor De Luz Doble - Incluye Caja De 2 X 4</v>
          </cell>
          <cell r="E73" t="str">
            <v>UN</v>
          </cell>
          <cell r="F73">
            <v>40273.33</v>
          </cell>
          <cell r="G73">
            <v>40107</v>
          </cell>
        </row>
        <row r="74">
          <cell r="C74">
            <v>210</v>
          </cell>
          <cell r="D74" t="str">
            <v>Suministro E Instalacion De Cielo Raso En Lamina Plana De Asbesto Cemento, Estructura En Aluminio De 1" , Incluye Entramado Para Apoyo De Estructura</v>
          </cell>
          <cell r="E74" t="str">
            <v>M2</v>
          </cell>
          <cell r="F74">
            <v>29167</v>
          </cell>
          <cell r="G74">
            <v>39640</v>
          </cell>
        </row>
        <row r="75">
          <cell r="C75">
            <v>211</v>
          </cell>
          <cell r="D75" t="str">
            <v>Reconstrucción De Capitel Existente (Ver Diseño)</v>
          </cell>
          <cell r="E75" t="str">
            <v>ML</v>
          </cell>
          <cell r="F75">
            <v>40000</v>
          </cell>
          <cell r="G75">
            <v>41344</v>
          </cell>
        </row>
        <row r="76">
          <cell r="C76">
            <v>212</v>
          </cell>
          <cell r="D76" t="str">
            <v>Suministro E Instalación De Registro En Cielo Raso - Cuadro De 0.80 X 0.80 Metros, En Angulo De Aluminio 1" X  3/4"</v>
          </cell>
          <cell r="E76" t="str">
            <v>UN</v>
          </cell>
          <cell r="F76">
            <v>32094.62</v>
          </cell>
          <cell r="G76">
            <v>41382</v>
          </cell>
        </row>
        <row r="77">
          <cell r="C77">
            <v>213</v>
          </cell>
          <cell r="D77" t="str">
            <v>Retiro De Superficies Vegetales, Incluidos Jardines, Césped, Arboles, Extracción Y Retiro De Raices De Arboles Y Retiro De Material</v>
          </cell>
          <cell r="E77" t="str">
            <v>GL</v>
          </cell>
          <cell r="F77">
            <v>635000</v>
          </cell>
          <cell r="G77">
            <v>41556</v>
          </cell>
        </row>
        <row r="78">
          <cell r="C78">
            <v>214</v>
          </cell>
          <cell r="D78" t="str">
            <v>Viga De Cimiento En Concreto De 3000 Psi, De O,30 X O,30 Mts, Incluye 4 Varillas De D= 1/2" , Estribos De 3/8"  A Cada 0.20 Mts</v>
          </cell>
          <cell r="E78" t="str">
            <v>ML</v>
          </cell>
          <cell r="F78">
            <v>76438.19</v>
          </cell>
          <cell r="G78">
            <v>42779</v>
          </cell>
        </row>
        <row r="79">
          <cell r="C79">
            <v>216</v>
          </cell>
          <cell r="D79" t="str">
            <v>Columna En Concreto De 3000 Psi, De 0.15 X 0.25 Mts, Incluye Acero De Refuerzo 3 Varillas De D=1/2" , Estribos De D= 3/8"  A Cada 0.20 Mts</v>
          </cell>
          <cell r="E79" t="str">
            <v>ML</v>
          </cell>
          <cell r="F79">
            <v>50385.57</v>
          </cell>
          <cell r="G79">
            <v>42314</v>
          </cell>
        </row>
        <row r="80">
          <cell r="C80">
            <v>218</v>
          </cell>
          <cell r="D80" t="str">
            <v>Levante De Muro En Bloque De Cemento Vibrado De 0.10 X 0.20 X 0.40 Mts, Mortero De Pega 1:4</v>
          </cell>
          <cell r="E80" t="str">
            <v>M2</v>
          </cell>
          <cell r="F80">
            <v>61992.160000000003</v>
          </cell>
          <cell r="G80">
            <v>42496</v>
          </cell>
        </row>
        <row r="81">
          <cell r="C81">
            <v>221</v>
          </cell>
          <cell r="D81" t="str">
            <v>Columna De Confinamiento En Concreto De 3000 Psi, De 0.10 X 0.20 Mts, Incluye Acero De Refuerzo 2 Varillas De D= 1/2" , Estribos De D= 3/8"  A Cada 0.20 Mts</v>
          </cell>
          <cell r="E81" t="str">
            <v>ML</v>
          </cell>
          <cell r="F81">
            <v>45480.25</v>
          </cell>
          <cell r="G81">
            <v>42578</v>
          </cell>
        </row>
        <row r="82">
          <cell r="C82">
            <v>222</v>
          </cell>
          <cell r="D82" t="str">
            <v>Viga En Concreto  De 3000 Psi, De 0.10 X 0.20 Mts, Incluye Acero De Refuerzo, 2 Varillas D= 1/2" , Estribos De D= 3/8"  A Cada 0.15 Mts</v>
          </cell>
          <cell r="E82" t="str">
            <v>ML</v>
          </cell>
          <cell r="F82">
            <v>46380.25</v>
          </cell>
          <cell r="G82">
            <v>42314</v>
          </cell>
        </row>
        <row r="83">
          <cell r="C83">
            <v>223</v>
          </cell>
          <cell r="D83" t="str">
            <v>Andén En Concreto De Fc = 3000 Psi E = 0.07 Mts</v>
          </cell>
          <cell r="E83" t="str">
            <v>M2</v>
          </cell>
          <cell r="F83">
            <v>47989.53</v>
          </cell>
          <cell r="G83">
            <v>42524</v>
          </cell>
        </row>
        <row r="84">
          <cell r="C84">
            <v>224</v>
          </cell>
          <cell r="D84" t="str">
            <v>Proteccion De Taludes En Piedra Pegada Con Mortero 1:4 E= 0.20 Mts</v>
          </cell>
          <cell r="E84" t="str">
            <v>M2</v>
          </cell>
          <cell r="F84">
            <v>66079.58</v>
          </cell>
          <cell r="G84">
            <v>41008</v>
          </cell>
        </row>
        <row r="85">
          <cell r="C85">
            <v>225</v>
          </cell>
          <cell r="D85" t="str">
            <v>Pintura En Carburin Para Muros A Dos Manos</v>
          </cell>
          <cell r="E85" t="str">
            <v>M2</v>
          </cell>
          <cell r="F85">
            <v>3708.18</v>
          </cell>
          <cell r="G85">
            <v>41540</v>
          </cell>
        </row>
        <row r="86">
          <cell r="C86">
            <v>261</v>
          </cell>
          <cell r="D86" t="str">
            <v>Mortero 1:6</v>
          </cell>
          <cell r="E86" t="str">
            <v>M3</v>
          </cell>
          <cell r="F86">
            <v>190494.33</v>
          </cell>
          <cell r="G86">
            <v>42438</v>
          </cell>
        </row>
        <row r="87">
          <cell r="C87">
            <v>262</v>
          </cell>
          <cell r="D87" t="str">
            <v>Demolición De Enchape Sobre Muro De Mampostería Y Retiro De Material</v>
          </cell>
          <cell r="E87" t="str">
            <v>M2</v>
          </cell>
          <cell r="F87">
            <v>15290.83</v>
          </cell>
          <cell r="G87">
            <v>42472</v>
          </cell>
        </row>
        <row r="88">
          <cell r="C88">
            <v>263</v>
          </cell>
          <cell r="D88" t="str">
            <v>Demolición De Piso Y Retiro De Material</v>
          </cell>
          <cell r="E88" t="str">
            <v>M2</v>
          </cell>
          <cell r="F88">
            <v>11576.67</v>
          </cell>
          <cell r="G88">
            <v>42538</v>
          </cell>
        </row>
        <row r="89">
          <cell r="C89">
            <v>264</v>
          </cell>
          <cell r="D89" t="str">
            <v>Desmonte De Aparato Sanitario Y Retiro De Material</v>
          </cell>
          <cell r="E89" t="str">
            <v>UN</v>
          </cell>
          <cell r="F89">
            <v>23350</v>
          </cell>
          <cell r="G89">
            <v>42472</v>
          </cell>
        </row>
        <row r="90">
          <cell r="C90">
            <v>265</v>
          </cell>
          <cell r="D90" t="str">
            <v>Cimiento De 0.30 X 0.30 Metros En Concreto De Fc= 3000 Psi.</v>
          </cell>
          <cell r="E90" t="str">
            <v>ML</v>
          </cell>
          <cell r="F90">
            <v>39760.400000000001</v>
          </cell>
          <cell r="G90">
            <v>41386</v>
          </cell>
        </row>
        <row r="91">
          <cell r="C91">
            <v>266</v>
          </cell>
          <cell r="D91" t="str">
            <v>Cimiento En Concreto Ciclópeo 60% De Concreto 3000 Psi, 40% Piedra De Cimiento, De 0.50 X 0.50 Mts</v>
          </cell>
          <cell r="E91" t="str">
            <v>ML</v>
          </cell>
          <cell r="F91">
            <v>66960.710000000006</v>
          </cell>
          <cell r="G91">
            <v>41015</v>
          </cell>
        </row>
        <row r="92">
          <cell r="C92">
            <v>267</v>
          </cell>
          <cell r="D92" t="str">
            <v>Sobrecimiento En Ladrillo Común Doble, Con Mortero De Pega Y Pañete Impermeabilizado. Altura 0.50 Mts</v>
          </cell>
          <cell r="E92" t="str">
            <v>ML</v>
          </cell>
          <cell r="F92">
            <v>53140.81</v>
          </cell>
          <cell r="G92">
            <v>42578</v>
          </cell>
        </row>
        <row r="93">
          <cell r="C93">
            <v>268</v>
          </cell>
          <cell r="D93" t="str">
            <v>Excavación De 0.30 X 0.30 Mts Y Retiro De Material Sobrante</v>
          </cell>
          <cell r="E93" t="str">
            <v>ML</v>
          </cell>
          <cell r="F93">
            <v>6815</v>
          </cell>
          <cell r="G93">
            <v>42578</v>
          </cell>
        </row>
        <row r="94">
          <cell r="C94">
            <v>269</v>
          </cell>
          <cell r="D94" t="str">
            <v>Levante En Calado De 0.20 X 0.20 X 0.10 Mts, Mortero De Pega 1:4</v>
          </cell>
          <cell r="E94" t="str">
            <v>M2</v>
          </cell>
          <cell r="F94">
            <v>60648.93</v>
          </cell>
          <cell r="G94">
            <v>41927</v>
          </cell>
        </row>
        <row r="95">
          <cell r="C95">
            <v>271</v>
          </cell>
          <cell r="D95" t="str">
            <v>Levante De Muro En Bloque Vibrado De 0.15 X 0.20 X 0.40 Mts, Mortero De Pega 1:4,</v>
          </cell>
          <cell r="E95" t="str">
            <v>M2</v>
          </cell>
          <cell r="F95">
            <v>64617.16</v>
          </cell>
          <cell r="G95">
            <v>42578</v>
          </cell>
        </row>
        <row r="96">
          <cell r="C96">
            <v>272</v>
          </cell>
          <cell r="D96" t="str">
            <v>Suministro E Instalación De Tubería De Agua Potable En Pvc De 1/2"</v>
          </cell>
          <cell r="E96" t="str">
            <v>ML</v>
          </cell>
          <cell r="F96">
            <v>17075.939999999999</v>
          </cell>
          <cell r="G96">
            <v>42578</v>
          </cell>
        </row>
        <row r="97">
          <cell r="C97">
            <v>274</v>
          </cell>
          <cell r="D97" t="str">
            <v>Suministro E Instalación De Tubería Sanitaria En Pvc, Diámetro 4"</v>
          </cell>
          <cell r="E97" t="str">
            <v>ML</v>
          </cell>
          <cell r="F97">
            <v>38440.43</v>
          </cell>
          <cell r="G97">
            <v>42578</v>
          </cell>
        </row>
        <row r="98">
          <cell r="C98">
            <v>282</v>
          </cell>
          <cell r="D98" t="str">
            <v>Punto De Agua Potable En Pvc. De 1/2"</v>
          </cell>
          <cell r="E98" t="str">
            <v>UN</v>
          </cell>
          <cell r="F98">
            <v>37920.949999999997</v>
          </cell>
          <cell r="G98">
            <v>42578</v>
          </cell>
        </row>
        <row r="99">
          <cell r="C99">
            <v>288</v>
          </cell>
          <cell r="D99" t="str">
            <v>Punto Sanitario En Pvc. De Diámetro 2"</v>
          </cell>
          <cell r="E99" t="str">
            <v>UN</v>
          </cell>
          <cell r="F99">
            <v>163734.35</v>
          </cell>
          <cell r="G99">
            <v>42578</v>
          </cell>
        </row>
        <row r="100">
          <cell r="C100">
            <v>293</v>
          </cell>
          <cell r="D100" t="str">
            <v>Punto Sanitario En Pvc. Diámetro 4"</v>
          </cell>
          <cell r="E100" t="str">
            <v>UN</v>
          </cell>
          <cell r="F100">
            <v>93126.42</v>
          </cell>
          <cell r="G100">
            <v>42578</v>
          </cell>
        </row>
        <row r="101">
          <cell r="C101">
            <v>297</v>
          </cell>
          <cell r="D101" t="str">
            <v>Suministro E Instalacion De Domo De Un Solo Arco En Lámina De Policarbonato Alveolar Thermoclear De 10 Mm De Espesor, Con Estructura En Viga Ipe 240, Pares Y Correas En Pag Calibre 14 Y 16, Acabado En Pintura Anticorrosiva Y Esmalte Blanco</v>
          </cell>
          <cell r="E101" t="str">
            <v>M2</v>
          </cell>
          <cell r="F101">
            <v>110574</v>
          </cell>
          <cell r="G101">
            <v>41703</v>
          </cell>
        </row>
        <row r="102">
          <cell r="C102">
            <v>298</v>
          </cell>
          <cell r="D102" t="str">
            <v>Pasante En Placa</v>
          </cell>
          <cell r="E102" t="str">
            <v>GL</v>
          </cell>
          <cell r="F102">
            <v>640000</v>
          </cell>
          <cell r="G102">
            <v>41344</v>
          </cell>
        </row>
        <row r="103">
          <cell r="C103">
            <v>299</v>
          </cell>
          <cell r="D103" t="str">
            <v>Suministro E Instalacion De Tuberia De Acueducto D = 1" Domiciliaria</v>
          </cell>
          <cell r="E103" t="str">
            <v>ML</v>
          </cell>
          <cell r="F103">
            <v>7332.76</v>
          </cell>
          <cell r="G103">
            <v>40107</v>
          </cell>
        </row>
        <row r="104">
          <cell r="C104">
            <v>300</v>
          </cell>
          <cell r="D104" t="str">
            <v>Provisión Para Licencias, Permisos Y Requerimientos Ambientales</v>
          </cell>
          <cell r="E104" t="str">
            <v>GL</v>
          </cell>
          <cell r="F104">
            <v>100000000</v>
          </cell>
          <cell r="G104">
            <v>41677</v>
          </cell>
        </row>
        <row r="105">
          <cell r="C105">
            <v>301</v>
          </cell>
          <cell r="D105" t="str">
            <v>Transporte De Materiales Provenientes De Las Excavación De Explanación, Canales Y Prestamos, Para Distancias Mayores De 1000 Metros, Escombros A Sitio Autorizado</v>
          </cell>
          <cell r="E105" t="str">
            <v>MK</v>
          </cell>
          <cell r="F105">
            <v>1000</v>
          </cell>
          <cell r="G105">
            <v>41387</v>
          </cell>
        </row>
        <row r="106">
          <cell r="C106">
            <v>302</v>
          </cell>
          <cell r="D106" t="str">
            <v>Sistema De Aire Acondicionado Y Ventilación (Ver Diseño)</v>
          </cell>
          <cell r="E106" t="str">
            <v>GL</v>
          </cell>
          <cell r="F106">
            <v>170000000</v>
          </cell>
          <cell r="G106">
            <v>41344</v>
          </cell>
        </row>
        <row r="107">
          <cell r="C107">
            <v>303</v>
          </cell>
          <cell r="D107" t="str">
            <v>Pañete En Mortero 1:4 Bajo Mesones Fundidos</v>
          </cell>
          <cell r="E107" t="str">
            <v>M2</v>
          </cell>
          <cell r="F107">
            <v>11567.37</v>
          </cell>
          <cell r="G107">
            <v>40284</v>
          </cell>
        </row>
        <row r="108">
          <cell r="C108">
            <v>304</v>
          </cell>
          <cell r="D108" t="str">
            <v>Tanque Elevado Fibra De Vidrio Diseño Triple A</v>
          </cell>
          <cell r="E108" t="str">
            <v>UN</v>
          </cell>
          <cell r="F108">
            <v>1558246</v>
          </cell>
          <cell r="G108">
            <v>40106</v>
          </cell>
        </row>
        <row r="109">
          <cell r="C109">
            <v>305</v>
          </cell>
          <cell r="D109" t="str">
            <v>Suministro E Instalacion De Bombas, Accesorios Y Tuberia Para Fuentes De Agua De Parques</v>
          </cell>
          <cell r="E109" t="str">
            <v>UN</v>
          </cell>
          <cell r="F109">
            <v>500000</v>
          </cell>
          <cell r="G109">
            <v>40373</v>
          </cell>
        </row>
        <row r="110">
          <cell r="C110">
            <v>306</v>
          </cell>
          <cell r="D110" t="str">
            <v>Desmonte De Pisos Falsos, (Incluye Desmonte Y Retiro De Material Sobrante), Este Desmonte Consiste En Quitar Módulos En Material De Madera Tipo Polipropileno De 0.50 X 0.50 Metros Los Cuales Estan Soportados En Una Estructura Cuadriculada  Removible  ( Altura 30 Centimetros), Incluye Retiro De Material Sobrante.</v>
          </cell>
          <cell r="E110" t="str">
            <v>M2</v>
          </cell>
          <cell r="F110">
            <v>25000</v>
          </cell>
          <cell r="G110">
            <v>42415</v>
          </cell>
        </row>
        <row r="111">
          <cell r="C111">
            <v>307</v>
          </cell>
          <cell r="D111" t="str">
            <v>Limpieza General Y Retiro De Material</v>
          </cell>
          <cell r="E111" t="str">
            <v>GL</v>
          </cell>
          <cell r="F111">
            <v>300000</v>
          </cell>
          <cell r="G111">
            <v>41911</v>
          </cell>
        </row>
        <row r="112">
          <cell r="C112">
            <v>308</v>
          </cell>
          <cell r="D112" t="str">
            <v>Suministro E Instalacion De Mesa De 0.80 X 0.80 Metros, Con Tapa En Concreto De 3000 Psi, Acabado En Granito Pulido Con Representacion De Juego De Ajedrez, Con Pedestal En Concreto Y Bancas Prefabricadas Tipo Idu Ref. M40 Titan O Similar, Para Juegos De Azar</v>
          </cell>
          <cell r="E112" t="str">
            <v>UN</v>
          </cell>
          <cell r="F112">
            <v>600000</v>
          </cell>
          <cell r="G112">
            <v>40374</v>
          </cell>
        </row>
        <row r="113">
          <cell r="C113">
            <v>309</v>
          </cell>
          <cell r="D113" t="str">
            <v>Molde De Letras De 0.10 X 0.10 Metros, Embebidas En El Pañete Para Rótulo A Altura &gt;  4.00 Metros</v>
          </cell>
          <cell r="E113" t="str">
            <v>ML</v>
          </cell>
          <cell r="F113">
            <v>280000</v>
          </cell>
          <cell r="G113">
            <v>41366</v>
          </cell>
        </row>
        <row r="114">
          <cell r="C114">
            <v>310</v>
          </cell>
          <cell r="D114" t="str">
            <v>Desmonte De Puerta Y Retiro De Material</v>
          </cell>
          <cell r="E114" t="str">
            <v>UN</v>
          </cell>
          <cell r="F114">
            <v>17885</v>
          </cell>
          <cell r="G114">
            <v>42472</v>
          </cell>
        </row>
        <row r="115">
          <cell r="C115">
            <v>311</v>
          </cell>
          <cell r="D115" t="str">
            <v>Excavación Para Cimiento De 0.50 X 0.70 Mts Y Retiro De Material Sobrante</v>
          </cell>
          <cell r="E115" t="str">
            <v>ML</v>
          </cell>
          <cell r="F115">
            <v>11182.5</v>
          </cell>
          <cell r="G115">
            <v>41669</v>
          </cell>
        </row>
        <row r="116">
          <cell r="C116">
            <v>312</v>
          </cell>
          <cell r="D116" t="str">
            <v>Plantilla Para Piso En Concreto De 2500 Psi E = 0.05 Mts</v>
          </cell>
          <cell r="E116" t="str">
            <v>M2</v>
          </cell>
          <cell r="F116">
            <v>22655.33</v>
          </cell>
          <cell r="G116">
            <v>41835</v>
          </cell>
        </row>
        <row r="117">
          <cell r="C117">
            <v>313</v>
          </cell>
          <cell r="D117" t="str">
            <v>Desmonte De Lavamanos Y Retiro De Material</v>
          </cell>
          <cell r="E117" t="str">
            <v>UN</v>
          </cell>
          <cell r="F117">
            <v>14610</v>
          </cell>
          <cell r="G117">
            <v>42472</v>
          </cell>
        </row>
        <row r="118">
          <cell r="C118">
            <v>315</v>
          </cell>
          <cell r="D118" t="str">
            <v>Suministro E Instalacion De Toma Corrientes Doble - Incluye Caja De 2 X 4</v>
          </cell>
          <cell r="E118" t="str">
            <v>UN</v>
          </cell>
          <cell r="F118">
            <v>43423.33</v>
          </cell>
          <cell r="G118">
            <v>40106</v>
          </cell>
        </row>
        <row r="119">
          <cell r="C119">
            <v>316</v>
          </cell>
          <cell r="D119" t="str">
            <v>Suministro E Instalacion De Lamparas Decorativas Para Parque Tipo Faroles Con Salida De 3 Luces, Incluye Pedestal Y Tubo De Soporte, Pintada Con Anticorrosivo Y Acabado En Esmalte</v>
          </cell>
          <cell r="E119" t="str">
            <v>UN</v>
          </cell>
          <cell r="F119">
            <v>500000</v>
          </cell>
          <cell r="G119">
            <v>40374</v>
          </cell>
        </row>
        <row r="120">
          <cell r="C120">
            <v>317</v>
          </cell>
          <cell r="D120" t="str">
            <v>Suministro E Instalación De Rejilla De Piso De 2"</v>
          </cell>
          <cell r="E120" t="str">
            <v>UN</v>
          </cell>
          <cell r="F120">
            <v>17827.919999999998</v>
          </cell>
          <cell r="G120">
            <v>42538</v>
          </cell>
        </row>
        <row r="121">
          <cell r="C121">
            <v>318</v>
          </cell>
          <cell r="D121" t="str">
            <v>Suministro E Instalación De Tubería De Sanitaria En Pvc, Diámetro De 2"</v>
          </cell>
          <cell r="E121" t="str">
            <v>ML</v>
          </cell>
          <cell r="F121">
            <v>31023.439999999999</v>
          </cell>
          <cell r="G121">
            <v>42578</v>
          </cell>
        </row>
        <row r="122">
          <cell r="C122">
            <v>320</v>
          </cell>
          <cell r="D122" t="str">
            <v>Registro De 0.70 X 0.70 X 0.70 Mts En Mampostería, Mortero De Pega 1:4, Pañetado Con Mortero 1:6 Impermeabilizado, Tapa En Concreto De 3000 Psi</v>
          </cell>
          <cell r="E122" t="str">
            <v>UN</v>
          </cell>
          <cell r="F122">
            <v>151164.70000000001</v>
          </cell>
          <cell r="G122">
            <v>42578</v>
          </cell>
        </row>
        <row r="123">
          <cell r="C123">
            <v>321</v>
          </cell>
          <cell r="D123" t="str">
            <v>Suministro E Instalación De Puerta Metálica Calibre 20 Por Una Faz Y Marco Calibre 18, De 1.00 X 2.00 Mts, Incluye Pintura Anticorrosiva Y Esmalte, Cerradura Y Herrrajes</v>
          </cell>
          <cell r="E123" t="str">
            <v>UN</v>
          </cell>
          <cell r="F123">
            <v>270575</v>
          </cell>
          <cell r="G123">
            <v>42578</v>
          </cell>
        </row>
        <row r="124">
          <cell r="C124">
            <v>325</v>
          </cell>
          <cell r="D124" t="str">
            <v>Suministro E Instalación De Válvula De Control De 1/2"</v>
          </cell>
          <cell r="E124" t="str">
            <v>UN</v>
          </cell>
          <cell r="F124">
            <v>33375.699999999997</v>
          </cell>
          <cell r="G124">
            <v>42314</v>
          </cell>
        </row>
        <row r="125">
          <cell r="C125">
            <v>330</v>
          </cell>
          <cell r="D125" t="str">
            <v>Viga De Cimiento En Concreto De 3000 Psi, De 0.25 X 0.25 Mts, Incluye 4 Varillas D=1/2"  Y Estribos De D=1/4"  A Cada 0.15 Mts</v>
          </cell>
          <cell r="E125" t="str">
            <v>ML</v>
          </cell>
          <cell r="F125">
            <v>58635.37</v>
          </cell>
          <cell r="G125">
            <v>41075</v>
          </cell>
        </row>
        <row r="126">
          <cell r="C126">
            <v>331</v>
          </cell>
          <cell r="D126" t="str">
            <v>Viga Culata En Concreto De 3000 Psi De 0.10 X 0.20 Mts, Incluye Acero De Refuerzo 2 Varillas De 1/2"  Y Estribos De 3/8"  A Cada 0.15 Mts</v>
          </cell>
          <cell r="E126" t="str">
            <v>ML</v>
          </cell>
          <cell r="F126">
            <v>29829.39</v>
          </cell>
          <cell r="G126">
            <v>39654</v>
          </cell>
        </row>
        <row r="127">
          <cell r="C127">
            <v>332</v>
          </cell>
          <cell r="D127" t="str">
            <v>Viga Dintel En Concreto De 3000 Psi, De 0.10 X 0.20 Mts Incluye Acero De Refuerzo 2 Varillas D=1/2" , Estribos De 3/8"  A Cada 0.15 Mts</v>
          </cell>
          <cell r="E127" t="str">
            <v>ML</v>
          </cell>
          <cell r="F127">
            <v>29829.39</v>
          </cell>
          <cell r="G127">
            <v>39654</v>
          </cell>
        </row>
        <row r="128">
          <cell r="C128">
            <v>333</v>
          </cell>
          <cell r="D128" t="str">
            <v>Suministro E Instalación De Puerta Metálica Calibre 20 Por Una Faz Y Marco Calibre 18  De 0.70 X 1.50 Mts, Incluye Pintura Anticorrosiva Y Esmalte, Cerraduras Y Herrajes</v>
          </cell>
          <cell r="E128" t="str">
            <v>UN</v>
          </cell>
          <cell r="F128">
            <v>198235</v>
          </cell>
          <cell r="G128">
            <v>42578</v>
          </cell>
        </row>
        <row r="129">
          <cell r="C129">
            <v>337</v>
          </cell>
          <cell r="D129" t="str">
            <v>Piso En Cerámica De 0.20 X 0.20 Mts Tráfico No. 4</v>
          </cell>
          <cell r="E129" t="str">
            <v>M2</v>
          </cell>
          <cell r="F129">
            <v>55223.41</v>
          </cell>
          <cell r="G129">
            <v>42472</v>
          </cell>
        </row>
        <row r="130">
          <cell r="C130">
            <v>339</v>
          </cell>
          <cell r="D130" t="str">
            <v>Piso Exterior En Tablón Vitrificado De 0.33 X 0.33 Mts, Junta En Piedra China Lavada De 0.05 Mts</v>
          </cell>
          <cell r="E130" t="str">
            <v>M2</v>
          </cell>
          <cell r="F130">
            <v>52652.74</v>
          </cell>
          <cell r="G130">
            <v>41697</v>
          </cell>
        </row>
        <row r="131">
          <cell r="C131">
            <v>342</v>
          </cell>
          <cell r="D131" t="str">
            <v>Suministro E Instalación De Cubierta En Lámina Ondulada De Asbesto Cemento, Perfil 7, Incluye Amarres Y Ganchos De Fijación</v>
          </cell>
          <cell r="E131" t="str">
            <v>M2</v>
          </cell>
          <cell r="F131">
            <v>39934.85</v>
          </cell>
          <cell r="G131">
            <v>42415</v>
          </cell>
        </row>
        <row r="132">
          <cell r="C132">
            <v>344</v>
          </cell>
          <cell r="D132" t="str">
            <v>Pañete Allanado Sobre Muro Con Mortero 1:4</v>
          </cell>
          <cell r="E132" t="str">
            <v>M2</v>
          </cell>
          <cell r="F132">
            <v>15301.23</v>
          </cell>
          <cell r="G132">
            <v>42578</v>
          </cell>
        </row>
        <row r="133">
          <cell r="C133">
            <v>349</v>
          </cell>
          <cell r="D133" t="str">
            <v>Suministro E Instalación De Sanitario Línea Integral Blanco, Incluye Interiores E Incrustación De Papelera</v>
          </cell>
          <cell r="E133" t="str">
            <v>UN</v>
          </cell>
          <cell r="F133">
            <v>253401.17</v>
          </cell>
          <cell r="G133">
            <v>42572</v>
          </cell>
        </row>
        <row r="134">
          <cell r="C134">
            <v>351</v>
          </cell>
          <cell r="D134" t="str">
            <v>Suministro E Instalación De Lavamanos Línea Integral Blanco Con Su Grifería, Incluye Incrustación De Jabonera</v>
          </cell>
          <cell r="E134" t="str">
            <v>UN</v>
          </cell>
          <cell r="F134">
            <v>185916.17</v>
          </cell>
          <cell r="G134">
            <v>42572</v>
          </cell>
        </row>
        <row r="135">
          <cell r="C135">
            <v>352</v>
          </cell>
          <cell r="D135" t="str">
            <v>Suministro E Instalación De Orinal Línea Integral Blanco Incluye Grifería</v>
          </cell>
          <cell r="E135" t="str">
            <v>UN</v>
          </cell>
          <cell r="F135">
            <v>303897</v>
          </cell>
          <cell r="G135">
            <v>42572</v>
          </cell>
        </row>
        <row r="136">
          <cell r="C136">
            <v>353</v>
          </cell>
          <cell r="D136" t="str">
            <v>Suministro E Instalación De Cargador De Batería Tipo Industrial 100 A, Incluye Baterías</v>
          </cell>
          <cell r="E136" t="str">
            <v>UN</v>
          </cell>
          <cell r="F136">
            <v>650000</v>
          </cell>
          <cell r="G136">
            <v>41480</v>
          </cell>
        </row>
        <row r="137">
          <cell r="C137">
            <v>354</v>
          </cell>
          <cell r="D137" t="str">
            <v>E - Suministro E Instalación De Tablero De Dos (2) Circuitos Incluye Tacos</v>
          </cell>
          <cell r="E137" t="str">
            <v>UN</v>
          </cell>
          <cell r="F137">
            <v>60317.5</v>
          </cell>
          <cell r="G137">
            <v>41717</v>
          </cell>
        </row>
        <row r="138">
          <cell r="C138">
            <v>357</v>
          </cell>
          <cell r="D138" t="str">
            <v>Enchape En Cerámica Para Muro De 0.20 X 0.20 Metros</v>
          </cell>
          <cell r="E138" t="str">
            <v>M2</v>
          </cell>
          <cell r="F138">
            <v>49783.25</v>
          </cell>
          <cell r="G138">
            <v>42578</v>
          </cell>
        </row>
        <row r="139">
          <cell r="C139">
            <v>362</v>
          </cell>
          <cell r="D139" t="str">
            <v>Impermeabilización Con Manto Edil O Similar De 3Mm, Acabado En Pintura Bituminosa</v>
          </cell>
          <cell r="E139" t="str">
            <v>M2</v>
          </cell>
          <cell r="F139">
            <v>29774.37</v>
          </cell>
          <cell r="G139">
            <v>42578</v>
          </cell>
        </row>
        <row r="140">
          <cell r="C140">
            <v>364</v>
          </cell>
          <cell r="D140" t="str">
            <v>Suministro E Instalación De Correa Metálica, Con 3 Varillas De D=1/2"  Con Estribos De D=3/8" , Incluye Pintura Anticorrosiva Y Esmalte</v>
          </cell>
          <cell r="E140" t="str">
            <v>ML</v>
          </cell>
          <cell r="F140">
            <v>34827.85</v>
          </cell>
          <cell r="G140">
            <v>41067</v>
          </cell>
        </row>
        <row r="141">
          <cell r="C141">
            <v>366</v>
          </cell>
          <cell r="D141" t="str">
            <v>Zabaleta En Ladrillo Con Mortero De Pega 1:4, Impermeabilizada Con Manto Edil O Similar De 3Mm</v>
          </cell>
          <cell r="E141" t="str">
            <v>ML</v>
          </cell>
          <cell r="F141">
            <v>23479</v>
          </cell>
          <cell r="G141">
            <v>39661</v>
          </cell>
        </row>
        <row r="142">
          <cell r="C142">
            <v>367</v>
          </cell>
          <cell r="D142" t="str">
            <v>Suministro E Instalación De Correas Para Anclaje De Cubierta En Ipe Galvanizadas De 160 X 60 Mm, Pintura En Anticorrosivo Y Acabado</v>
          </cell>
          <cell r="E142" t="str">
            <v>ML</v>
          </cell>
          <cell r="F142">
            <v>30000</v>
          </cell>
          <cell r="G142">
            <v>41936</v>
          </cell>
        </row>
        <row r="143">
          <cell r="C143">
            <v>368</v>
          </cell>
          <cell r="D143" t="str">
            <v>Suministro Y Aplicación De Imprimante Y Puente De Adherencia De Concreto Fresco O Endurecido Sikadur 32 Primer O Similar (Según Planos Y Especificaciones De Diseño)</v>
          </cell>
          <cell r="E143" t="str">
            <v>M2</v>
          </cell>
          <cell r="F143">
            <v>36390</v>
          </cell>
          <cell r="G143">
            <v>41479</v>
          </cell>
        </row>
        <row r="144">
          <cell r="C144">
            <v>369</v>
          </cell>
          <cell r="D144" t="str">
            <v>Entibado Tipo 4. Continuo De Madera (Ver Especificaciones)</v>
          </cell>
          <cell r="E144" t="str">
            <v>M2</v>
          </cell>
          <cell r="F144">
            <v>27720</v>
          </cell>
          <cell r="G144">
            <v>41479</v>
          </cell>
        </row>
        <row r="145">
          <cell r="C145">
            <v>370</v>
          </cell>
          <cell r="D145" t="str">
            <v>Limpieza De Canal De Agua Lluvia Existente, Incluye Retiro De Material (El Canal Es De  Aproximadamente 60 Metros De Longitud, Con 0.60 Metros De Ancho Y 0.40 Metros De Profundidad) Y  Reparación De Elementos De Concreto (10 Unidades) Que Conforman La Rejilla Del Canal</v>
          </cell>
          <cell r="E145" t="str">
            <v>GL</v>
          </cell>
          <cell r="F145">
            <v>2700000</v>
          </cell>
          <cell r="G145">
            <v>42254</v>
          </cell>
        </row>
        <row r="146">
          <cell r="C146">
            <v>371</v>
          </cell>
          <cell r="D146" t="str">
            <v>Ventaneria Con Perfileria De Aluminio Y Vidrio De 4 Mm De 1.40 X 1.50</v>
          </cell>
          <cell r="E146" t="str">
            <v>UN</v>
          </cell>
          <cell r="F146">
            <v>176626.18</v>
          </cell>
          <cell r="G146">
            <v>40106</v>
          </cell>
        </row>
        <row r="147">
          <cell r="C147">
            <v>372</v>
          </cell>
          <cell r="D147" t="str">
            <v xml:space="preserve">Suministro E Instalacion De Tuberia De 6"  Y 8" </v>
          </cell>
          <cell r="E147" t="str">
            <v>ML</v>
          </cell>
          <cell r="F147">
            <v>28929</v>
          </cell>
          <cell r="G147">
            <v>39672</v>
          </cell>
        </row>
        <row r="148">
          <cell r="C148">
            <v>373</v>
          </cell>
          <cell r="D148" t="str">
            <v>Tanque En Concreto  De 3000 Psi Y Cuarto Bombas Subterraneo No Incluye Acero De Refuerzo (Ver Diseño Estructural</v>
          </cell>
          <cell r="E148" t="str">
            <v>M3</v>
          </cell>
          <cell r="F148">
            <v>624597</v>
          </cell>
          <cell r="G148">
            <v>41344</v>
          </cell>
        </row>
        <row r="149">
          <cell r="C149">
            <v>374</v>
          </cell>
          <cell r="D149" t="str">
            <v>Suministro  E Instalación De Caja Metálica De Paso Cuadrada A Prueba De Explosión Marca Appletón Con Salida Roscada Ip66</v>
          </cell>
          <cell r="E149" t="str">
            <v>UN</v>
          </cell>
          <cell r="F149">
            <v>325000</v>
          </cell>
          <cell r="G149">
            <v>41480</v>
          </cell>
        </row>
        <row r="150">
          <cell r="C150">
            <v>375</v>
          </cell>
          <cell r="D150" t="str">
            <v>Suministro Y Colocacion De Malla Electrosoldada Calibre 6.0 Mm</v>
          </cell>
          <cell r="E150" t="str">
            <v>M2</v>
          </cell>
          <cell r="F150">
            <v>8464.75</v>
          </cell>
          <cell r="G150">
            <v>40106</v>
          </cell>
        </row>
        <row r="151">
          <cell r="C151">
            <v>376</v>
          </cell>
          <cell r="D151" t="str">
            <v>Cápitulo - Obras Civiles</v>
          </cell>
          <cell r="E151" t="str">
            <v>SD</v>
          </cell>
          <cell r="F151">
            <v>0</v>
          </cell>
          <cell r="G151">
            <v>41554</v>
          </cell>
        </row>
        <row r="152">
          <cell r="C152">
            <v>377</v>
          </cell>
          <cell r="D152" t="str">
            <v>Excavación A Mano Y Retiro De Material Sobrante En Volqueta</v>
          </cell>
          <cell r="E152" t="str">
            <v>M3</v>
          </cell>
          <cell r="F152">
            <v>31225</v>
          </cell>
          <cell r="G152">
            <v>42572</v>
          </cell>
        </row>
        <row r="153">
          <cell r="C153">
            <v>379</v>
          </cell>
          <cell r="D153" t="str">
            <v>Enchape Para Pisos En Cerámica Antideslizante De 0.40 X 0.40 Metros Color Blanco</v>
          </cell>
          <cell r="E153" t="str">
            <v>M2</v>
          </cell>
          <cell r="F153">
            <v>45891</v>
          </cell>
          <cell r="G153">
            <v>42415</v>
          </cell>
        </row>
        <row r="154">
          <cell r="C154">
            <v>380</v>
          </cell>
          <cell r="D154" t="str">
            <v>Zapatas De 1.00 X 1.00 X 0.30 Mts En Concreto De 3000 Psi, Con Acero De Refuerzo 5 Varillas De D=1/2"  En Ambos Sentidos</v>
          </cell>
          <cell r="E154" t="str">
            <v>M3</v>
          </cell>
          <cell r="F154">
            <v>540702.87</v>
          </cell>
          <cell r="G154">
            <v>42496</v>
          </cell>
        </row>
        <row r="155">
          <cell r="C155">
            <v>381</v>
          </cell>
          <cell r="D155" t="str">
            <v>Capítulo - Alumbrados Y Luminarias</v>
          </cell>
          <cell r="E155" t="str">
            <v>SD</v>
          </cell>
          <cell r="F155">
            <v>0</v>
          </cell>
          <cell r="G155">
            <v>41554</v>
          </cell>
        </row>
        <row r="156">
          <cell r="C156">
            <v>382</v>
          </cell>
          <cell r="D156" t="str">
            <v>Suministro E Instalacion De Estructura Semicircular Perfil En L De 2" X 2" X 1/4" Y De 11/2" X 11/2" X 1/4", Incluye Tensores, Correa Metalica En 2 Varillas De 1/2" Y 1 Varilla De 5/8", Estribos De 3/8" A Cada 0.15 Mts, Pintura Anticorrosiva Y Esmalte</v>
          </cell>
          <cell r="E156" t="str">
            <v>M2</v>
          </cell>
          <cell r="F156">
            <v>25000</v>
          </cell>
          <cell r="G156">
            <v>39945</v>
          </cell>
        </row>
        <row r="157">
          <cell r="C157">
            <v>383</v>
          </cell>
          <cell r="D157" t="str">
            <v>E - Salida De Tomacorriente Doble Monofásica Con Puesta A Tierra</v>
          </cell>
          <cell r="E157" t="str">
            <v>UN</v>
          </cell>
          <cell r="F157">
            <v>76730.5</v>
          </cell>
          <cell r="G157">
            <v>42578</v>
          </cell>
        </row>
        <row r="158">
          <cell r="C158">
            <v>386</v>
          </cell>
          <cell r="D158" t="str">
            <v>E - Suministro E Instalación De Reflectores Para Patios De 220 Voltios, 250 Watios, Luz Blanca De Sodio</v>
          </cell>
          <cell r="E158" t="str">
            <v>UN</v>
          </cell>
          <cell r="F158">
            <v>361347.38</v>
          </cell>
          <cell r="G158">
            <v>41737</v>
          </cell>
        </row>
        <row r="159">
          <cell r="C159">
            <v>387</v>
          </cell>
          <cell r="D159" t="str">
            <v>E - Salida De Tomacorriente De 220 Voltios</v>
          </cell>
          <cell r="E159" t="str">
            <v>UN</v>
          </cell>
          <cell r="F159">
            <v>91272.4</v>
          </cell>
          <cell r="G159">
            <v>42534</v>
          </cell>
        </row>
        <row r="160">
          <cell r="C160">
            <v>394</v>
          </cell>
          <cell r="D160" t="str">
            <v>E - Acometida Eléctrica De D=1"  , Alambre Aislado, 3 Lineas De 110 Voltios</v>
          </cell>
          <cell r="E160" t="str">
            <v>ML</v>
          </cell>
          <cell r="F160">
            <v>25424.92</v>
          </cell>
          <cell r="G160">
            <v>41451</v>
          </cell>
        </row>
        <row r="161">
          <cell r="C161">
            <v>395</v>
          </cell>
          <cell r="D161" t="str">
            <v>E - Acometida Eléctrica En Tubería Pvc Conduit D= 3/4" , Alambre Aislado 3 Lineas De 110 Voltios</v>
          </cell>
          <cell r="E161" t="str">
            <v>ML</v>
          </cell>
          <cell r="F161">
            <v>25437.79</v>
          </cell>
          <cell r="G161">
            <v>42472</v>
          </cell>
        </row>
        <row r="162">
          <cell r="C162">
            <v>398</v>
          </cell>
          <cell r="D162" t="str">
            <v>Suministro, Instalación O Reconstrucción De Alfagía En Piedra O Concreto Similar A La Existente (Ver Diseño)</v>
          </cell>
          <cell r="E162" t="str">
            <v>ML</v>
          </cell>
          <cell r="F162">
            <v>90000</v>
          </cell>
          <cell r="G162">
            <v>41344</v>
          </cell>
        </row>
        <row r="163">
          <cell r="C163">
            <v>399</v>
          </cell>
          <cell r="D163" t="str">
            <v>Instalaciones Internas: Suministro E Instalación De 205 Ml. De Tubería En Acero Galvanizado De 3/4", Incluye Pintura, 26 Conexiones Equipo Y Rizo, Según Especificaciones De Gases Del Caribe S.A (Facturación Adjunta)</v>
          </cell>
          <cell r="E163" t="str">
            <v>GL</v>
          </cell>
          <cell r="F163">
            <v>5487322</v>
          </cell>
          <cell r="G163">
            <v>41145</v>
          </cell>
        </row>
        <row r="164">
          <cell r="C164">
            <v>401</v>
          </cell>
          <cell r="D164" t="str">
            <v>Suministro E Instalación De Cubierta En Lámina Ondulada De Asbesto Cemento, Incluye Amarres Y Ganchos De Fijación, Estructura De Soporte En Madera De Abarco</v>
          </cell>
          <cell r="E164" t="str">
            <v>M2</v>
          </cell>
          <cell r="F164">
            <v>65575.850000000006</v>
          </cell>
          <cell r="G164">
            <v>42496</v>
          </cell>
        </row>
        <row r="165">
          <cell r="C165">
            <v>402</v>
          </cell>
          <cell r="D165" t="str">
            <v>Suministro E Instalación De Cielo Raso En Lámina Plana De Sonocor (Icopor Mineral De 1.24 X 0.62 Mts), Incluye Estructura En Aluminio.</v>
          </cell>
          <cell r="E165" t="str">
            <v>M2</v>
          </cell>
          <cell r="F165">
            <v>51730.69</v>
          </cell>
          <cell r="G165">
            <v>42403</v>
          </cell>
        </row>
        <row r="166">
          <cell r="C166">
            <v>404</v>
          </cell>
          <cell r="D166" t="str">
            <v>Levante De Muro En Bloque Abuzardado De 0.10 X 0.20 X 0.40 Mts, Mortero De Pega 1:4</v>
          </cell>
          <cell r="E166" t="str">
            <v>M2</v>
          </cell>
          <cell r="F166">
            <v>51623.41</v>
          </cell>
          <cell r="G166">
            <v>42572</v>
          </cell>
        </row>
        <row r="167">
          <cell r="C167">
            <v>410</v>
          </cell>
          <cell r="D167" t="str">
            <v>Piso En Baldosa De Cerámica Tipo Alfa De 0.20 X 0.20 Mts</v>
          </cell>
          <cell r="E167" t="str">
            <v>M2</v>
          </cell>
          <cell r="F167">
            <v>67238.41</v>
          </cell>
          <cell r="G167">
            <v>42314</v>
          </cell>
        </row>
        <row r="168">
          <cell r="C168">
            <v>411</v>
          </cell>
          <cell r="D168" t="str">
            <v>Suministro E Instalación De Lavamanos De Sobreponer Línea Blanca Corona O Similar  Con Grifería, Incluye Incrustación De Jabonera</v>
          </cell>
          <cell r="E168" t="str">
            <v>UN</v>
          </cell>
          <cell r="F168">
            <v>232854.67</v>
          </cell>
          <cell r="G168">
            <v>42534</v>
          </cell>
        </row>
        <row r="169">
          <cell r="C169">
            <v>412</v>
          </cell>
          <cell r="D169" t="str">
            <v>Placa Para Mesón De Lavamanos U Otros, En Concreto De 3000 Psi, E= 0.10 Mts Ancho 0.60 Mts, Incluye Acero De Refuerzo De 2 D= 1/4"  A Cada 0.40 Mts En Ambos Sentidos</v>
          </cell>
          <cell r="E169" t="str">
            <v>M2</v>
          </cell>
          <cell r="F169">
            <v>63025.04</v>
          </cell>
          <cell r="G169">
            <v>41927</v>
          </cell>
        </row>
        <row r="170">
          <cell r="C170">
            <v>413</v>
          </cell>
          <cell r="D170" t="str">
            <v>Mortero 1:3</v>
          </cell>
          <cell r="E170" t="str">
            <v>M3</v>
          </cell>
          <cell r="F170">
            <v>279190.33</v>
          </cell>
          <cell r="G170">
            <v>42438</v>
          </cell>
        </row>
        <row r="171">
          <cell r="C171">
            <v>414</v>
          </cell>
          <cell r="D171" t="str">
            <v>Desmonte De Reja Y Retiro De Material</v>
          </cell>
          <cell r="E171" t="str">
            <v>UN</v>
          </cell>
          <cell r="F171">
            <v>23350</v>
          </cell>
          <cell r="G171">
            <v>42578</v>
          </cell>
        </row>
        <row r="172">
          <cell r="C172">
            <v>415</v>
          </cell>
          <cell r="D172" t="str">
            <v>Desmonte De Muro Y Cielo Raso, Incluye Estructura En Mal Estado Y Retiro De Material</v>
          </cell>
          <cell r="E172" t="str">
            <v>M2</v>
          </cell>
          <cell r="F172">
            <v>9472.5</v>
          </cell>
          <cell r="G172">
            <v>42472</v>
          </cell>
        </row>
        <row r="173">
          <cell r="C173">
            <v>416</v>
          </cell>
          <cell r="D173" t="str">
            <v>Desmonte De Cubierta En Lámina De Asbesto Cemento, Incluye Estructura En Mal Estado Y Retiro De Material</v>
          </cell>
          <cell r="E173" t="str">
            <v>M2</v>
          </cell>
          <cell r="F173">
            <v>17745</v>
          </cell>
          <cell r="G173">
            <v>42472</v>
          </cell>
        </row>
        <row r="174">
          <cell r="C174">
            <v>417</v>
          </cell>
          <cell r="D174" t="str">
            <v>Escarificación De Pañete Y Retiro De Material</v>
          </cell>
          <cell r="E174" t="str">
            <v>M2</v>
          </cell>
          <cell r="F174">
            <v>6110</v>
          </cell>
          <cell r="G174">
            <v>42472</v>
          </cell>
        </row>
        <row r="175">
          <cell r="C175">
            <v>419</v>
          </cell>
          <cell r="D175" t="str">
            <v>Demolición De Pañete Sobre Muro Y Retiro De Material</v>
          </cell>
          <cell r="E175" t="str">
            <v>M2</v>
          </cell>
          <cell r="F175">
            <v>8294</v>
          </cell>
          <cell r="G175">
            <v>42472</v>
          </cell>
        </row>
        <row r="176">
          <cell r="C176">
            <v>420</v>
          </cell>
          <cell r="D176" t="str">
            <v>Viga En Concreto De 2500 Psi De 0.20 X 0.20 Mts, Incluye 2 Varillas De 1/2" , Estribos De 1/4"  A Cada 0.20 Mts</v>
          </cell>
          <cell r="E176" t="str">
            <v>ML</v>
          </cell>
          <cell r="F176">
            <v>39149.39</v>
          </cell>
          <cell r="G176">
            <v>41927</v>
          </cell>
        </row>
        <row r="177">
          <cell r="C177">
            <v>421</v>
          </cell>
          <cell r="D177" t="str">
            <v>Ajuste Y Mantenimiento De Cubierta En Lámina Ondulada De Asbesto Cemento Perfil 7, Incluye Amarres Y Ganchos De Fijacion</v>
          </cell>
          <cell r="E177" t="str">
            <v>M2</v>
          </cell>
          <cell r="F177">
            <v>15394.02</v>
          </cell>
          <cell r="G177">
            <v>41015</v>
          </cell>
        </row>
        <row r="178">
          <cell r="C178">
            <v>422</v>
          </cell>
          <cell r="D178" t="str">
            <v>Suministro E Instalación De Lámina Ondulada De Asbesto Cemento No. 6 Incluye Amarres Y Ganchos De Fijación</v>
          </cell>
          <cell r="E178" t="str">
            <v>UN</v>
          </cell>
          <cell r="F178">
            <v>54719.75</v>
          </cell>
          <cell r="G178">
            <v>41067</v>
          </cell>
        </row>
        <row r="179">
          <cell r="C179">
            <v>424</v>
          </cell>
          <cell r="D179" t="str">
            <v>Suministro E Instalación De Caballete De Asbesto Cemento, Incluye Amarres</v>
          </cell>
          <cell r="E179" t="str">
            <v>UN</v>
          </cell>
          <cell r="F179">
            <v>40003.39</v>
          </cell>
          <cell r="G179">
            <v>42415</v>
          </cell>
        </row>
        <row r="180">
          <cell r="C180">
            <v>426</v>
          </cell>
          <cell r="D180" t="str">
            <v>Suministro E Instalación De Lámina Plana De Asbesto Cemento Para Cielo Raso</v>
          </cell>
          <cell r="E180" t="str">
            <v>UN</v>
          </cell>
          <cell r="F180">
            <v>39819.760000000002</v>
          </cell>
          <cell r="G180">
            <v>41067</v>
          </cell>
        </row>
        <row r="181">
          <cell r="C181">
            <v>432</v>
          </cell>
          <cell r="D181" t="str">
            <v>Estuco Plastico Sobre Muro Con Pañete Allanado</v>
          </cell>
          <cell r="E181" t="str">
            <v>M2</v>
          </cell>
          <cell r="F181">
            <v>8998.4500000000007</v>
          </cell>
          <cell r="G181">
            <v>42578</v>
          </cell>
        </row>
        <row r="182">
          <cell r="C182">
            <v>434</v>
          </cell>
          <cell r="D182" t="str">
            <v>Estuco En Yeso Sobre Pañete Allanado</v>
          </cell>
          <cell r="E182" t="str">
            <v>M2</v>
          </cell>
          <cell r="F182">
            <v>7723.97</v>
          </cell>
          <cell r="G182">
            <v>42538</v>
          </cell>
        </row>
        <row r="183">
          <cell r="C183">
            <v>435</v>
          </cell>
          <cell r="D183" t="str">
            <v>Pañete Mortero 1:4 Impermeabilizado,  Allanado Sobre Muro</v>
          </cell>
          <cell r="E183" t="str">
            <v>M2</v>
          </cell>
          <cell r="F183">
            <v>17684.72</v>
          </cell>
          <cell r="G183">
            <v>42578</v>
          </cell>
        </row>
        <row r="184">
          <cell r="C184">
            <v>436</v>
          </cell>
          <cell r="D184" t="str">
            <v>Pañete Allanado Sobre Losa De Entrepiso, Mortero 1:4</v>
          </cell>
          <cell r="E184" t="str">
            <v>M2</v>
          </cell>
          <cell r="F184">
            <v>17671.57</v>
          </cell>
          <cell r="G184">
            <v>42472</v>
          </cell>
        </row>
        <row r="185">
          <cell r="C185">
            <v>437</v>
          </cell>
          <cell r="D185" t="str">
            <v>Pintura En Vinilo Para Calados A Tres Manos Tipo Viniltex O Similar</v>
          </cell>
          <cell r="E185" t="str">
            <v>M2</v>
          </cell>
          <cell r="F185">
            <v>12260.11</v>
          </cell>
          <cell r="G185">
            <v>41047</v>
          </cell>
        </row>
        <row r="186">
          <cell r="C186">
            <v>438</v>
          </cell>
          <cell r="D186" t="str">
            <v>Andén En Concreto De Fc = 3000 Psi E = 0.10 Mts</v>
          </cell>
          <cell r="E186" t="str">
            <v>M2</v>
          </cell>
          <cell r="F186">
            <v>64053.46</v>
          </cell>
          <cell r="G186">
            <v>42240</v>
          </cell>
        </row>
        <row r="187">
          <cell r="C187">
            <v>439</v>
          </cell>
          <cell r="D187" t="str">
            <v>Conformación De Pedraplén Compacto (Estabilizacion De Terreno)</v>
          </cell>
          <cell r="E187" t="str">
            <v>M3</v>
          </cell>
          <cell r="F187">
            <v>97332.4</v>
          </cell>
          <cell r="G187">
            <v>42552</v>
          </cell>
        </row>
        <row r="188">
          <cell r="C188">
            <v>440</v>
          </cell>
          <cell r="D188" t="str">
            <v>Solado En Concreto Fc =  2500 Psi De 0.10 Mts</v>
          </cell>
          <cell r="E188" t="str">
            <v>M2</v>
          </cell>
          <cell r="F188">
            <v>48276.76</v>
          </cell>
          <cell r="G188">
            <v>41038</v>
          </cell>
        </row>
        <row r="189">
          <cell r="C189">
            <v>441</v>
          </cell>
          <cell r="D189" t="str">
            <v>Bordillo En Concreto De 3000 Psi De 0.15 X 0.35 Mts</v>
          </cell>
          <cell r="E189" t="str">
            <v>ML</v>
          </cell>
          <cell r="F189">
            <v>49699.35</v>
          </cell>
          <cell r="G189">
            <v>42067</v>
          </cell>
        </row>
        <row r="190">
          <cell r="C190">
            <v>451</v>
          </cell>
          <cell r="D190" t="str">
            <v>Realce De Pozo De Inspeccion, En Ladrillo Tolette, Mortero De Pega 1:4 Impermeabilizado, Diametro Interno De 1.20 Mts, Altura &lt; 1.00 Mts</v>
          </cell>
          <cell r="E190" t="str">
            <v>UN</v>
          </cell>
          <cell r="F190">
            <v>1432584.95</v>
          </cell>
          <cell r="G190">
            <v>40697</v>
          </cell>
        </row>
        <row r="191">
          <cell r="C191">
            <v>454</v>
          </cell>
          <cell r="D191" t="str">
            <v>Suministro E Instalacion De Tuberia O Manguera Pf - Uad, De Polietileno De 3/4"  20Mm, Para Acometidas Domiciliarias</v>
          </cell>
          <cell r="E191" t="str">
            <v>ML</v>
          </cell>
          <cell r="F191">
            <v>31224.67</v>
          </cell>
          <cell r="G191">
            <v>39688</v>
          </cell>
        </row>
        <row r="192">
          <cell r="C192">
            <v>456</v>
          </cell>
          <cell r="D192" t="str">
            <v>Suministro E Instalacion De Tuberia Duratec O Similar 6"  160Mm</v>
          </cell>
          <cell r="E192" t="str">
            <v>ML</v>
          </cell>
          <cell r="F192">
            <v>69646.83</v>
          </cell>
          <cell r="G192">
            <v>41344</v>
          </cell>
        </row>
        <row r="193">
          <cell r="C193">
            <v>457</v>
          </cell>
          <cell r="D193" t="str">
            <v>Suministro E Instalacion De Tuberia De Concreto Reforzado De 24"  Incluye Solado En Concreto De 3000 Psi</v>
          </cell>
          <cell r="E193" t="str">
            <v>ML</v>
          </cell>
          <cell r="F193">
            <v>640532.67000000004</v>
          </cell>
          <cell r="G193">
            <v>39688</v>
          </cell>
        </row>
        <row r="194">
          <cell r="C194">
            <v>460</v>
          </cell>
          <cell r="D194" t="str">
            <v>Construccion De Registro De 1.10 X 1.60 X 0.60 Mts En Block De 0.15 Metros, Pañetado Con Mortero 1:4 Impermeabilizado, Placa De Fondo En Concreto De 3000 Psi, Y Tapa En Reja  De Hierro Con Varilla De 1/2" A Cada 0.15 Metros En Ambos Sentidos</v>
          </cell>
          <cell r="E194" t="str">
            <v>UN</v>
          </cell>
          <cell r="F194">
            <v>713053.63</v>
          </cell>
          <cell r="G194">
            <v>41799</v>
          </cell>
        </row>
        <row r="195">
          <cell r="C195">
            <v>462</v>
          </cell>
          <cell r="D195" t="str">
            <v>Muro De Contención En Concreto De 3000 Psi, Altura 1.00 Mts, E = 0.25 Mts</v>
          </cell>
          <cell r="E195" t="str">
            <v>ML</v>
          </cell>
          <cell r="F195">
            <v>193634.23</v>
          </cell>
          <cell r="G195">
            <v>42466</v>
          </cell>
        </row>
        <row r="196">
          <cell r="C196">
            <v>467</v>
          </cell>
          <cell r="D196" t="str">
            <v>Cama En Piedra Media Zonga O Ciclópea, Incluye Relleno En Arena Sierra Vieja, E = 0.60 Mts</v>
          </cell>
          <cell r="E196" t="str">
            <v>M3</v>
          </cell>
          <cell r="F196">
            <v>89352.13</v>
          </cell>
          <cell r="G196">
            <v>41026</v>
          </cell>
        </row>
        <row r="197">
          <cell r="C197">
            <v>468</v>
          </cell>
          <cell r="D197" t="str">
            <v>Construcción De Filtro France De 0.60 X 0.40 Mts, Incluye Geotextil Nt 3000</v>
          </cell>
          <cell r="E197" t="str">
            <v>ML</v>
          </cell>
          <cell r="F197">
            <v>43949.82</v>
          </cell>
          <cell r="G197">
            <v>41906</v>
          </cell>
        </row>
        <row r="198">
          <cell r="C198">
            <v>469</v>
          </cell>
          <cell r="D198" t="str">
            <v>Canal En Concreto De 3000 Psi, B = 0.90 Mts, Altura 0.40 Mts, E =0.10 Mts, Con Acero De Refuerzo De D = 3/8"  A Cada 0.40 Mts  En Ambos Sentidos</v>
          </cell>
          <cell r="E198" t="str">
            <v>ML</v>
          </cell>
          <cell r="F198">
            <v>74498.39</v>
          </cell>
          <cell r="G198">
            <v>41026</v>
          </cell>
        </row>
        <row r="199">
          <cell r="C199">
            <v>470</v>
          </cell>
          <cell r="D199" t="str">
            <v>Plantilla De Piso En Mortero 1:4 Impermeabilizado E = 0.05 Mts</v>
          </cell>
          <cell r="E199" t="str">
            <v>M2</v>
          </cell>
          <cell r="F199">
            <v>23364.12</v>
          </cell>
          <cell r="G199">
            <v>42578</v>
          </cell>
        </row>
        <row r="200">
          <cell r="C200">
            <v>472</v>
          </cell>
          <cell r="D200" t="str">
            <v>Revestimiento En Yeso Carton En Cuarto De Aires Sobre Ductos Metalicos Y Elaboracion De Cajuela Para Tuberia Externa</v>
          </cell>
          <cell r="E200" t="str">
            <v>GL</v>
          </cell>
          <cell r="F200">
            <v>675000</v>
          </cell>
          <cell r="G200">
            <v>39930</v>
          </cell>
        </row>
        <row r="201">
          <cell r="C201">
            <v>473</v>
          </cell>
          <cell r="D201" t="str">
            <v>Suministro, Instalacion Y Montaje De Puente Peatonal Cmi En Aluminio L = 13.50 Metros , Incluye (Transporte, Fabricación, Pasamanos Y Pasapies, Iluminación, Cojines De Anclaje, Rodapie), Descargue Del Puente En Bodega, Instalación Eléctrica De Cables Para Las Luces Led (Según Diseño)</v>
          </cell>
          <cell r="E201" t="str">
            <v>UN</v>
          </cell>
          <cell r="F201">
            <v>218426700</v>
          </cell>
          <cell r="G201">
            <v>42153</v>
          </cell>
        </row>
        <row r="202">
          <cell r="C202">
            <v>474</v>
          </cell>
          <cell r="D202" t="str">
            <v>Suministro E Instalacion General Electricas En Aula, Incluye Acometida, Salida De Luces, Salida De Tomacorriente, Salida De Abanico Y Lampara</v>
          </cell>
          <cell r="E202" t="str">
            <v>GL</v>
          </cell>
          <cell r="F202">
            <v>500000</v>
          </cell>
          <cell r="G202">
            <v>40086</v>
          </cell>
        </row>
        <row r="203">
          <cell r="C203">
            <v>475</v>
          </cell>
          <cell r="D203" t="str">
            <v>Suministro E Instalacion De Minisplit 1000 Btu, 110 V.</v>
          </cell>
          <cell r="E203" t="str">
            <v>UN</v>
          </cell>
          <cell r="F203">
            <v>800000</v>
          </cell>
          <cell r="G203">
            <v>40121</v>
          </cell>
        </row>
        <row r="204">
          <cell r="C204">
            <v>476</v>
          </cell>
          <cell r="D204" t="str">
            <v>Revisión, Cambio, Anclaje Tubería Eléctrica Conduit Existente Incluye Curvas, Uniones</v>
          </cell>
          <cell r="E204" t="str">
            <v>UN</v>
          </cell>
          <cell r="F204">
            <v>20000</v>
          </cell>
          <cell r="G204">
            <v>42254</v>
          </cell>
        </row>
        <row r="205">
          <cell r="C205">
            <v>477</v>
          </cell>
          <cell r="D205" t="str">
            <v>Limpieza General Y Retiro De Material</v>
          </cell>
          <cell r="E205" t="str">
            <v>GL</v>
          </cell>
          <cell r="F205">
            <v>1000000</v>
          </cell>
          <cell r="G205">
            <v>42132</v>
          </cell>
        </row>
        <row r="206">
          <cell r="C206">
            <v>478</v>
          </cell>
          <cell r="D206" t="str">
            <v>Suministro E Instalacion De Distribucion Cable Alimentador (Segun Diseño)</v>
          </cell>
          <cell r="E206" t="str">
            <v>GL</v>
          </cell>
          <cell r="F206">
            <v>600000</v>
          </cell>
          <cell r="G206">
            <v>40046</v>
          </cell>
        </row>
        <row r="207">
          <cell r="C207">
            <v>479</v>
          </cell>
          <cell r="D207" t="str">
            <v>Suministro Y Aplicacion De Pintura General</v>
          </cell>
          <cell r="E207" t="str">
            <v>GL</v>
          </cell>
          <cell r="F207">
            <v>3000000</v>
          </cell>
          <cell r="G207">
            <v>40046</v>
          </cell>
        </row>
        <row r="208">
          <cell r="C208">
            <v>480</v>
          </cell>
          <cell r="D208" t="str">
            <v>Desmonte E Instalación De La Campana De La Cabina Extractora</v>
          </cell>
          <cell r="E208" t="str">
            <v>UN</v>
          </cell>
          <cell r="F208">
            <v>2000000</v>
          </cell>
          <cell r="G208">
            <v>41935</v>
          </cell>
        </row>
        <row r="209">
          <cell r="C209">
            <v>481</v>
          </cell>
          <cell r="D209" t="str">
            <v>Suministro E Instalación De Puerta En Vidrio De 2.00 X 1.00 Metros Que Consta De Puerta De Una (1) Hoja En Vidrio Templado Incoloro De 10 Mm, Con Manija De Acero Inoxidable De 1000 Mm, Dos (2) Cerraduras Eslager, Zócalo En La Parte Inferior Y Bisagra Hidráulica De Piso. También Está Compuesto Por Un Cuerpo Fijo Superior, La Puerta Debe Ser Marcada Sand Blasting</v>
          </cell>
          <cell r="E209" t="str">
            <v>UN</v>
          </cell>
          <cell r="F209">
            <v>1850000</v>
          </cell>
          <cell r="G209">
            <v>41939</v>
          </cell>
        </row>
        <row r="210">
          <cell r="C210">
            <v>482</v>
          </cell>
          <cell r="D210" t="str">
            <v>Zócalo Media Caña En Mortero 1:4</v>
          </cell>
          <cell r="E210" t="str">
            <v>ML</v>
          </cell>
          <cell r="F210">
            <v>11552.11</v>
          </cell>
          <cell r="G210">
            <v>42572</v>
          </cell>
        </row>
        <row r="211">
          <cell r="C211">
            <v>483</v>
          </cell>
          <cell r="D211" t="str">
            <v>Suministro E Instalación De Caney En Palma</v>
          </cell>
          <cell r="E211" t="str">
            <v>M2</v>
          </cell>
          <cell r="F211">
            <v>83500</v>
          </cell>
          <cell r="G211">
            <v>40046</v>
          </cell>
        </row>
        <row r="212">
          <cell r="C212">
            <v>484</v>
          </cell>
          <cell r="D212" t="str">
            <v>Base Para Poste Autosoportada De Acuerdo A Especificaciones Técnicas De Electricaribe</v>
          </cell>
          <cell r="E212" t="str">
            <v>UN</v>
          </cell>
          <cell r="F212">
            <v>521325</v>
          </cell>
          <cell r="G212">
            <v>42573</v>
          </cell>
        </row>
        <row r="213">
          <cell r="C213">
            <v>485</v>
          </cell>
          <cell r="D213" t="str">
            <v>Suministro E Instalación De Escalón Tipo Gato Interna En Fibra De Vidrio E = 3/4"  L = 0.40 Metros, Incluye Pernos De Fijación En Acero Inoxidable</v>
          </cell>
          <cell r="E213" t="str">
            <v>UN</v>
          </cell>
          <cell r="F213">
            <v>95000</v>
          </cell>
          <cell r="G213">
            <v>41479</v>
          </cell>
        </row>
        <row r="214">
          <cell r="C214">
            <v>486</v>
          </cell>
          <cell r="D214" t="str">
            <v>Suministro E Instalacion De Tocetos</v>
          </cell>
          <cell r="E214" t="str">
            <v>UN</v>
          </cell>
          <cell r="F214">
            <v>7000</v>
          </cell>
          <cell r="G214">
            <v>40046</v>
          </cell>
        </row>
        <row r="215">
          <cell r="C215">
            <v>487</v>
          </cell>
          <cell r="D215" t="str">
            <v>Suministro De Tuberia Y Elementos Para La Estacion</v>
          </cell>
          <cell r="E215" t="str">
            <v>GL</v>
          </cell>
          <cell r="F215">
            <v>72317269</v>
          </cell>
          <cell r="G215">
            <v>40105</v>
          </cell>
        </row>
        <row r="216">
          <cell r="C216">
            <v>488</v>
          </cell>
          <cell r="D216" t="str">
            <v>Suministro E Instalación De Voz Y Dato, Incluye 80 Ml De Canaleta Plastica Tipo Mecano O Similar, 1300 Ml De Cableado Trenzado De 4 Pares Utp No Apantallado Categoría 6, 80 Unidades De  Canaleta Plástica Tipo Mecano O Similar De 100 X 60 Mm, Salida De Datos Doble Rj-45 Categoria 6, Certificación De Salida De Cableado Estructurado , Cat 6</v>
          </cell>
          <cell r="E216" t="str">
            <v>GL</v>
          </cell>
          <cell r="F216">
            <v>41141662</v>
          </cell>
          <cell r="G216">
            <v>41939</v>
          </cell>
        </row>
        <row r="217">
          <cell r="C217">
            <v>489</v>
          </cell>
          <cell r="D217" t="str">
            <v>Salida De Gas Natural Incluye Dos Controles De Cierre Rapido Y Acometida</v>
          </cell>
          <cell r="E217" t="str">
            <v>UN</v>
          </cell>
          <cell r="F217">
            <v>886905</v>
          </cell>
          <cell r="G217">
            <v>40106</v>
          </cell>
        </row>
        <row r="218">
          <cell r="C218">
            <v>490</v>
          </cell>
          <cell r="D218" t="str">
            <v>Edificio Oficinas Administrativas De La Estación De Policía De La Ciudadela 20 De Julio</v>
          </cell>
          <cell r="E218" t="str">
            <v>GL</v>
          </cell>
          <cell r="F218">
            <v>0</v>
          </cell>
          <cell r="G218">
            <v>41457</v>
          </cell>
        </row>
        <row r="219">
          <cell r="C219">
            <v>491</v>
          </cell>
          <cell r="D219" t="str">
            <v>Suministro E Instalacion De Puerta En Madera De 0.90 X 2.00 Mts De Triplex O Similar, Incluye Marco En Roble, Bisagras,  Cerradura De Bola Y Pintada Con Laca Color Natural.</v>
          </cell>
          <cell r="E219" t="str">
            <v>UN</v>
          </cell>
          <cell r="F219">
            <v>245000</v>
          </cell>
          <cell r="G219">
            <v>39692</v>
          </cell>
        </row>
        <row r="220">
          <cell r="C220">
            <v>492</v>
          </cell>
          <cell r="D220" t="str">
            <v>Publicaciones Y Vallas De 3.00 X 6.00 Metros, Incluye Instalacion Y Montaje</v>
          </cell>
          <cell r="E220" t="str">
            <v>UN</v>
          </cell>
          <cell r="F220">
            <v>750000</v>
          </cell>
          <cell r="G220">
            <v>40617</v>
          </cell>
        </row>
        <row r="221">
          <cell r="C221">
            <v>493</v>
          </cell>
          <cell r="D221" t="str">
            <v>Suministro E Instalación De Puerta Metálica  En Lámina Galvanizada Calibre 20 De Doble Faz Y Marco Calibre 18 De 1.00 X 2.00 Mts, Incluye Pintura Anticorrosiva Y Esmalte, Cerraduras Y Herrajes</v>
          </cell>
          <cell r="E221" t="str">
            <v>M2</v>
          </cell>
          <cell r="F221">
            <v>354125</v>
          </cell>
          <cell r="G221">
            <v>42572</v>
          </cell>
        </row>
        <row r="222">
          <cell r="C222">
            <v>494</v>
          </cell>
          <cell r="D222" t="str">
            <v>Suministro E Instalación De Equipo De Medida De Acuerdo A Exigencias Del Operador De Red, Incluye Medidor, Gabinete, Acometidas De Señales, Que Genera Pago Con La Presentación De La Factura Cancelada A Electricaribe</v>
          </cell>
          <cell r="E222" t="str">
            <v>GL</v>
          </cell>
          <cell r="F222">
            <v>1800000</v>
          </cell>
          <cell r="G222">
            <v>42494</v>
          </cell>
        </row>
        <row r="223">
          <cell r="C223">
            <v>495</v>
          </cell>
          <cell r="D223" t="str">
            <v>Publicaciones Y Vallas De 2.00 X 1.00 Metros, Incluye Instalacion Y Montaje</v>
          </cell>
          <cell r="E223" t="str">
            <v>UN</v>
          </cell>
          <cell r="F223">
            <v>370000</v>
          </cell>
          <cell r="G223">
            <v>42494</v>
          </cell>
        </row>
        <row r="224">
          <cell r="C224">
            <v>496</v>
          </cell>
          <cell r="D224" t="str">
            <v>Suministro E Instalacion De Enchape En Porcelana En Muro ( 0.20 X 0.20 Metros) Area De Meson</v>
          </cell>
          <cell r="E224" t="str">
            <v>M2</v>
          </cell>
          <cell r="F224">
            <v>24036</v>
          </cell>
          <cell r="G224">
            <v>40106</v>
          </cell>
        </row>
        <row r="225">
          <cell r="C225">
            <v>497</v>
          </cell>
          <cell r="D225" t="str">
            <v>Suministro E Instalacion De Tablero Principal Con Sus Tacos ( Segun Diseño)</v>
          </cell>
          <cell r="E225" t="str">
            <v>GL</v>
          </cell>
          <cell r="F225">
            <v>250000</v>
          </cell>
          <cell r="G225">
            <v>40046</v>
          </cell>
        </row>
        <row r="226">
          <cell r="C226">
            <v>498</v>
          </cell>
          <cell r="D226" t="str">
            <v>Publicaciones Y Vallas De 2.00 X 4.00 Metros, Incluye Instalacion Y Montaje</v>
          </cell>
          <cell r="E226" t="str">
            <v>UN</v>
          </cell>
          <cell r="F226">
            <v>500000</v>
          </cell>
          <cell r="G226">
            <v>40617</v>
          </cell>
        </row>
        <row r="227">
          <cell r="C227">
            <v>499</v>
          </cell>
          <cell r="D227" t="str">
            <v>Suministro E Instalacion De Calados</v>
          </cell>
          <cell r="E227" t="str">
            <v>GL</v>
          </cell>
          <cell r="F227">
            <v>120000</v>
          </cell>
          <cell r="G227">
            <v>40046</v>
          </cell>
        </row>
        <row r="228">
          <cell r="C228">
            <v>500</v>
          </cell>
          <cell r="D228" t="str">
            <v>Limpieza General Y Retiro De Material</v>
          </cell>
          <cell r="E228" t="str">
            <v>GL</v>
          </cell>
          <cell r="F228">
            <v>200000</v>
          </cell>
          <cell r="G228">
            <v>42466</v>
          </cell>
        </row>
        <row r="229">
          <cell r="C229">
            <v>501</v>
          </cell>
          <cell r="D229" t="str">
            <v>Desmonte De Muro De Drywall De Escalera, Desmonte De Cielo Raso A Altura Mayor De 3.00 Metros, Desmonte De Cubierta De Area De Escalera, Demolición De Cabezales En Columnas Del Tercer Piso, E Incluye Retiro De Material.</v>
          </cell>
          <cell r="E229" t="str">
            <v>GL</v>
          </cell>
          <cell r="F229">
            <v>2500000</v>
          </cell>
          <cell r="G229">
            <v>41934</v>
          </cell>
        </row>
        <row r="230">
          <cell r="C230">
            <v>502</v>
          </cell>
          <cell r="D230" t="str">
            <v>Estuco Plastico Y Pintura En Paredes</v>
          </cell>
          <cell r="E230" t="str">
            <v>M2</v>
          </cell>
          <cell r="F230">
            <v>18139.52</v>
          </cell>
          <cell r="G230">
            <v>41850</v>
          </cell>
        </row>
        <row r="231">
          <cell r="C231">
            <v>503</v>
          </cell>
          <cell r="D231" t="str">
            <v>Suministro E Instalacion De Meson De Cocina En Concreto De 2500 Psi, De 0.80 X 0.60 X .07 Metros, Lavaplatos En Granito De 0.50 X 0.40 Metros</v>
          </cell>
          <cell r="E231" t="str">
            <v>UN</v>
          </cell>
          <cell r="F231">
            <v>51486.43</v>
          </cell>
          <cell r="G231">
            <v>40106</v>
          </cell>
        </row>
        <row r="232">
          <cell r="C232">
            <v>504</v>
          </cell>
          <cell r="D232" t="str">
            <v>Sin Detalle</v>
          </cell>
          <cell r="E232" t="str">
            <v>UN</v>
          </cell>
          <cell r="F232">
            <v>0</v>
          </cell>
          <cell r="G232">
            <v>39874</v>
          </cell>
        </row>
        <row r="233">
          <cell r="C233">
            <v>505</v>
          </cell>
          <cell r="D233" t="str">
            <v>Suministro, Instalación, Montaje Y Funcionamiento De Las Obras Electricas En  Edificio Casa Vargas (Ver Relación Adjunta)</v>
          </cell>
          <cell r="E233" t="str">
            <v>UN</v>
          </cell>
          <cell r="F233">
            <v>160000000</v>
          </cell>
          <cell r="G233">
            <v>41120</v>
          </cell>
        </row>
        <row r="234">
          <cell r="C234">
            <v>506</v>
          </cell>
          <cell r="D234" t="str">
            <v>Capitulo - Obra Civil Caseta Eléctrica</v>
          </cell>
          <cell r="E234" t="str">
            <v>UN</v>
          </cell>
          <cell r="F234">
            <v>0</v>
          </cell>
          <cell r="G234">
            <v>41773</v>
          </cell>
        </row>
        <row r="235">
          <cell r="C235">
            <v>507</v>
          </cell>
          <cell r="D235" t="str">
            <v>Suministro E Instalación De Ventana En Madera, Incluye Marco, Pintura, Topes Bisagras  Y Pasadores ( Ver Diseño)</v>
          </cell>
          <cell r="E235" t="str">
            <v>M2</v>
          </cell>
          <cell r="F235">
            <v>450000</v>
          </cell>
          <cell r="G235">
            <v>41344</v>
          </cell>
        </row>
        <row r="236">
          <cell r="C236">
            <v>508</v>
          </cell>
          <cell r="D236" t="str">
            <v>Medición Y Regulación: Suministro E Instalación De 26 Medidores Elkro G4 Para Cada Uno De Los Servicios, Incluye Construcción De 32 Tableros Tg 3/4", 32 Rejilla, 4 Reguladores 1213B/1213B2, Según Especificaciones De Gases Del Caribe S.A. (Facturación Adjunta)</v>
          </cell>
          <cell r="E236" t="str">
            <v>GL</v>
          </cell>
          <cell r="F236">
            <v>8327638</v>
          </cell>
          <cell r="G236">
            <v>41145</v>
          </cell>
        </row>
        <row r="237">
          <cell r="C237">
            <v>509</v>
          </cell>
          <cell r="D237" t="str">
            <v>Suministro E Instalacion De Caja De 4 Circuitos</v>
          </cell>
          <cell r="E237" t="str">
            <v>UN</v>
          </cell>
          <cell r="F237">
            <v>34934.76</v>
          </cell>
          <cell r="G237">
            <v>40106</v>
          </cell>
        </row>
        <row r="238">
          <cell r="C238">
            <v>510</v>
          </cell>
          <cell r="D238" t="str">
            <v>Instalaciones Y Suministro Eléctrico Estación Rebombeo Aguas Residuales</v>
          </cell>
          <cell r="E238" t="str">
            <v>UN</v>
          </cell>
          <cell r="F238">
            <v>0</v>
          </cell>
          <cell r="G238">
            <v>41479</v>
          </cell>
        </row>
        <row r="239">
          <cell r="C239">
            <v>511</v>
          </cell>
          <cell r="D239" t="str">
            <v>Suministro E Instalacion De Lavaderos</v>
          </cell>
          <cell r="E239" t="str">
            <v>UN</v>
          </cell>
          <cell r="F239">
            <v>87400</v>
          </cell>
          <cell r="G239">
            <v>40106</v>
          </cell>
        </row>
        <row r="240">
          <cell r="C240">
            <v>512</v>
          </cell>
          <cell r="D240" t="str">
            <v>Suministro E Instalacion De Enchape Piso 0.20 X 0.20 Metros</v>
          </cell>
          <cell r="E240" t="str">
            <v>M2</v>
          </cell>
          <cell r="F240">
            <v>27772.42</v>
          </cell>
          <cell r="G240">
            <v>40106</v>
          </cell>
        </row>
        <row r="241">
          <cell r="C241">
            <v>513</v>
          </cell>
          <cell r="D241" t="str">
            <v>Suministro E Instalacion De Tres Varillas D= 5/8" , Longitud 1.80 Mts, En Cobre Legitimo, 3 Puntos De Soldadura De 115 Grs, 75 Gramos De Hidrosolta, 20 Mts De Alambre No. 4, Incluye Excavacion, Soldadura, Adecuacion De La Tierra Y Conexion Al Tablero</v>
          </cell>
          <cell r="E241" t="str">
            <v>GL</v>
          </cell>
          <cell r="F241">
            <v>974000</v>
          </cell>
          <cell r="G241">
            <v>39693</v>
          </cell>
        </row>
        <row r="242">
          <cell r="C242">
            <v>514</v>
          </cell>
          <cell r="D242" t="str">
            <v>Suministro E Instalación De Estructura Para Cubierta En Sistema Tipo Cercha Configurada Con Ipe Galvanizada Calibre 16 De 160 X 60 Mm, Soldadura 718, Pintura En Anticorrosivo Y Acabado, Longitud 20.00 X 1.80 Metros</v>
          </cell>
          <cell r="E242" t="str">
            <v>UN</v>
          </cell>
          <cell r="F242">
            <v>7500000</v>
          </cell>
          <cell r="G242">
            <v>41936</v>
          </cell>
        </row>
        <row r="243">
          <cell r="C243">
            <v>515</v>
          </cell>
          <cell r="D243" t="str">
            <v>Suministro E Instalacion De Tablero Acrilico, Con Porta Borrador De 2.20 X 1.20 Mts</v>
          </cell>
          <cell r="E243" t="str">
            <v>UN</v>
          </cell>
          <cell r="F243">
            <v>280000</v>
          </cell>
          <cell r="G243">
            <v>39693</v>
          </cell>
        </row>
        <row r="244">
          <cell r="C244">
            <v>516</v>
          </cell>
          <cell r="D244" t="str">
            <v>Capítulo - Redes Eléctricas</v>
          </cell>
          <cell r="E244" t="str">
            <v>SD</v>
          </cell>
          <cell r="F244">
            <v>0</v>
          </cell>
          <cell r="G244">
            <v>41554</v>
          </cell>
        </row>
        <row r="245">
          <cell r="C245">
            <v>517</v>
          </cell>
          <cell r="D245" t="str">
            <v>Desmonte De Instalaciones Eléctricas En Cualquier Material De La Salida Hasta El Tablero, Incluye Aislamiento, Retiro De Tubería Donde Sea Posible, Taponamiento De Salidas Y Adecuación De Circuitos En Tablero Y Retiro De Material</v>
          </cell>
          <cell r="E245" t="str">
            <v>GL</v>
          </cell>
          <cell r="F245">
            <v>450000</v>
          </cell>
          <cell r="G245">
            <v>41344</v>
          </cell>
        </row>
        <row r="246">
          <cell r="C246">
            <v>518</v>
          </cell>
          <cell r="D246" t="str">
            <v>Suministro E Instalacion De Estabilizadores Con Supresor De Pico De 1000 V.</v>
          </cell>
          <cell r="E246" t="str">
            <v>UN</v>
          </cell>
          <cell r="F246">
            <v>90000</v>
          </cell>
          <cell r="G246">
            <v>39693</v>
          </cell>
        </row>
        <row r="247">
          <cell r="C247">
            <v>519</v>
          </cell>
          <cell r="D247" t="str">
            <v>Suministro E Instalación De Puerta De Acceso En Vidrio Y Aluminio De 2.00 X 2.20 Metros Que Consta De Puerta Corrediza De Dos (2) Hojas En Vidrio Templado Incoloro De 10 Mm, Con Manija De Acero Inoxidable De 1000 Mm, Cerradura Central, Bisagra Overseas. También Está Compuesto Por Un Cuerpo Superior De Aluminio Con Pisavidrio Sistema 3831 Y Vidrio Crudo De 6 Mm, Incluye Sensor Para Abrirse Automáticamente.</v>
          </cell>
          <cell r="E247" t="str">
            <v>UN</v>
          </cell>
          <cell r="F247">
            <v>9338204</v>
          </cell>
          <cell r="G247">
            <v>41934</v>
          </cell>
        </row>
        <row r="248">
          <cell r="C248">
            <v>520</v>
          </cell>
          <cell r="D248" t="str">
            <v>Suministro E Instalacion De Extintor De Gas Solkaflam 123 De 3..700 Gramos, Incluye Gancho De Soporte</v>
          </cell>
          <cell r="E248" t="str">
            <v>UN</v>
          </cell>
          <cell r="F248">
            <v>197200</v>
          </cell>
          <cell r="G248">
            <v>39693</v>
          </cell>
        </row>
        <row r="249">
          <cell r="C249">
            <v>524</v>
          </cell>
          <cell r="D249" t="str">
            <v>Suministro E Instalación De Reja En Hierro Para Cielo Raso  En Varilla Cuadrada De 1/2"  Legitima, Incluye Pintura Anticorrosiva Y Esmalte</v>
          </cell>
          <cell r="E249" t="str">
            <v>M2</v>
          </cell>
          <cell r="F249">
            <v>156802.79999999999</v>
          </cell>
          <cell r="G249">
            <v>41666</v>
          </cell>
        </row>
        <row r="250">
          <cell r="C250">
            <v>525</v>
          </cell>
          <cell r="D250" t="str">
            <v>E - Suministro E Instalación De Tablero De Doce (12) Circuitos Incluye Tacos</v>
          </cell>
          <cell r="E250" t="str">
            <v>UN</v>
          </cell>
          <cell r="F250">
            <v>338878.33</v>
          </cell>
          <cell r="G250">
            <v>42472</v>
          </cell>
        </row>
        <row r="251">
          <cell r="C251">
            <v>526</v>
          </cell>
          <cell r="D251" t="str">
            <v>Suministro E Instalación De Gabinete Metálico De 42U De 0.60 X 1.00 Metro De Profundidad, Incluye Rack Para Equipo De Comunicaciones Y Multitoma Vertical De 6 Puestos, 3 Bandejas Porta Equipos, 2 Ventiladores Extractores De 4" De Uso Contínuo, 48 Patch Cords De 1.00 Metro, 6 Organizadores De Cable Horizontal Y Vertical Y 1 Switch De 24 Puestos Cat. 6, Puerta Delantera En Acrílico Y Trasera En Lámina Totalmente Desmontable</v>
          </cell>
          <cell r="E251" t="str">
            <v>UN</v>
          </cell>
          <cell r="F251">
            <v>13855980</v>
          </cell>
          <cell r="G251">
            <v>41936</v>
          </cell>
        </row>
        <row r="252">
          <cell r="C252">
            <v>527</v>
          </cell>
          <cell r="D252" t="str">
            <v>Divisiones Modulares De 2.50 Metros De Altura (Piso - Techo ), En Vidrio Templado De 8Mm, Consta De 14 Puertas ( 0.70 A 0.90 Metros  X  2.50 Metros</v>
          </cell>
          <cell r="E252" t="str">
            <v>M2</v>
          </cell>
          <cell r="F252">
            <v>575000</v>
          </cell>
          <cell r="G252">
            <v>42415</v>
          </cell>
        </row>
        <row r="253">
          <cell r="C253">
            <v>528</v>
          </cell>
          <cell r="D253" t="str">
            <v>Manejo De Aguas De Arroyos: Construir Diques O Barreras Para La Contencion Del Flujo O Escorrentía De Las Aguas, Utilizar Equipos Como Motobomba, Tuberia Pvc D = 6",  8" Y Cuadrilla De Obra</v>
          </cell>
          <cell r="E253" t="str">
            <v>DI</v>
          </cell>
          <cell r="F253">
            <v>55000</v>
          </cell>
          <cell r="G253">
            <v>40809</v>
          </cell>
        </row>
        <row r="254">
          <cell r="C254">
            <v>529</v>
          </cell>
          <cell r="D254" t="str">
            <v>Pintura De Esmalte Para Puerta En Madera Tipo Pintuco O Similar</v>
          </cell>
          <cell r="E254" t="str">
            <v>M2</v>
          </cell>
          <cell r="F254">
            <v>28919.86</v>
          </cell>
          <cell r="G254">
            <v>41680</v>
          </cell>
        </row>
        <row r="255">
          <cell r="C255">
            <v>531</v>
          </cell>
          <cell r="D255" t="str">
            <v>Suministro E Instalación De Reja En Varilla Cuadrada De 1/2"  Legitima, Incluye Pintura Anticorrosiva Y Esmalte</v>
          </cell>
          <cell r="E255" t="str">
            <v>M2</v>
          </cell>
          <cell r="F255">
            <v>145701.54999999999</v>
          </cell>
          <cell r="G255">
            <v>42472</v>
          </cell>
        </row>
        <row r="256">
          <cell r="C256">
            <v>532</v>
          </cell>
          <cell r="D256" t="str">
            <v>E - Salida De Tomacorriente Doble Con Puesta A Tierra, De 125V, Color Naranja</v>
          </cell>
          <cell r="E256" t="str">
            <v>UN</v>
          </cell>
          <cell r="F256">
            <v>80515.5</v>
          </cell>
          <cell r="G256">
            <v>42578</v>
          </cell>
        </row>
        <row r="257">
          <cell r="C257">
            <v>536</v>
          </cell>
          <cell r="D257" t="str">
            <v>E - Acometida Parcial Eléctrica Con Tubería Conduit Pvc  D = 1" , Alambrado Con Cable No.6</v>
          </cell>
          <cell r="E257" t="str">
            <v>ML</v>
          </cell>
          <cell r="F257">
            <v>37867.42</v>
          </cell>
          <cell r="G257">
            <v>42472</v>
          </cell>
        </row>
        <row r="258">
          <cell r="C258">
            <v>537</v>
          </cell>
          <cell r="D258" t="str">
            <v>E - Acometida Parcial Eléctrica Con Tubería Conduit Pvc D = 1" , Alambrado Con Cable No. 8</v>
          </cell>
          <cell r="E258" t="str">
            <v>ML</v>
          </cell>
          <cell r="F258">
            <v>28256.77</v>
          </cell>
          <cell r="G258">
            <v>41569</v>
          </cell>
        </row>
        <row r="259">
          <cell r="C259">
            <v>541</v>
          </cell>
          <cell r="D259" t="str">
            <v>Piso En Baldosa De Cemento De 0.20 X 0.20 Mts</v>
          </cell>
          <cell r="E259" t="str">
            <v>M2</v>
          </cell>
          <cell r="F259">
            <v>40088.910000000003</v>
          </cell>
          <cell r="G259">
            <v>41767</v>
          </cell>
        </row>
        <row r="260">
          <cell r="C260">
            <v>542</v>
          </cell>
          <cell r="D260" t="str">
            <v>Zócalo En Baldosa De Cemento</v>
          </cell>
          <cell r="E260" t="str">
            <v>ML</v>
          </cell>
          <cell r="F260">
            <v>7719.05</v>
          </cell>
          <cell r="G260">
            <v>41767</v>
          </cell>
        </row>
        <row r="261">
          <cell r="C261">
            <v>543</v>
          </cell>
          <cell r="D261" t="str">
            <v>Lavatrapero En Mampostería, Enchapado En Cerámica</v>
          </cell>
          <cell r="E261" t="str">
            <v>UN</v>
          </cell>
          <cell r="F261">
            <v>100000</v>
          </cell>
          <cell r="G261">
            <v>41381</v>
          </cell>
        </row>
        <row r="262">
          <cell r="C262">
            <v>544</v>
          </cell>
          <cell r="D262" t="str">
            <v>Filete O Juntas De Muro Con Mortero 1:4</v>
          </cell>
          <cell r="E262" t="str">
            <v>ML</v>
          </cell>
          <cell r="F262">
            <v>9974.3700000000008</v>
          </cell>
          <cell r="G262">
            <v>42538</v>
          </cell>
        </row>
        <row r="263">
          <cell r="C263">
            <v>545</v>
          </cell>
          <cell r="D263" t="str">
            <v>Suministro E Instalación De Planta De Emergencia Tipo Stand By De 12 Kw 460 V  Ac 3 Fases 60 Hz Con Tanque De Combustible Y Cabina Insonora Tipo Intemperie Ip 68</v>
          </cell>
          <cell r="E263" t="str">
            <v>UN</v>
          </cell>
          <cell r="F263">
            <v>14560890</v>
          </cell>
          <cell r="G263">
            <v>41480</v>
          </cell>
        </row>
        <row r="264">
          <cell r="C264">
            <v>546</v>
          </cell>
          <cell r="D264" t="str">
            <v>Suministro E Instalación De Ventana Proyectante En Aluminio Blanco Con Vidrio Azul De Seguridad De 6 Mm, Cierre Archivo Doble Y Sellamiento Perimetral En Silicona. Módulo De 2.20 X 2.70 Metros, Fijos En Perfilería De 3" X 1 1/2", Incluye Ventana Tipo Proyectante Con Brazos Escualizables En Acero. El Vidrio De 6 Mm Templado Instalado Tipo Flotante</v>
          </cell>
          <cell r="E264" t="str">
            <v>M2</v>
          </cell>
          <cell r="F264">
            <v>1100000</v>
          </cell>
          <cell r="G264">
            <v>41934</v>
          </cell>
        </row>
        <row r="265">
          <cell r="C265">
            <v>547</v>
          </cell>
          <cell r="D265" t="str">
            <v>Suministro E Instalación De Cerradura De Bola Para Baño</v>
          </cell>
          <cell r="E265" t="str">
            <v>UN</v>
          </cell>
          <cell r="F265">
            <v>65438.33</v>
          </cell>
          <cell r="G265">
            <v>41697</v>
          </cell>
        </row>
        <row r="266">
          <cell r="C266">
            <v>548</v>
          </cell>
          <cell r="D266" t="str">
            <v>Socializacion De Proyectos De Obras De  Infraestructura</v>
          </cell>
          <cell r="E266" t="str">
            <v>ME</v>
          </cell>
          <cell r="F266">
            <v>1000000</v>
          </cell>
          <cell r="G266">
            <v>40616</v>
          </cell>
        </row>
        <row r="267">
          <cell r="C267">
            <v>549</v>
          </cell>
          <cell r="D267" t="str">
            <v>Base Suelo Cemento 1:20, Compactado E = 0.20 Mts</v>
          </cell>
          <cell r="E267" t="str">
            <v>M2</v>
          </cell>
          <cell r="F267">
            <v>33057.85</v>
          </cell>
          <cell r="G267">
            <v>42517</v>
          </cell>
        </row>
        <row r="268">
          <cell r="C268">
            <v>551</v>
          </cell>
          <cell r="D268" t="str">
            <v>Pavimento En Concreto Rígido 4000 Psi E = 0.20 Mts, Pasadores D = 1" - Longitud 0.35 Metros A Cada 0.30 Metros Y D =  1/2" Longitud 0.85 Metros  A Cada 1.20 Metros  , Junta Y Antisol</v>
          </cell>
          <cell r="E268" t="str">
            <v>M2</v>
          </cell>
          <cell r="F268">
            <v>139804.29999999999</v>
          </cell>
          <cell r="G268">
            <v>42493</v>
          </cell>
        </row>
        <row r="269">
          <cell r="C269">
            <v>552</v>
          </cell>
          <cell r="D269" t="str">
            <v>Bordillo En Concreto De 3000 Psi De 0.15 X 0.40 Mts</v>
          </cell>
          <cell r="E269" t="str">
            <v>ML</v>
          </cell>
          <cell r="F269">
            <v>59103.1</v>
          </cell>
          <cell r="G269">
            <v>42517</v>
          </cell>
        </row>
        <row r="270">
          <cell r="C270">
            <v>553</v>
          </cell>
          <cell r="D270" t="str">
            <v>Corte Y Perfilado De Pavimento Con Disco De Diamante</v>
          </cell>
          <cell r="E270" t="str">
            <v>ML</v>
          </cell>
          <cell r="F270">
            <v>8524</v>
          </cell>
          <cell r="G270">
            <v>41565</v>
          </cell>
        </row>
        <row r="271">
          <cell r="C271">
            <v>556</v>
          </cell>
          <cell r="D271" t="str">
            <v>Demolición De Pavimento Y Retiro De Material</v>
          </cell>
          <cell r="E271" t="str">
            <v>M2</v>
          </cell>
          <cell r="F271">
            <v>18364.43</v>
          </cell>
          <cell r="G271">
            <v>42524</v>
          </cell>
        </row>
        <row r="272">
          <cell r="C272">
            <v>557</v>
          </cell>
          <cell r="D272" t="str">
            <v>Demolición De Bordillo Y Retiro De Material</v>
          </cell>
          <cell r="E272" t="str">
            <v>ML</v>
          </cell>
          <cell r="F272">
            <v>5870</v>
          </cell>
          <cell r="G272">
            <v>42524</v>
          </cell>
        </row>
        <row r="273">
          <cell r="C273">
            <v>558</v>
          </cell>
          <cell r="D273" t="str">
            <v>Placa Aligerada En Metaldeck, Flotante Apoyada En Piezas Mensulares Y De Espesor 0.20 Metros (Ver Diseño Y Especificaciones)</v>
          </cell>
          <cell r="E273" t="str">
            <v>M2</v>
          </cell>
          <cell r="F273">
            <v>125010.37</v>
          </cell>
          <cell r="G273">
            <v>42415</v>
          </cell>
        </row>
        <row r="274">
          <cell r="C274">
            <v>560</v>
          </cell>
          <cell r="D274" t="str">
            <v>Baranda De Protección En Tubería Galvanizada D = 2" , Calibre 1/8" , Incluye Pintura, Altura 1.00 Mts Parales A Cada 1.20 Mts</v>
          </cell>
          <cell r="E274" t="str">
            <v>ML</v>
          </cell>
          <cell r="F274">
            <v>115848.33</v>
          </cell>
          <cell r="G274">
            <v>41026</v>
          </cell>
        </row>
        <row r="275">
          <cell r="C275">
            <v>565</v>
          </cell>
          <cell r="D275" t="str">
            <v>Pintura De Esmalte Para Reja Tipo  Pintuco O Similar</v>
          </cell>
          <cell r="E275" t="str">
            <v>M2</v>
          </cell>
          <cell r="F275">
            <v>19779.14</v>
          </cell>
          <cell r="G275">
            <v>42472</v>
          </cell>
        </row>
        <row r="276">
          <cell r="C276">
            <v>566</v>
          </cell>
          <cell r="D276" t="str">
            <v>Traslado De Manejadoras De Aire Acondicionado, Ubicadas En La Cubierta, Hacia La Losa De La Zona De Evidencias, Incluye Sistema Mecánico De Montaje, A Una Altura Superior A Los 7.00 Metros</v>
          </cell>
          <cell r="E276" t="str">
            <v>GL</v>
          </cell>
          <cell r="F276">
            <v>4500000</v>
          </cell>
          <cell r="G276">
            <v>41934</v>
          </cell>
        </row>
        <row r="277">
          <cell r="C277">
            <v>568</v>
          </cell>
          <cell r="D277" t="str">
            <v>Pago Derechos De Conexion Con La Presentación De La Factura Cancelada Ante Electricaribe</v>
          </cell>
          <cell r="E277" t="str">
            <v>GL</v>
          </cell>
          <cell r="F277">
            <v>542419</v>
          </cell>
          <cell r="G277">
            <v>42558</v>
          </cell>
        </row>
        <row r="278">
          <cell r="C278">
            <v>569</v>
          </cell>
          <cell r="D278" t="str">
            <v>Suministro E Instalacion De Bancas Segun Modelo Existente En El Sitio</v>
          </cell>
          <cell r="E278" t="str">
            <v>UN</v>
          </cell>
          <cell r="F278">
            <v>300000</v>
          </cell>
          <cell r="G278">
            <v>40374</v>
          </cell>
        </row>
        <row r="279">
          <cell r="C279">
            <v>574</v>
          </cell>
          <cell r="D279" t="str">
            <v>Pintura De Esmalte Sobre Muro Tipo Pintuco O Similar</v>
          </cell>
          <cell r="E279" t="str">
            <v>M2</v>
          </cell>
          <cell r="F279">
            <v>17676.91</v>
          </cell>
          <cell r="G279">
            <v>42496</v>
          </cell>
        </row>
        <row r="280">
          <cell r="C280">
            <v>575</v>
          </cell>
          <cell r="D280" t="str">
            <v>Pintura En Esmalte Sobre Zócalo</v>
          </cell>
          <cell r="E280" t="str">
            <v>ML</v>
          </cell>
          <cell r="F280">
            <v>6626.28</v>
          </cell>
          <cell r="G280">
            <v>42496</v>
          </cell>
        </row>
        <row r="281">
          <cell r="C281">
            <v>576</v>
          </cell>
          <cell r="D281" t="str">
            <v>Demolición De Cimiento, Viga, Pedestal Y Columna En Concreto Reforzado Ancho &gt; 0.30 Metros Y Retiro De Material</v>
          </cell>
          <cell r="E281" t="str">
            <v>ML</v>
          </cell>
          <cell r="F281">
            <v>22417.75</v>
          </cell>
          <cell r="G281">
            <v>41927</v>
          </cell>
        </row>
        <row r="282">
          <cell r="C282">
            <v>577</v>
          </cell>
          <cell r="D282" t="str">
            <v>Mantenimiento Y Reparación De Bolardos Metálicos.</v>
          </cell>
          <cell r="E282" t="str">
            <v>UN</v>
          </cell>
          <cell r="F282">
            <v>30000</v>
          </cell>
          <cell r="G282">
            <v>42090</v>
          </cell>
        </row>
        <row r="283">
          <cell r="C283">
            <v>578</v>
          </cell>
          <cell r="D283" t="str">
            <v>Demoliciones Generales Y Retiro De Material</v>
          </cell>
          <cell r="E283" t="str">
            <v>GL</v>
          </cell>
          <cell r="F283">
            <v>250000</v>
          </cell>
          <cell r="G283">
            <v>42578</v>
          </cell>
        </row>
        <row r="284">
          <cell r="C284">
            <v>579</v>
          </cell>
          <cell r="D284" t="str">
            <v>Revision General Y Mantenimiento De Puntos Electricos</v>
          </cell>
          <cell r="E284" t="str">
            <v>GL</v>
          </cell>
          <cell r="F284">
            <v>450000</v>
          </cell>
          <cell r="G284">
            <v>40366</v>
          </cell>
        </row>
        <row r="285">
          <cell r="C285">
            <v>580</v>
          </cell>
          <cell r="D285" t="str">
            <v>Tapa Para Canal Pluvial En Concreto Reforzado De 3000 Psi, E = 0.10 Mts</v>
          </cell>
          <cell r="E285" t="str">
            <v>M2</v>
          </cell>
          <cell r="F285">
            <v>65000</v>
          </cell>
          <cell r="G285">
            <v>39701</v>
          </cell>
        </row>
        <row r="286">
          <cell r="C286">
            <v>581</v>
          </cell>
          <cell r="D286" t="str">
            <v>Zócalo En Granito Pulido Tipo Media Caña</v>
          </cell>
          <cell r="E286" t="str">
            <v>ML</v>
          </cell>
          <cell r="F286">
            <v>24496.25</v>
          </cell>
          <cell r="G286">
            <v>42241</v>
          </cell>
        </row>
        <row r="287">
          <cell r="C287">
            <v>585</v>
          </cell>
          <cell r="D287" t="str">
            <v>Suministro E Instalación De Cubierta En Teja Canaleta 43, Incluye Fijador, Gancho Y Sellador</v>
          </cell>
          <cell r="E287" t="str">
            <v>M2</v>
          </cell>
          <cell r="F287">
            <v>117820.04</v>
          </cell>
          <cell r="G287">
            <v>41067</v>
          </cell>
        </row>
        <row r="288">
          <cell r="C288">
            <v>590</v>
          </cell>
          <cell r="D288" t="str">
            <v>Reinstalación De Cubierta En Teja Canaleta 43 Incluye Tornillo De Fijación Y Ganchos</v>
          </cell>
          <cell r="E288" t="str">
            <v>M2</v>
          </cell>
          <cell r="F288">
            <v>18634.5</v>
          </cell>
          <cell r="G288">
            <v>41067</v>
          </cell>
        </row>
        <row r="289">
          <cell r="C289">
            <v>594</v>
          </cell>
          <cell r="D289" t="str">
            <v>Levante De Muro Sencillo En Ladrillo Comun, Mortero De Pega 1:4</v>
          </cell>
          <cell r="E289" t="str">
            <v>M2</v>
          </cell>
          <cell r="F289">
            <v>48292.88</v>
          </cell>
          <cell r="G289">
            <v>41927</v>
          </cell>
        </row>
        <row r="290">
          <cell r="C290">
            <v>595</v>
          </cell>
          <cell r="D290" t="str">
            <v>Levante De Muro Doble En Ladrillo Común</v>
          </cell>
          <cell r="E290" t="str">
            <v>M2</v>
          </cell>
          <cell r="F290">
            <v>96468.67</v>
          </cell>
          <cell r="G290">
            <v>41017</v>
          </cell>
        </row>
        <row r="291">
          <cell r="C291">
            <v>604</v>
          </cell>
          <cell r="D291" t="str">
            <v>Suministro E Instalación De Cielo Raso En Drywall</v>
          </cell>
          <cell r="E291" t="str">
            <v>M2</v>
          </cell>
          <cell r="F291">
            <v>44461.73</v>
          </cell>
          <cell r="G291">
            <v>42572</v>
          </cell>
        </row>
        <row r="292">
          <cell r="C292">
            <v>607</v>
          </cell>
          <cell r="D292" t="str">
            <v>Suministro E Instalación De Muro En Drywall Por Una Cara</v>
          </cell>
          <cell r="E292" t="str">
            <v>M2</v>
          </cell>
          <cell r="F292">
            <v>44340.44</v>
          </cell>
          <cell r="G292">
            <v>41347</v>
          </cell>
        </row>
        <row r="293">
          <cell r="C293">
            <v>613</v>
          </cell>
          <cell r="D293" t="str">
            <v>Pavimento En Concreto Rígido 3000 Psi E = 0.15 Mts, Pasadores D = 3/4" - Longitud 0.35 Metros A Cada 0.30 Metros Y D = 1/2" - Longitud 0.85 Metros A Cada 1.20 Metros, Junta Y Antisol</v>
          </cell>
          <cell r="E293" t="str">
            <v>M2</v>
          </cell>
          <cell r="F293">
            <v>95451.22</v>
          </cell>
          <cell r="G293">
            <v>42493</v>
          </cell>
        </row>
        <row r="294">
          <cell r="C294">
            <v>614</v>
          </cell>
          <cell r="D294" t="str">
            <v>Cuneta Bordillo En Concreto De 3000 Psi  Reforzado, De 0.40 + 0.50 + 0.15 Mts, E=0.10 Mts</v>
          </cell>
          <cell r="E294" t="str">
            <v>ML</v>
          </cell>
          <cell r="F294">
            <v>75531.56</v>
          </cell>
          <cell r="G294">
            <v>42241</v>
          </cell>
        </row>
        <row r="295">
          <cell r="C295">
            <v>615</v>
          </cell>
          <cell r="D295" t="str">
            <v>Suministro E Instalacion De Enchape Pared 0.20 X 0.20 Metros</v>
          </cell>
          <cell r="E295" t="str">
            <v>M2</v>
          </cell>
          <cell r="F295">
            <v>24036</v>
          </cell>
          <cell r="G295">
            <v>40106</v>
          </cell>
        </row>
        <row r="296">
          <cell r="C296">
            <v>616</v>
          </cell>
          <cell r="D296" t="str">
            <v>Suministro E Instalación De Muro En Sistema Drywall En Superboard, El Cual Consta De Estructura Convencional Para El Anclaje De Lámina, Pero También Consta De Tubería Y Ángulos Galvanizados, Los Cuales Servirán De Soporte De Monitores De 55", Colocados En Anclajes Por La Parte Frontal De Este Muro Falso (25.00 X 4.00 Metros (Ver Diseño Y Especificaciones)</v>
          </cell>
          <cell r="E296" t="str">
            <v>UN</v>
          </cell>
          <cell r="F296">
            <v>130000</v>
          </cell>
          <cell r="G296">
            <v>42415</v>
          </cell>
        </row>
        <row r="297">
          <cell r="C297">
            <v>617</v>
          </cell>
          <cell r="D297" t="str">
            <v>Revision General De Colectores O Bajantes De Aguas Lluvias</v>
          </cell>
          <cell r="E297" t="str">
            <v>GL</v>
          </cell>
          <cell r="F297">
            <v>350000</v>
          </cell>
          <cell r="G297">
            <v>40414</v>
          </cell>
        </row>
        <row r="298">
          <cell r="C298">
            <v>618</v>
          </cell>
          <cell r="D298" t="str">
            <v>Limpieza General Y Retiro De Material</v>
          </cell>
          <cell r="E298" t="str">
            <v>GL</v>
          </cell>
          <cell r="F298">
            <v>250000</v>
          </cell>
          <cell r="G298">
            <v>42466</v>
          </cell>
        </row>
        <row r="299">
          <cell r="C299">
            <v>619</v>
          </cell>
          <cell r="D299" t="str">
            <v>Suministro E Instalacion De Puertas En Madera De Persianas, Especial Para Salon   De 2.30 X 2.00 Metros, Incluye Herraje E Instalacion, Segun Diseño</v>
          </cell>
          <cell r="E299" t="str">
            <v>UN</v>
          </cell>
          <cell r="F299">
            <v>500000</v>
          </cell>
          <cell r="G299">
            <v>40115</v>
          </cell>
        </row>
        <row r="300">
          <cell r="C300">
            <v>620</v>
          </cell>
          <cell r="D300" t="str">
            <v>Pintura Para Muro En Carburo A Tres Manos</v>
          </cell>
          <cell r="E300" t="str">
            <v>M2</v>
          </cell>
          <cell r="F300">
            <v>4721.2299999999996</v>
          </cell>
          <cell r="G300">
            <v>41569</v>
          </cell>
        </row>
        <row r="301">
          <cell r="C301">
            <v>621</v>
          </cell>
          <cell r="D301" t="str">
            <v>Suministro E Instalación De Transformador Trifásico De 10 Kva Sumergido En Aceite - 13200 / 460 - 265 Vac Dyn5, Para Instalación De Poste</v>
          </cell>
          <cell r="E301" t="str">
            <v>UN</v>
          </cell>
          <cell r="F301">
            <v>4350000</v>
          </cell>
          <cell r="G301">
            <v>41480</v>
          </cell>
        </row>
        <row r="302">
          <cell r="C302">
            <v>624</v>
          </cell>
          <cell r="D302" t="str">
            <v>Sello Arena Asfalto Rc 250 Con Imprimación Fuel Oil</v>
          </cell>
          <cell r="E302" t="str">
            <v>M2</v>
          </cell>
          <cell r="F302">
            <v>7085.35</v>
          </cell>
          <cell r="G302">
            <v>41038</v>
          </cell>
        </row>
        <row r="303">
          <cell r="C303">
            <v>626</v>
          </cell>
          <cell r="D303" t="str">
            <v>Señalizacion General</v>
          </cell>
          <cell r="E303" t="str">
            <v>GL</v>
          </cell>
          <cell r="F303">
            <v>400000</v>
          </cell>
          <cell r="G303">
            <v>40101</v>
          </cell>
        </row>
        <row r="304">
          <cell r="C304">
            <v>627</v>
          </cell>
          <cell r="D304" t="str">
            <v>Zocalo Recto P5 De 0.07 Mts</v>
          </cell>
          <cell r="E304" t="str">
            <v>ML</v>
          </cell>
          <cell r="F304">
            <v>13356.91</v>
          </cell>
          <cell r="G304">
            <v>39728</v>
          </cell>
        </row>
        <row r="305">
          <cell r="C305">
            <v>628</v>
          </cell>
          <cell r="D305" t="str">
            <v>Suministro De Jardín, Plantas Y Cesped, Incluye Tierra Negra Tratada Y Abonada (Ver Diseño)</v>
          </cell>
          <cell r="E305" t="str">
            <v>M2</v>
          </cell>
          <cell r="F305">
            <v>88725</v>
          </cell>
          <cell r="G305">
            <v>41345</v>
          </cell>
        </row>
        <row r="306">
          <cell r="C306">
            <v>629</v>
          </cell>
          <cell r="D306" t="str">
            <v>Suministro E Instalacion De Salida De Interruptor De Luz Sencilla - Incluye Caja De 2 X 4</v>
          </cell>
          <cell r="E306" t="str">
            <v>UN</v>
          </cell>
          <cell r="F306">
            <v>29248.33</v>
          </cell>
          <cell r="G306">
            <v>40106</v>
          </cell>
        </row>
        <row r="307">
          <cell r="C307">
            <v>630</v>
          </cell>
          <cell r="D307" t="str">
            <v>Suministro E Instalación De Wind Metálico</v>
          </cell>
          <cell r="E307" t="str">
            <v>ML</v>
          </cell>
          <cell r="F307">
            <v>10000</v>
          </cell>
          <cell r="G307">
            <v>41381</v>
          </cell>
        </row>
        <row r="308">
          <cell r="C308">
            <v>631</v>
          </cell>
          <cell r="D308" t="str">
            <v>Pintura Decorativa Y Protectora Para Mampostería Tipo Sika Color C O Similar, Color Gris, A Tres  Manos (Según Planos Y Especificaciones De Diseño)</v>
          </cell>
          <cell r="E308" t="str">
            <v>M2</v>
          </cell>
          <cell r="F308">
            <v>6900</v>
          </cell>
          <cell r="G308">
            <v>41479</v>
          </cell>
        </row>
        <row r="309">
          <cell r="C309">
            <v>632</v>
          </cell>
          <cell r="D309" t="str">
            <v>Capitulo - Obras Civiles Muro De Cerramiento</v>
          </cell>
          <cell r="E309" t="str">
            <v>UN</v>
          </cell>
          <cell r="F309">
            <v>0</v>
          </cell>
          <cell r="G309">
            <v>41773</v>
          </cell>
        </row>
        <row r="310">
          <cell r="C310">
            <v>633</v>
          </cell>
          <cell r="D310" t="str">
            <v>Jardines Verticales, Incluye Suministro E Instalación De Ladrillo Hueco, Relleno En Tierra Abonada Y/O Enchape En Piedra Coralina (Ver Diseño)</v>
          </cell>
          <cell r="E310" t="str">
            <v>M2</v>
          </cell>
          <cell r="F310">
            <v>86520</v>
          </cell>
          <cell r="G310">
            <v>41345</v>
          </cell>
        </row>
        <row r="311">
          <cell r="C311">
            <v>634</v>
          </cell>
          <cell r="D311" t="str">
            <v>Carpeta Asfáltica</v>
          </cell>
          <cell r="E311" t="str">
            <v>M3</v>
          </cell>
          <cell r="F311">
            <v>655260.42000000004</v>
          </cell>
          <cell r="G311">
            <v>42552</v>
          </cell>
        </row>
        <row r="312">
          <cell r="C312">
            <v>636</v>
          </cell>
          <cell r="D312" t="str">
            <v>Imprimación En Asfalto Líquido Mc 70</v>
          </cell>
          <cell r="E312" t="str">
            <v>M2</v>
          </cell>
          <cell r="F312">
            <v>5159.55</v>
          </cell>
          <cell r="G312">
            <v>41037</v>
          </cell>
        </row>
        <row r="313">
          <cell r="C313">
            <v>637</v>
          </cell>
          <cell r="D313" t="str">
            <v>Parrilla De Hierro De 1/2"  A Cada 0.20 Mts En Ambos Sentidos.</v>
          </cell>
          <cell r="E313" t="str">
            <v>M2</v>
          </cell>
          <cell r="F313">
            <v>42084.95</v>
          </cell>
          <cell r="G313">
            <v>41383</v>
          </cell>
        </row>
        <row r="314">
          <cell r="C314">
            <v>639</v>
          </cell>
          <cell r="D314" t="str">
            <v>Colocación De Malla Electrosoldada D = 4 Mm Con Separación De 0.15 Mts</v>
          </cell>
          <cell r="E314" t="str">
            <v>M2</v>
          </cell>
          <cell r="F314">
            <v>8281.25</v>
          </cell>
          <cell r="G314">
            <v>42552</v>
          </cell>
        </row>
        <row r="315">
          <cell r="C315">
            <v>644</v>
          </cell>
          <cell r="D315" t="str">
            <v>Suministro E Instalacion De Tuberia De Alcantarillado Durafort O Similar De D = 4"  - 110 Mm</v>
          </cell>
          <cell r="E315" t="str">
            <v>ML</v>
          </cell>
          <cell r="F315">
            <v>38320.44</v>
          </cell>
          <cell r="G315">
            <v>42195</v>
          </cell>
        </row>
        <row r="316">
          <cell r="C316">
            <v>645</v>
          </cell>
          <cell r="D316" t="str">
            <v>Suministro E Instalación De Tubería De Alcantarillado Durafort O Similar D = 6"  - 160 Mm</v>
          </cell>
          <cell r="E316" t="str">
            <v>ML</v>
          </cell>
          <cell r="F316">
            <v>48847.95</v>
          </cell>
          <cell r="G316">
            <v>42195</v>
          </cell>
        </row>
        <row r="317">
          <cell r="C317">
            <v>646</v>
          </cell>
          <cell r="D317" t="str">
            <v>Suministro E Instalación De Tubería De Alcantarillado Durafort O Similar D = 8"  - 200 Mm</v>
          </cell>
          <cell r="E317" t="str">
            <v>ML</v>
          </cell>
          <cell r="F317">
            <v>68452.95</v>
          </cell>
          <cell r="G317">
            <v>42415</v>
          </cell>
        </row>
        <row r="318">
          <cell r="C318">
            <v>647</v>
          </cell>
          <cell r="D318" t="str">
            <v>Pintura Exterior En Vinilo Tipo Coraza, Sobre Muro, A Dos Manos</v>
          </cell>
          <cell r="E318" t="str">
            <v>M2</v>
          </cell>
          <cell r="F318">
            <v>14777.94</v>
          </cell>
          <cell r="G318">
            <v>42538</v>
          </cell>
        </row>
        <row r="319">
          <cell r="C319">
            <v>648</v>
          </cell>
          <cell r="D319" t="str">
            <v>Columna En Concreto De 3000 Psi, De 0.25 X 0.20 Mts, Incluye Acero De Refuerzo 4 Varilla De 1/2" , Estribos De 3/8"  A Cada 0.20 Mts</v>
          </cell>
          <cell r="E319" t="str">
            <v>ML</v>
          </cell>
          <cell r="F319">
            <v>64761.54</v>
          </cell>
          <cell r="G319">
            <v>42496</v>
          </cell>
        </row>
        <row r="320">
          <cell r="C320">
            <v>649</v>
          </cell>
          <cell r="D320" t="str">
            <v>Viga En Concreto De 3000 Psi De 0.30 X 0.20 Mts, Incluye 4 Varillas D = 1/2" , Estribos D = 3/8"  A Cada 0.20 Mts</v>
          </cell>
          <cell r="E320" t="str">
            <v>ML</v>
          </cell>
          <cell r="F320">
            <v>61072.89</v>
          </cell>
          <cell r="G320">
            <v>41135</v>
          </cell>
        </row>
        <row r="321">
          <cell r="C321">
            <v>650</v>
          </cell>
          <cell r="D321" t="str">
            <v>Suministro E Instalacion De Combo: Sanitario, Lavamanos Y Accesorios</v>
          </cell>
          <cell r="E321" t="str">
            <v>UN</v>
          </cell>
          <cell r="F321">
            <v>252203.36</v>
          </cell>
          <cell r="G321">
            <v>40106</v>
          </cell>
        </row>
        <row r="322">
          <cell r="C322">
            <v>661</v>
          </cell>
          <cell r="D322" t="str">
            <v>Viga Corona En Concreto Fc = 3000 Psi, De 0.15 X 0.12 Mts, Incluye Acero De Refuerzo 2 D = 1/2"  Estribos De 3/8"  A Cada 0.15 Mts</v>
          </cell>
          <cell r="E322" t="str">
            <v>ML</v>
          </cell>
          <cell r="F322">
            <v>46380.25</v>
          </cell>
          <cell r="G322">
            <v>42314</v>
          </cell>
        </row>
        <row r="323">
          <cell r="C323">
            <v>662</v>
          </cell>
          <cell r="D323" t="str">
            <v>Columnas En Concreto De 3000 Psi, De 0.15 X 0.25 Mts, Incluye Acero De Refuerzo 3 Varillas D = 1/2" , Estribos D = 3/8" , A Cada 0.20 Mts</v>
          </cell>
          <cell r="E323" t="str">
            <v>M3</v>
          </cell>
          <cell r="F323">
            <v>1250121.04</v>
          </cell>
          <cell r="G323">
            <v>41016</v>
          </cell>
        </row>
        <row r="324">
          <cell r="C324">
            <v>663</v>
          </cell>
          <cell r="D324" t="str">
            <v>Zona De Plazoleta Principal</v>
          </cell>
          <cell r="E324" t="str">
            <v>UN</v>
          </cell>
          <cell r="F324">
            <v>0</v>
          </cell>
          <cell r="G324">
            <v>40297</v>
          </cell>
        </row>
        <row r="325">
          <cell r="C325">
            <v>664</v>
          </cell>
          <cell r="D325" t="str">
            <v>E - Suministro E Instalación De Tablero De Ocho (8) Circuitos, Incluye Tacos</v>
          </cell>
          <cell r="E325" t="str">
            <v>UN</v>
          </cell>
          <cell r="F325">
            <v>220678.33</v>
          </cell>
          <cell r="G325">
            <v>41569</v>
          </cell>
        </row>
        <row r="326">
          <cell r="C326">
            <v>665</v>
          </cell>
          <cell r="D326" t="str">
            <v>Suministro E Instalación De Puerta 2.00 X 1.00, 0.90, 0.80, 0.70 Metros, Incluye Bisagra, Marco En Madera, Cerradura De Seguridad Doble Vuelta.</v>
          </cell>
          <cell r="E326" t="str">
            <v>UN</v>
          </cell>
          <cell r="F326">
            <v>311178.33</v>
          </cell>
          <cell r="G326">
            <v>42472</v>
          </cell>
        </row>
        <row r="327">
          <cell r="C327">
            <v>666</v>
          </cell>
          <cell r="D327" t="str">
            <v>Suministro E Instalación De Puerta De 2.00 X 1.20 Mts Y Marco En Madera, Incluye Bisagras, Cerradura De Seguridad De Doble Vuelta</v>
          </cell>
          <cell r="E327" t="str">
            <v>UN</v>
          </cell>
          <cell r="F327">
            <v>345218.33</v>
          </cell>
          <cell r="G327">
            <v>42102</v>
          </cell>
        </row>
        <row r="328">
          <cell r="C328">
            <v>667</v>
          </cell>
          <cell r="D328" t="str">
            <v>Solado En Concreto De F'C = 2500 Psi De 0.05 Mts</v>
          </cell>
          <cell r="E328" t="str">
            <v>M2</v>
          </cell>
          <cell r="F328">
            <v>33163.94</v>
          </cell>
          <cell r="G328">
            <v>42572</v>
          </cell>
        </row>
        <row r="329">
          <cell r="C329">
            <v>670</v>
          </cell>
          <cell r="D329" t="str">
            <v>Suministro E Instalación De Tubería De Agua Potable En Pvc De 3/4"</v>
          </cell>
          <cell r="E329" t="str">
            <v>ML</v>
          </cell>
          <cell r="F329">
            <v>18414.169999999998</v>
          </cell>
          <cell r="G329">
            <v>42578</v>
          </cell>
        </row>
        <row r="330">
          <cell r="C330">
            <v>671</v>
          </cell>
          <cell r="D330" t="str">
            <v>Suministro E Instalación De Puerta En Madera En 2.00 X 0.70, 0.80, 0.90 Metros, Incluye Bisagra Y Marco De Madera</v>
          </cell>
          <cell r="E330" t="str">
            <v>UN</v>
          </cell>
          <cell r="F330">
            <v>253578.33</v>
          </cell>
          <cell r="G330">
            <v>41717</v>
          </cell>
        </row>
        <row r="331">
          <cell r="C331">
            <v>673</v>
          </cell>
          <cell r="D331" t="str">
            <v>Suministro E Instalación De Puerta En Madera De 0.70 X 1.50 Mts, Incluye Bisagras, Cerradura Y Marco</v>
          </cell>
          <cell r="E331" t="str">
            <v>UN</v>
          </cell>
          <cell r="F331">
            <v>258613.33</v>
          </cell>
          <cell r="G331">
            <v>41068</v>
          </cell>
        </row>
        <row r="332">
          <cell r="C332">
            <v>674</v>
          </cell>
          <cell r="D332" t="str">
            <v>Limpieza General Y Retiro De Material</v>
          </cell>
          <cell r="E332" t="str">
            <v>GL</v>
          </cell>
          <cell r="F332">
            <v>150000</v>
          </cell>
          <cell r="G332">
            <v>42466</v>
          </cell>
        </row>
        <row r="333">
          <cell r="C333">
            <v>675</v>
          </cell>
          <cell r="D333" t="str">
            <v>Zócalo En Baldosa De Gres Tipo Alfa De 0.07 X 0.20 Mts</v>
          </cell>
          <cell r="E333" t="str">
            <v>ML</v>
          </cell>
          <cell r="F333">
            <v>16434.05</v>
          </cell>
          <cell r="G333">
            <v>41075</v>
          </cell>
        </row>
        <row r="334">
          <cell r="C334">
            <v>676</v>
          </cell>
          <cell r="D334" t="str">
            <v>Columnas En Concreto De Fc=3000 Psi, De 0.30 X 0.30, Incluye Acero De Refuerzo 4 Varilla D = 1/2"  Y Estribos D = 3/8"  A Cada 0.20 Mts</v>
          </cell>
          <cell r="E334" t="str">
            <v>M3</v>
          </cell>
          <cell r="F334">
            <v>883743.73</v>
          </cell>
          <cell r="G334">
            <v>41368</v>
          </cell>
        </row>
        <row r="335">
          <cell r="C335">
            <v>677</v>
          </cell>
          <cell r="D335" t="str">
            <v>Suministro E Instalacion De Reja De Proteccion En Varilla De Hierro Cuadrada De 1/2"   Legitima, Incluye Pintura Anticorrosiva Y Esmalte</v>
          </cell>
          <cell r="E335" t="str">
            <v>M2</v>
          </cell>
          <cell r="F335">
            <v>89562.26</v>
          </cell>
          <cell r="G335">
            <v>39730</v>
          </cell>
        </row>
        <row r="336">
          <cell r="C336">
            <v>678</v>
          </cell>
          <cell r="D336" t="str">
            <v>Pedestal De 0.60 X 0.60 X 0.60 Mts En Concreto Fc = 3000 Psi, No Incluye Acero De Refuerzo</v>
          </cell>
          <cell r="E336" t="str">
            <v>M3</v>
          </cell>
          <cell r="F336">
            <v>533982.89</v>
          </cell>
          <cell r="G336">
            <v>42538</v>
          </cell>
        </row>
        <row r="337">
          <cell r="C337">
            <v>679</v>
          </cell>
          <cell r="D337" t="str">
            <v>Gotero En Mortero 1:4</v>
          </cell>
          <cell r="E337" t="str">
            <v>ML</v>
          </cell>
          <cell r="F337">
            <v>5583.33</v>
          </cell>
          <cell r="G337">
            <v>42472</v>
          </cell>
        </row>
        <row r="338">
          <cell r="C338">
            <v>680</v>
          </cell>
          <cell r="D338" t="str">
            <v>Suministro E Instalación De Tanque Elevado Plástico De 1000 Litros Tipo Ajover O Similar Con Conexión</v>
          </cell>
          <cell r="E338" t="str">
            <v>UN</v>
          </cell>
          <cell r="F338">
            <v>542942.32999999996</v>
          </cell>
          <cell r="G338">
            <v>42572</v>
          </cell>
        </row>
        <row r="339">
          <cell r="C339">
            <v>683</v>
          </cell>
          <cell r="D339" t="str">
            <v>Sobrecimiento En Ladrillo Común Sencillo, Con Mortero De Pega Y Pañete Impermeabilizado 1:4, Altura 0.30 Mts</v>
          </cell>
          <cell r="E339" t="str">
            <v>ML</v>
          </cell>
          <cell r="F339">
            <v>32445.21</v>
          </cell>
          <cell r="G339">
            <v>42472</v>
          </cell>
        </row>
        <row r="340">
          <cell r="C340">
            <v>684</v>
          </cell>
          <cell r="D340" t="str">
            <v>Cimiento De 0.30 X  0.50 Metros, En Concreto De 2500 Psi Reforzado Con 4 Varillas De 1/2" , Estribos De 3/8"  A Cada 0.20 Mts</v>
          </cell>
          <cell r="E340" t="str">
            <v>ML</v>
          </cell>
          <cell r="F340">
            <v>96745.5</v>
          </cell>
          <cell r="G340">
            <v>41015</v>
          </cell>
        </row>
        <row r="341">
          <cell r="C341">
            <v>686</v>
          </cell>
          <cell r="D341" t="str">
            <v>Levante De Muro De Carga En Bloque No. 7 De 0.20 X 0.20 X 0.40 Mts</v>
          </cell>
          <cell r="E341" t="str">
            <v>M2</v>
          </cell>
          <cell r="F341">
            <v>60529.66</v>
          </cell>
          <cell r="G341">
            <v>41697</v>
          </cell>
        </row>
        <row r="342">
          <cell r="C342">
            <v>687</v>
          </cell>
          <cell r="D342" t="str">
            <v>Suministro E Instalación De Pilote Metálico De Diámetro = 10",  Longitud = 8.00 Metros, Vaciado En Concreto De 3000 Psi, Punta Metálica (Según Diseño Obras Malecón)</v>
          </cell>
          <cell r="E342" t="str">
            <v>UN</v>
          </cell>
          <cell r="F342">
            <v>2300000</v>
          </cell>
          <cell r="G342">
            <v>41158</v>
          </cell>
        </row>
        <row r="343">
          <cell r="C343">
            <v>688</v>
          </cell>
          <cell r="D343" t="str">
            <v>Suministro, Instalación Y Montaje Mecánico</v>
          </cell>
          <cell r="E343" t="str">
            <v>UN</v>
          </cell>
          <cell r="F343">
            <v>0</v>
          </cell>
          <cell r="G343">
            <v>41481</v>
          </cell>
        </row>
        <row r="344">
          <cell r="C344">
            <v>692</v>
          </cell>
          <cell r="D344" t="str">
            <v>Piso En Baldosa De Cerámica Alfa De 0.45 X 0.45 Mts, Piedra Cid Negro</v>
          </cell>
          <cell r="E344" t="str">
            <v>M2</v>
          </cell>
          <cell r="F344">
            <v>57724.36</v>
          </cell>
          <cell r="G344">
            <v>41892</v>
          </cell>
        </row>
        <row r="345">
          <cell r="C345">
            <v>693</v>
          </cell>
          <cell r="D345" t="str">
            <v>Piso En Baldosa De Cerámica  Alfa Tráfico 4, De 0.45 X 0.45 Mts, Piedra Stone Desert</v>
          </cell>
          <cell r="E345" t="str">
            <v>M2</v>
          </cell>
          <cell r="F345">
            <v>49981.66</v>
          </cell>
          <cell r="G345">
            <v>42314</v>
          </cell>
        </row>
        <row r="346">
          <cell r="C346">
            <v>696</v>
          </cell>
          <cell r="D346" t="str">
            <v>Zócalo En Cerámica Alfa De 0.09 X 0.45 Mts, Piedra Cid Negro</v>
          </cell>
          <cell r="E346" t="str">
            <v>ML</v>
          </cell>
          <cell r="F346">
            <v>9967.6299999999992</v>
          </cell>
          <cell r="G346">
            <v>41075</v>
          </cell>
        </row>
        <row r="347">
          <cell r="C347">
            <v>697</v>
          </cell>
          <cell r="D347" t="str">
            <v>Zócalo En Cerámica Alfa De 0.09 X 0.45 Mts, Piedra Stone Desert</v>
          </cell>
          <cell r="E347" t="str">
            <v>ML</v>
          </cell>
          <cell r="F347">
            <v>8418.8799999999992</v>
          </cell>
          <cell r="G347">
            <v>42314</v>
          </cell>
        </row>
        <row r="348">
          <cell r="C348">
            <v>698</v>
          </cell>
          <cell r="D348" t="str">
            <v>Ventaneria Con Perfileria De Aluminio Y Vidrio De 4 Mm  De 0.50 X 0.40 Metros</v>
          </cell>
          <cell r="E348" t="str">
            <v>UN</v>
          </cell>
          <cell r="F348">
            <v>33936.58</v>
          </cell>
          <cell r="G348">
            <v>40106</v>
          </cell>
        </row>
        <row r="349">
          <cell r="C349">
            <v>704</v>
          </cell>
          <cell r="D349" t="str">
            <v>Suministro E Instalacion De Puerta De Acceso Principal En Aluminio Anodizado Natural, Bronce O Blanco, Y Vidrio De 6 Mm, Incluye Gato, Doble Cerradura, 2 Hojas Batientes, De 2.00 X 2.20 Mts</v>
          </cell>
          <cell r="E349" t="str">
            <v>UN</v>
          </cell>
          <cell r="F349">
            <v>1200000</v>
          </cell>
          <cell r="G349">
            <v>39736</v>
          </cell>
        </row>
        <row r="350">
          <cell r="C350">
            <v>705</v>
          </cell>
          <cell r="D350" t="str">
            <v>Suministro E Instalacion De Puerta De Acceso En Aluminio Anodizado Natural, Bronce O Blanco, Vidrio Transparente De 6 Mm, Incluye Gato, Doble Cerradura Y 2 Hojas Batientes, De 2.00 X 2.60 Mts</v>
          </cell>
          <cell r="E350" t="str">
            <v>UN</v>
          </cell>
          <cell r="F350">
            <v>1320000</v>
          </cell>
          <cell r="G350">
            <v>39736</v>
          </cell>
        </row>
        <row r="351">
          <cell r="C351">
            <v>706</v>
          </cell>
          <cell r="D351" t="str">
            <v>Suministro E Instalacion De Ventanas En Aluminio Anodizado Natural, Bronce O Blanco, Vidrio Transparente De 4 Mm, Cuerpo Fijo, Ventana De 1.00 X 1.00 Mts</v>
          </cell>
          <cell r="E351" t="str">
            <v>UN</v>
          </cell>
          <cell r="F351">
            <v>136000</v>
          </cell>
          <cell r="G351">
            <v>39736</v>
          </cell>
        </row>
        <row r="352">
          <cell r="C352">
            <v>707</v>
          </cell>
          <cell r="D352" t="str">
            <v>Suministro E Instalacion De Ventanas Para Baños En Aluminio Anodizado Natural, Bronce O Blanco, Vidrio Transparente De 4 Mm, Con Hojas Corredizas, Ventana De 0.70 X 0.50 Mts</v>
          </cell>
          <cell r="E352" t="str">
            <v>UN</v>
          </cell>
          <cell r="F352">
            <v>95000</v>
          </cell>
          <cell r="G352">
            <v>42249</v>
          </cell>
        </row>
        <row r="353">
          <cell r="C353">
            <v>708</v>
          </cell>
          <cell r="D353" t="str">
            <v>Suministro E Instalacion De Ventana En Aluminio Anodizado Natural, Bronce O Blanco, Con Vidrio Transparente De 4 Mm, Dividida En 4 Secciones, 2 Fijas Y 2 Corredizas, Ventana De 4.30 X 2.00 Mts</v>
          </cell>
          <cell r="E353" t="str">
            <v>UN</v>
          </cell>
          <cell r="F353">
            <v>900000</v>
          </cell>
          <cell r="G353">
            <v>39736</v>
          </cell>
        </row>
        <row r="354">
          <cell r="C354">
            <v>709</v>
          </cell>
          <cell r="D354" t="str">
            <v>Suministro E Instalacion De Puerta - Ventana En Aluminio Anodizado Natural, Bronce O Blanco, Vidrio Transparente De 6 Mm, Incluye Gato, Doble Cerradura, 2 Hojas Batientes, De 6.00 X 2.00 Mts</v>
          </cell>
          <cell r="E354" t="str">
            <v>UN</v>
          </cell>
          <cell r="F354">
            <v>2000000</v>
          </cell>
          <cell r="G354">
            <v>39736</v>
          </cell>
        </row>
        <row r="355">
          <cell r="C355">
            <v>710</v>
          </cell>
          <cell r="D355" t="str">
            <v>Sobrecimiento En Ladrillo Común Doble, Con Mortero De Pega 1:4 Y Pañete Impermeabilizado, Altura 0.60 Mts</v>
          </cell>
          <cell r="E355" t="str">
            <v>ML</v>
          </cell>
          <cell r="F355">
            <v>106331.62</v>
          </cell>
          <cell r="G355">
            <v>41353</v>
          </cell>
        </row>
        <row r="356">
          <cell r="C356">
            <v>711</v>
          </cell>
          <cell r="D356" t="str">
            <v>Losa Aligerada En Bloque De Arcilla No. 7, De 0.20 X 0.20 X 0.40 Mts, Incluye Acero De Refuerzo Y Formaleta</v>
          </cell>
          <cell r="E356" t="str">
            <v>M2</v>
          </cell>
          <cell r="F356">
            <v>150885.64000000001</v>
          </cell>
          <cell r="G356">
            <v>41075</v>
          </cell>
        </row>
        <row r="357">
          <cell r="C357">
            <v>712</v>
          </cell>
          <cell r="D357" t="str">
            <v>Losa Aligerada En Bloque De Arcilla No. 4 De 0.10 X 0.20 X 0.40 Mts, Incluye Acero De Refuerzo Y Formaleta</v>
          </cell>
          <cell r="E357" t="str">
            <v>M2</v>
          </cell>
          <cell r="F357">
            <v>142435.31</v>
          </cell>
          <cell r="G357">
            <v>39827</v>
          </cell>
        </row>
        <row r="358">
          <cell r="C358">
            <v>713</v>
          </cell>
          <cell r="D358" t="str">
            <v>Losa Maciza En Concreto De 3000 Psi, Reforzada Con Varillas De 1/2"  En Ambos Sentidos A Cada 0.20 Mts, E = 0.15 Mts</v>
          </cell>
          <cell r="E358" t="str">
            <v>M2</v>
          </cell>
          <cell r="F358">
            <v>203325.37</v>
          </cell>
          <cell r="G358">
            <v>42496</v>
          </cell>
        </row>
        <row r="359">
          <cell r="C359">
            <v>714</v>
          </cell>
          <cell r="D359" t="str">
            <v>Losa Maciza En Concreto De 3000 Psi Reforzada Con Varillas De 3/8"  En Ambos Sentidos A Cada 0.15  Mts, Espesor 0.05 Mts</v>
          </cell>
          <cell r="E359" t="str">
            <v>M2</v>
          </cell>
          <cell r="F359">
            <v>73202.080000000002</v>
          </cell>
          <cell r="G359">
            <v>41386</v>
          </cell>
        </row>
        <row r="360">
          <cell r="C360">
            <v>715</v>
          </cell>
          <cell r="D360" t="str">
            <v>Lavamanos Corrido, Levante En Ladrillo Doble, Losa En Concreto  De 3000 Psi, Espesor  0.05 Mts, Reforzada Con Varillas De 3/8"  A Cada 0.15 Mts En Ambos Sentidos, Pañete Impermeabilizado Con Mortero 1:4, Enchape En Baldosa De Ceramica.</v>
          </cell>
          <cell r="E360" t="str">
            <v>ML</v>
          </cell>
          <cell r="F360">
            <v>282265.33</v>
          </cell>
          <cell r="G360">
            <v>41666</v>
          </cell>
        </row>
        <row r="361">
          <cell r="C361">
            <v>718</v>
          </cell>
          <cell r="D361" t="str">
            <v>Suministro E Instalación De Cercha En Madera De Abarco, De 8.40 Mts De Luz, Altura 1.00 Mts.</v>
          </cell>
          <cell r="E361" t="str">
            <v>UN</v>
          </cell>
          <cell r="F361">
            <v>1112023</v>
          </cell>
          <cell r="G361">
            <v>41067</v>
          </cell>
        </row>
        <row r="362">
          <cell r="C362">
            <v>719</v>
          </cell>
          <cell r="D362" t="str">
            <v>Orinal Corrido, Levante En Ladrillo Doble, Losa En Concreto De 3000 Psi Espesor 0.05 Mts, Reforzada Con Varillas De 3/8"  En Ambos Sentidos, Pañete Impermeabilizado, Y Enchape En Baldosa De Ceramica</v>
          </cell>
          <cell r="E362" t="str">
            <v>ML</v>
          </cell>
          <cell r="F362">
            <v>227015.96</v>
          </cell>
          <cell r="G362">
            <v>40672</v>
          </cell>
        </row>
        <row r="363">
          <cell r="C363">
            <v>720</v>
          </cell>
          <cell r="D363" t="str">
            <v>Excavación Para Tuberia De 0.20 X 0.10 Mts Y Retiro De Material</v>
          </cell>
          <cell r="E363" t="str">
            <v>ML</v>
          </cell>
          <cell r="F363">
            <v>4670</v>
          </cell>
          <cell r="G363">
            <v>41927</v>
          </cell>
        </row>
        <row r="364">
          <cell r="C364">
            <v>721</v>
          </cell>
          <cell r="D364" t="str">
            <v>Cimiento De 0.10 X 0.20 Metros En Concreto De Fc = 3000 Psi</v>
          </cell>
          <cell r="E364" t="str">
            <v>ML</v>
          </cell>
          <cell r="F364">
            <v>15480.28</v>
          </cell>
          <cell r="G364">
            <v>41015</v>
          </cell>
        </row>
        <row r="365">
          <cell r="C365">
            <v>722</v>
          </cell>
          <cell r="D365" t="str">
            <v>Suministro E Instalacion De Juego De Porterias Para Cancha De Minifutbol, En Tuberia Galvanizada De 3"  En El Marco Y 2"  En Traseras, Incluye Pintura Con Anticorrosivo Y  Esmalte, Con Mallas En Nylon, Ancho 3.00 Mts, Altura 2.00 Mts Y Fondo 0.80 Mts</v>
          </cell>
          <cell r="E365" t="str">
            <v>JG</v>
          </cell>
          <cell r="F365">
            <v>1500000</v>
          </cell>
          <cell r="G365">
            <v>39876</v>
          </cell>
        </row>
        <row r="366">
          <cell r="C366">
            <v>723</v>
          </cell>
          <cell r="D366" t="str">
            <v>Suministro E Instalacion De Focos De Encendido Instantaneo, Ahorrador De Energia, De 30 Watios</v>
          </cell>
          <cell r="E366" t="str">
            <v>UN</v>
          </cell>
          <cell r="F366">
            <v>10000</v>
          </cell>
          <cell r="G366">
            <v>39742</v>
          </cell>
        </row>
        <row r="367">
          <cell r="C367">
            <v>724</v>
          </cell>
          <cell r="D367" t="str">
            <v>Capitulo - Suplemento De Trabajo En Tensión</v>
          </cell>
          <cell r="E367" t="str">
            <v>SD</v>
          </cell>
          <cell r="F367">
            <v>0</v>
          </cell>
          <cell r="G367">
            <v>41554</v>
          </cell>
        </row>
        <row r="368">
          <cell r="C368">
            <v>725</v>
          </cell>
          <cell r="D368" t="str">
            <v>Suministro E Instalacion De Ventaneria En Aluminio, Natural, Bronce O Blanco, Corredizas, Incluye Vidrio De 4 Mm, Transparenteo Color Bronce, Incluye Cerradura Y Accesorios</v>
          </cell>
          <cell r="E368" t="str">
            <v>M2</v>
          </cell>
          <cell r="F368">
            <v>135000</v>
          </cell>
          <cell r="G368">
            <v>42249</v>
          </cell>
        </row>
        <row r="369">
          <cell r="C369">
            <v>726</v>
          </cell>
          <cell r="D369" t="str">
            <v>Pintura De Puertas En Esmalte De Pintuco O Similar</v>
          </cell>
          <cell r="E369" t="str">
            <v>UN</v>
          </cell>
          <cell r="F369">
            <v>115679.44</v>
          </cell>
          <cell r="G369">
            <v>41047</v>
          </cell>
        </row>
        <row r="370">
          <cell r="C370">
            <v>727</v>
          </cell>
          <cell r="D370" t="str">
            <v>Suministro E Instalacion De Tablero En Lamina De Formica, Incluye Marco Y Base Para Marcadores Y Borrador En Madera De 2.50 X 1.20 Mts.</v>
          </cell>
          <cell r="E370" t="str">
            <v>UN</v>
          </cell>
          <cell r="F370">
            <v>280000</v>
          </cell>
          <cell r="G370">
            <v>39743</v>
          </cell>
        </row>
        <row r="371">
          <cell r="C371">
            <v>731</v>
          </cell>
          <cell r="D371" t="str">
            <v>Suministro, Instalación Y Montaje De Losa, Estructura Corpalosa  Steel Deck 3", En Lámina Calibre 18, Incluye Viguetas Y Riostras, Fundida En Concreto De 3000 Psi, E = 0.12 Mts Con Sus Refuerzos Y Malla Electrosoldada</v>
          </cell>
          <cell r="E371" t="str">
            <v>GL</v>
          </cell>
          <cell r="F371">
            <v>20283136.27</v>
          </cell>
          <cell r="G371">
            <v>41075</v>
          </cell>
        </row>
        <row r="372">
          <cell r="C372">
            <v>732</v>
          </cell>
          <cell r="D372" t="str">
            <v>Suministro, Instalación Y Montaje De Losa, Estructura Corpalosa  Steel Deck 3", En Lámina Calibre 18, Incluye Viguetas Y Riostras, Fundida En Concreto De 3000 Psi, E = 0.12 Mts Con Sus Refuerzos Y Malla Electrosoldada</v>
          </cell>
          <cell r="E372" t="str">
            <v>M2</v>
          </cell>
          <cell r="F372">
            <v>125010.37</v>
          </cell>
          <cell r="G372">
            <v>42524</v>
          </cell>
        </row>
        <row r="373">
          <cell r="C373">
            <v>733</v>
          </cell>
          <cell r="D373" t="str">
            <v>Escaleras En Concreto De 3000 Psi, No Incluye Acero De Refuerzo.</v>
          </cell>
          <cell r="E373" t="str">
            <v>M3</v>
          </cell>
          <cell r="F373">
            <v>1438176.3</v>
          </cell>
          <cell r="G373">
            <v>42578</v>
          </cell>
        </row>
        <row r="374">
          <cell r="C374">
            <v>737</v>
          </cell>
          <cell r="D374" t="str">
            <v>Losa Aligerada E= 0.40 Mts, Incluye Bloque De Entrepiso, Concreto De 3000 Psi Y Formaleta</v>
          </cell>
          <cell r="E374" t="str">
            <v>M2</v>
          </cell>
          <cell r="F374">
            <v>185177.71</v>
          </cell>
          <cell r="G374">
            <v>41022</v>
          </cell>
        </row>
        <row r="375">
          <cell r="C375">
            <v>738</v>
          </cell>
          <cell r="D375" t="str">
            <v>Escalera En Concreto De 3000 Psi En Dos Tramos, De 1.25 Metros Cada Uno, Huella De 0.30 Metros Y Contrahuella De 0.18 Metros, Area Total 3.60 De Ancho Por 3.70 Metros, Acabado En Granito Pulido Con Pirlan, No Incluye Acero De Refuerzo</v>
          </cell>
          <cell r="E375" t="str">
            <v>UN</v>
          </cell>
          <cell r="F375">
            <v>8411913.5</v>
          </cell>
          <cell r="G375">
            <v>42429</v>
          </cell>
        </row>
        <row r="376">
          <cell r="C376">
            <v>740</v>
          </cell>
          <cell r="D376" t="str">
            <v>Piso En Baldosa De Granito De 0.33 X 0.33 Mts Pulido</v>
          </cell>
          <cell r="E376" t="str">
            <v>M2</v>
          </cell>
          <cell r="F376">
            <v>73467.490000000005</v>
          </cell>
          <cell r="G376">
            <v>42578</v>
          </cell>
        </row>
        <row r="377">
          <cell r="C377">
            <v>744</v>
          </cell>
          <cell r="D377" t="str">
            <v>Piso En Granito Pulido Con Pirlan De Aluminio, Cuadros De 1.00 X 1.00 Mts</v>
          </cell>
          <cell r="E377" t="str">
            <v>M2</v>
          </cell>
          <cell r="F377">
            <v>95720.88</v>
          </cell>
          <cell r="G377">
            <v>41936</v>
          </cell>
        </row>
        <row r="378">
          <cell r="C378">
            <v>745</v>
          </cell>
          <cell r="D378" t="str">
            <v>Suministro E Instalación De División Metálica En Lámina Galvanizada Calibre 20, De Doble Faz, Y Marco Calibre 18, Incluye Pintura Anticorrosiva Y Esmalte</v>
          </cell>
          <cell r="E378" t="str">
            <v>M2</v>
          </cell>
          <cell r="F378">
            <v>147540</v>
          </cell>
          <cell r="G378">
            <v>42524</v>
          </cell>
        </row>
        <row r="379">
          <cell r="C379">
            <v>747</v>
          </cell>
          <cell r="D379" t="str">
            <v>Suministro E Instalación De Lavaplatos Sencillo En Acero Inoxidable, Con Una Ala Y Una Cubeta, Incluye Grifería Cuello De Ganso Metálica</v>
          </cell>
          <cell r="E379" t="str">
            <v>UN</v>
          </cell>
          <cell r="F379">
            <v>558612.5</v>
          </cell>
          <cell r="G379">
            <v>42578</v>
          </cell>
        </row>
        <row r="380">
          <cell r="C380">
            <v>748</v>
          </cell>
          <cell r="D380" t="str">
            <v>Valor Estimado Por Gestiones Y Descargos Que Genera Pago Con La Presentación De La Factura Cancelada Ante Electricaribe</v>
          </cell>
          <cell r="E380" t="str">
            <v>GL</v>
          </cell>
          <cell r="F380">
            <v>3681250</v>
          </cell>
          <cell r="G380">
            <v>41570</v>
          </cell>
        </row>
        <row r="381">
          <cell r="C381">
            <v>749</v>
          </cell>
          <cell r="D381" t="str">
            <v>Reinstalación De Cubierta En Teja Canaleta 43, Incluye Sellante De Junta, Tornillo De Fijación Y Ganchos</v>
          </cell>
          <cell r="E381" t="str">
            <v>M2</v>
          </cell>
          <cell r="F381">
            <v>21904.2</v>
          </cell>
          <cell r="G381">
            <v>41067</v>
          </cell>
        </row>
        <row r="382">
          <cell r="C382">
            <v>750</v>
          </cell>
          <cell r="D382" t="str">
            <v>Tapa Para Canal Pluvial En Concreto Reforzado De 3000 Psi, E = 0.07 Mts</v>
          </cell>
          <cell r="E382" t="str">
            <v>M2</v>
          </cell>
          <cell r="F382">
            <v>45500</v>
          </cell>
          <cell r="G382">
            <v>39749</v>
          </cell>
        </row>
        <row r="383">
          <cell r="C383">
            <v>752</v>
          </cell>
          <cell r="D383" t="str">
            <v>Limpieza General Y Retiro De Material</v>
          </cell>
          <cell r="E383" t="str">
            <v>GL</v>
          </cell>
          <cell r="F383">
            <v>100000</v>
          </cell>
          <cell r="G383">
            <v>42466</v>
          </cell>
        </row>
        <row r="384">
          <cell r="C384">
            <v>753</v>
          </cell>
          <cell r="D384" t="str">
            <v>Arreglo De Tubería Electrica Conduit Pvc 1/2", Incluye Alambrado</v>
          </cell>
          <cell r="E384" t="str">
            <v>ML</v>
          </cell>
          <cell r="F384">
            <v>14400</v>
          </cell>
          <cell r="G384">
            <v>41948</v>
          </cell>
        </row>
        <row r="385">
          <cell r="C385">
            <v>754</v>
          </cell>
          <cell r="D385" t="str">
            <v>Suministro E Instalación De Tapas En Concreto De 3000 Psi E = 0.10 Metros, Marco En L De 4" X 4" X 1/4",  De Diametro 1.00 Metro, Para Acceso A Pozo Humedo Y Registro</v>
          </cell>
          <cell r="E385" t="str">
            <v>UN</v>
          </cell>
          <cell r="F385">
            <v>102000</v>
          </cell>
          <cell r="G385">
            <v>41479</v>
          </cell>
        </row>
        <row r="386">
          <cell r="C386">
            <v>755</v>
          </cell>
          <cell r="D386" t="str">
            <v>Suministro E Instalación De Electrobomba C - 210, Incluye Todos Los Accesorios Y Fijación</v>
          </cell>
          <cell r="E386" t="str">
            <v>GL</v>
          </cell>
          <cell r="F386">
            <v>3560000</v>
          </cell>
          <cell r="G386">
            <v>41345</v>
          </cell>
        </row>
        <row r="387">
          <cell r="C387">
            <v>756</v>
          </cell>
          <cell r="D387" t="str">
            <v>Suministro E Instalacion De Puerta Metalica Incluye Marco De 0.70 X 2.00 Metros</v>
          </cell>
          <cell r="E387" t="str">
            <v>UN</v>
          </cell>
          <cell r="F387">
            <v>143181.9</v>
          </cell>
          <cell r="G387">
            <v>40106</v>
          </cell>
        </row>
        <row r="388">
          <cell r="C388">
            <v>757</v>
          </cell>
          <cell r="D388" t="str">
            <v>Localizacion, Medida Y Control De Niveles En Arroyos No Canalizados De Seccion &gt; 4.00 Mts Y &lt; 12.00 Mts.</v>
          </cell>
          <cell r="E388" t="str">
            <v>ML</v>
          </cell>
          <cell r="F388">
            <v>2448.81</v>
          </cell>
          <cell r="G388">
            <v>41906</v>
          </cell>
        </row>
        <row r="389">
          <cell r="C389">
            <v>758</v>
          </cell>
          <cell r="D389" t="str">
            <v>Limpieza Con Retrocargador De Llanta, En Arroyos No Canalizados De Seccion &gt; 4.00 Mts Y &lt; 12.00 Mts</v>
          </cell>
          <cell r="E389" t="str">
            <v>ML</v>
          </cell>
          <cell r="F389">
            <v>30983.33</v>
          </cell>
          <cell r="G389">
            <v>40669</v>
          </cell>
        </row>
        <row r="390">
          <cell r="C390">
            <v>759</v>
          </cell>
          <cell r="D390" t="str">
            <v>Corte, Excavacion Y Conformacion De Taludes En Arroyos No Canalizados De Sección &gt; 4.00 Mts Y &lt; 12.00 Mts</v>
          </cell>
          <cell r="E390" t="str">
            <v>ML</v>
          </cell>
          <cell r="F390">
            <v>46453.33</v>
          </cell>
          <cell r="G390">
            <v>40669</v>
          </cell>
        </row>
        <row r="391">
          <cell r="C391">
            <v>761</v>
          </cell>
          <cell r="D391" t="str">
            <v>Retiro En Volquetas De Material Contaminado, Basuras Y Escombro En Canalizaciones De Sección &gt; 4.00 Metros Y &lt; 12.00 Metros</v>
          </cell>
          <cell r="E391" t="str">
            <v>M3</v>
          </cell>
          <cell r="F391">
            <v>20931.939999999999</v>
          </cell>
          <cell r="G391">
            <v>41906</v>
          </cell>
        </row>
        <row r="392">
          <cell r="C392">
            <v>762</v>
          </cell>
          <cell r="D392" t="str">
            <v>Limpieza General Y Retiro De Material</v>
          </cell>
          <cell r="E392" t="str">
            <v>GL</v>
          </cell>
          <cell r="F392">
            <v>750000</v>
          </cell>
          <cell r="G392">
            <v>41570</v>
          </cell>
        </row>
        <row r="393">
          <cell r="C393">
            <v>763</v>
          </cell>
          <cell r="D393" t="str">
            <v>Limpieza Manual Con La Comunidad</v>
          </cell>
          <cell r="E393" t="str">
            <v>JO</v>
          </cell>
          <cell r="F393">
            <v>60900</v>
          </cell>
          <cell r="G393">
            <v>40282</v>
          </cell>
        </row>
        <row r="394">
          <cell r="C394">
            <v>764</v>
          </cell>
          <cell r="D394" t="str">
            <v>Limpieza Con Retroexcavadora  Sobre Oruga, En Arroyos No Canalizados De Sección &gt; 4.00 Mts Y &lt; 12.00 Mts</v>
          </cell>
          <cell r="E394" t="str">
            <v>ML</v>
          </cell>
          <cell r="F394">
            <v>33275</v>
          </cell>
          <cell r="G394">
            <v>41906</v>
          </cell>
        </row>
        <row r="395">
          <cell r="C395">
            <v>765</v>
          </cell>
          <cell r="D395" t="str">
            <v>Demolición De Sobrenivel En Ladrillo Doble Altura 1.00 Metros.</v>
          </cell>
          <cell r="E395" t="str">
            <v>ML</v>
          </cell>
          <cell r="F395">
            <v>27257.69</v>
          </cell>
          <cell r="G395">
            <v>41927</v>
          </cell>
        </row>
        <row r="396">
          <cell r="C396">
            <v>766</v>
          </cell>
          <cell r="D396" t="str">
            <v>Limpieza General Y Retiro De Material</v>
          </cell>
          <cell r="E396" t="str">
            <v>GL</v>
          </cell>
          <cell r="F396">
            <v>500000</v>
          </cell>
          <cell r="G396">
            <v>42466</v>
          </cell>
        </row>
        <row r="397">
          <cell r="C397">
            <v>767</v>
          </cell>
          <cell r="D397" t="str">
            <v>Viga Sobre Muro En Concreto De 3000 Psi De 0.15 X 0.20 Metros, No Incluye Acero De Refuerzo.</v>
          </cell>
          <cell r="E397" t="str">
            <v>M3</v>
          </cell>
          <cell r="F397">
            <v>1020917.33</v>
          </cell>
          <cell r="G397">
            <v>41075</v>
          </cell>
        </row>
        <row r="398">
          <cell r="C398">
            <v>768</v>
          </cell>
          <cell r="D398" t="str">
            <v>Puntos De Soldadura Para Tubería Galvanizada</v>
          </cell>
          <cell r="E398" t="str">
            <v>UN</v>
          </cell>
          <cell r="F398">
            <v>45000</v>
          </cell>
          <cell r="G398">
            <v>41381</v>
          </cell>
        </row>
        <row r="399">
          <cell r="C399">
            <v>769</v>
          </cell>
          <cell r="D399" t="str">
            <v>Levante De Muro En Bloque Vibrado Estructural, Espesor 0.20 Mts, Con Celdas Rellenas En Concreto De 3000 Psi, No Incluye Acero De Refuerzo</v>
          </cell>
          <cell r="E399" t="str">
            <v>M2</v>
          </cell>
          <cell r="F399">
            <v>97578.5</v>
          </cell>
          <cell r="G399">
            <v>41673</v>
          </cell>
        </row>
        <row r="400">
          <cell r="C400">
            <v>770</v>
          </cell>
          <cell r="D400" t="str">
            <v>Limpieza De Caño Con Retroexcavadora Sobre Oruga, Montada En Barcaza, Con Ancho &gt; 5 Metros Y &lt; 8 Metros Y Una Profundidad &gt; 1 Metro Y &lt; 2 Metros.</v>
          </cell>
          <cell r="E400" t="str">
            <v>ML</v>
          </cell>
          <cell r="F400">
            <v>70307.570000000007</v>
          </cell>
          <cell r="G400">
            <v>40669</v>
          </cell>
        </row>
        <row r="401">
          <cell r="C401">
            <v>775</v>
          </cell>
          <cell r="D401" t="str">
            <v>Suministro E Instalación De Puerta / Ventanas  O Estera Enroyable Metálica, Con 2 Rieles, 2 Portacandados, Mecanismo, Resortes, Cañuela, Incluye Instalación Con Servicio De Albañileria</v>
          </cell>
          <cell r="E401" t="str">
            <v>M2</v>
          </cell>
          <cell r="F401">
            <v>165000</v>
          </cell>
          <cell r="G401">
            <v>42758</v>
          </cell>
        </row>
        <row r="402">
          <cell r="C402">
            <v>776</v>
          </cell>
          <cell r="D402" t="str">
            <v>Suministro E Instalación De Portón Metálico, De 2 Hojas En Lámina Galvanizada Calibre 20, Incluye Estructura Y Troquelado, De 3.00 X 2.00 Metros</v>
          </cell>
          <cell r="E402" t="str">
            <v>UN</v>
          </cell>
          <cell r="F402">
            <v>800000</v>
          </cell>
          <cell r="G402">
            <v>41799</v>
          </cell>
        </row>
        <row r="403">
          <cell r="C403">
            <v>777</v>
          </cell>
          <cell r="D403" t="str">
            <v>Suministro E Instalación De Mesón En Concreto, Acabado En Granito Pulido, Con Lavamanos De Sobreponer Línea Blanca Corona O Similar Con Grifería, Incluye Levante Y Pañete Con Mortero 1:4</v>
          </cell>
          <cell r="E403" t="str">
            <v>UN</v>
          </cell>
          <cell r="F403">
            <v>612295.89</v>
          </cell>
          <cell r="G403">
            <v>42403</v>
          </cell>
        </row>
        <row r="404">
          <cell r="C404">
            <v>778</v>
          </cell>
          <cell r="D404" t="str">
            <v>Plantilla Para Piso En Concreto De 2500 Psi E = 0.07 Metros</v>
          </cell>
          <cell r="E404" t="str">
            <v>M2</v>
          </cell>
          <cell r="F404">
            <v>31984.63</v>
          </cell>
          <cell r="G404">
            <v>42578</v>
          </cell>
        </row>
        <row r="405">
          <cell r="C405">
            <v>779</v>
          </cell>
          <cell r="D405" t="str">
            <v>Limpieza Con Retroexcavadora De Llanta, En Arroyos Canalizados De Seccion &gt; 4.00 Mts Y &lt; 6.00 Mts Y Sus Taludes</v>
          </cell>
          <cell r="E405" t="str">
            <v>ML</v>
          </cell>
          <cell r="F405">
            <v>26050</v>
          </cell>
          <cell r="G405">
            <v>40669</v>
          </cell>
        </row>
        <row r="406">
          <cell r="C406">
            <v>780</v>
          </cell>
          <cell r="D406" t="str">
            <v>Limpieza Manual</v>
          </cell>
          <cell r="E406" t="str">
            <v>JO</v>
          </cell>
          <cell r="F406">
            <v>60900</v>
          </cell>
          <cell r="G406">
            <v>41008</v>
          </cell>
        </row>
        <row r="407">
          <cell r="C407">
            <v>781</v>
          </cell>
          <cell r="D407" t="str">
            <v>Retiro En Volqueta De Material Contaminado, Basuras Y Escombro</v>
          </cell>
          <cell r="E407" t="str">
            <v>M3</v>
          </cell>
          <cell r="F407">
            <v>15025</v>
          </cell>
          <cell r="G407">
            <v>41068</v>
          </cell>
        </row>
        <row r="408">
          <cell r="C408">
            <v>782</v>
          </cell>
          <cell r="D408" t="str">
            <v>Siembra, Resiembra Con Reposición De Plantas Y Mantenimiento O Podas De Pasto Vetiver, Incluye Los Insumos Necesarios Como Materia Organica, Fertilizantes Y Otros</v>
          </cell>
          <cell r="E408" t="str">
            <v>M2</v>
          </cell>
          <cell r="F408">
            <v>3560.8</v>
          </cell>
          <cell r="G408">
            <v>41906</v>
          </cell>
        </row>
        <row r="409">
          <cell r="C409">
            <v>787</v>
          </cell>
          <cell r="D409" t="str">
            <v>Suministro De Pasto Vetiver Tallo &gt; 0.18 Mts, Incluye Transporte Al Sitio</v>
          </cell>
          <cell r="E409" t="str">
            <v>UN</v>
          </cell>
          <cell r="F409">
            <v>1614.5</v>
          </cell>
          <cell r="G409">
            <v>41025</v>
          </cell>
        </row>
        <row r="410">
          <cell r="C410">
            <v>788</v>
          </cell>
          <cell r="D410" t="str">
            <v>Andén En Concreto De Fc = 3000 Psi E = 0.15 Metros</v>
          </cell>
          <cell r="E410" t="str">
            <v>M3</v>
          </cell>
          <cell r="F410">
            <v>596185.30000000005</v>
          </cell>
          <cell r="G410">
            <v>42067</v>
          </cell>
        </row>
        <row r="411">
          <cell r="C411">
            <v>789</v>
          </cell>
          <cell r="D411" t="str">
            <v>Muro Para Soporte O Estribos De Puente En Concreto De 3000 Psi, No Incluye Acero De Refuerzo</v>
          </cell>
          <cell r="E411" t="str">
            <v>M3</v>
          </cell>
          <cell r="F411">
            <v>604184.52</v>
          </cell>
          <cell r="G411">
            <v>41717</v>
          </cell>
        </row>
        <row r="412">
          <cell r="C412">
            <v>791</v>
          </cell>
          <cell r="D412" t="str">
            <v>Suministro E Instalación Línea De Impulsión</v>
          </cell>
          <cell r="E412" t="str">
            <v>UN</v>
          </cell>
          <cell r="F412">
            <v>0</v>
          </cell>
          <cell r="G412">
            <v>41481</v>
          </cell>
        </row>
        <row r="413">
          <cell r="C413">
            <v>795</v>
          </cell>
          <cell r="D413" t="str">
            <v>Losa Aligerada En Bloque De Entrepiso De 0.10 X 0.20 X 0.40 Mts, Incluye Acero De Refuerzo Y Formaleta. E= 0.10 Mts</v>
          </cell>
          <cell r="E413" t="str">
            <v>M2</v>
          </cell>
          <cell r="F413">
            <v>107326.38</v>
          </cell>
          <cell r="G413">
            <v>41556</v>
          </cell>
        </row>
        <row r="414">
          <cell r="C414">
            <v>797</v>
          </cell>
          <cell r="D414" t="str">
            <v>Suministro E Instalación De Ducha Sencilla, Tipo Económica Completa</v>
          </cell>
          <cell r="E414" t="str">
            <v>UN</v>
          </cell>
          <cell r="F414">
            <v>46161.05</v>
          </cell>
          <cell r="G414">
            <v>42578</v>
          </cell>
        </row>
        <row r="415">
          <cell r="C415">
            <v>799</v>
          </cell>
          <cell r="D415" t="str">
            <v>Suministro, Instalacion Y Montaje De Elementos Y Modulos Recreacionales Para El Parque Los Pitufos, Ubicado En La Carrera 9 Con Calle 46E, Barrio Ciudadela, Distrito De Barranquilla</v>
          </cell>
          <cell r="E415" t="str">
            <v>GL</v>
          </cell>
          <cell r="F415">
            <v>3955600</v>
          </cell>
          <cell r="G415">
            <v>40304</v>
          </cell>
        </row>
        <row r="416">
          <cell r="C416">
            <v>842</v>
          </cell>
          <cell r="D416" t="str">
            <v>Grada De 1.00 X 0.60 X 0.50 Mts, Incluye Cimiento En Concreto Simple De 3000 Psi, Levante En Ladrillo Comun, Pañetado, Y Placa De Concreto De 3000 Psi Con Estribos De 3/8"  En Ambos Sentidos A Cada 0.15 Mts</v>
          </cell>
          <cell r="E416" t="str">
            <v>UN</v>
          </cell>
          <cell r="F416">
            <v>272905.11</v>
          </cell>
          <cell r="G416">
            <v>39856</v>
          </cell>
        </row>
        <row r="417">
          <cell r="C417">
            <v>843</v>
          </cell>
          <cell r="D417" t="str">
            <v>Grada De 3.00 X 0.70 X 0.50 Mts, Incluye Cimiento En Concreto Simple De 3000 Psi, Levante En Ladrillo Común, Pañetado, Placa En Losa Maciza De 0.05 Mts En Concreto De 3000 Psi, Reforzado Con Varillas De 3/8"  En Ambos Sentidos A Cada 0.15 Mts</v>
          </cell>
          <cell r="E417" t="str">
            <v>UN</v>
          </cell>
          <cell r="F417">
            <v>683249.54</v>
          </cell>
          <cell r="G417">
            <v>41680</v>
          </cell>
        </row>
        <row r="418">
          <cell r="C418">
            <v>844</v>
          </cell>
          <cell r="D418" t="str">
            <v>Suministro E Instalación De Malla De Acero Galvanizada Forrada En Pvc, Calibre 7.5, Hueco De 1 1/2" X 1 1/2", Reforzada Con Tubo Galvanizado De 2", Riostras En Tubería Galvanizada De 1", Incluye Barras Tensoras Forradas En Pvc Calibre 9, Amarres Forrados En Pvc Calibre 10 , Bases Para Postes Y Viga En Concreto, Acabado Con Pintura Anticorrosiva Y Esmalte, Altura 2.50 Metros (Ver Diseño)</v>
          </cell>
          <cell r="E418" t="str">
            <v>M2</v>
          </cell>
          <cell r="F418">
            <v>62000</v>
          </cell>
          <cell r="G418">
            <v>42314</v>
          </cell>
        </row>
        <row r="419">
          <cell r="C419">
            <v>845</v>
          </cell>
          <cell r="D419" t="str">
            <v>Suministro E Instalación De Malla Ciclón Galvanizada Calibre 10 , Sencilla Con Tubo Galvanizado De 1 1/2"  Para Parales</v>
          </cell>
          <cell r="E419" t="str">
            <v>M2</v>
          </cell>
          <cell r="F419">
            <v>43600</v>
          </cell>
          <cell r="G419">
            <v>41068</v>
          </cell>
        </row>
        <row r="420">
          <cell r="C420">
            <v>846</v>
          </cell>
          <cell r="D420" t="str">
            <v>Excavación Para Cimiento De 0.15 X 0.15 Mts Y Retiro De Material</v>
          </cell>
          <cell r="E420" t="str">
            <v>ML</v>
          </cell>
          <cell r="F420">
            <v>4670</v>
          </cell>
          <cell r="G420">
            <v>42314</v>
          </cell>
        </row>
        <row r="421">
          <cell r="C421">
            <v>847</v>
          </cell>
          <cell r="D421" t="str">
            <v>Cimiento De 0.15 X 0.15 Metros En Concreto De Fc = 3000 Psi</v>
          </cell>
          <cell r="E421" t="str">
            <v>ML</v>
          </cell>
          <cell r="F421">
            <v>15480.28</v>
          </cell>
          <cell r="G421">
            <v>41386</v>
          </cell>
        </row>
        <row r="422">
          <cell r="C422">
            <v>848</v>
          </cell>
          <cell r="D422" t="str">
            <v>Demolición De Estructura En Concreto Reforzado,  Con Ancho &lt; 0.30 Metros Incluye Retiro De Material</v>
          </cell>
          <cell r="E422" t="str">
            <v>M2</v>
          </cell>
          <cell r="F422">
            <v>40408.14</v>
          </cell>
          <cell r="G422">
            <v>42417</v>
          </cell>
        </row>
        <row r="423">
          <cell r="C423">
            <v>869</v>
          </cell>
          <cell r="D423" t="str">
            <v>Suministro E Instalación De Luminaria Tipo Wall Pack De 175 W - 220 V Matal Halide, Ref. Quimbaya Ii Mhr Roy Alpha, Incluye Bombillo Y Fotocelda</v>
          </cell>
          <cell r="E423" t="str">
            <v>UN</v>
          </cell>
          <cell r="F423">
            <v>462320</v>
          </cell>
          <cell r="G423">
            <v>41480</v>
          </cell>
        </row>
        <row r="424">
          <cell r="C424">
            <v>879</v>
          </cell>
          <cell r="D424" t="str">
            <v>Piso En Baldosa Duranato Color Beige Con Vetas De 0.60 X 0.60 Mts</v>
          </cell>
          <cell r="E424" t="str">
            <v>M2</v>
          </cell>
          <cell r="F424">
            <v>78650.78</v>
          </cell>
          <cell r="G424">
            <v>41057</v>
          </cell>
        </row>
        <row r="425">
          <cell r="C425">
            <v>888</v>
          </cell>
          <cell r="D425" t="str">
            <v>Formaleteria Metálica Para Losa</v>
          </cell>
          <cell r="E425" t="str">
            <v>M2</v>
          </cell>
          <cell r="F425">
            <v>3168.43</v>
          </cell>
          <cell r="G425">
            <v>42825</v>
          </cell>
        </row>
        <row r="426">
          <cell r="C426">
            <v>889</v>
          </cell>
          <cell r="D426" t="str">
            <v>Formaletería Metálica Para Muro</v>
          </cell>
          <cell r="E426" t="str">
            <v>M2</v>
          </cell>
          <cell r="F426">
            <v>2691.43</v>
          </cell>
          <cell r="G426">
            <v>42825</v>
          </cell>
        </row>
        <row r="427">
          <cell r="C427">
            <v>890</v>
          </cell>
          <cell r="D427" t="str">
            <v>Formaletería Metálica Para Columna Altura 2.40 Mts</v>
          </cell>
          <cell r="E427" t="str">
            <v>DI</v>
          </cell>
          <cell r="F427">
            <v>13376.32</v>
          </cell>
          <cell r="G427">
            <v>42825</v>
          </cell>
        </row>
        <row r="428">
          <cell r="C428">
            <v>891</v>
          </cell>
          <cell r="D428" t="str">
            <v>Formaleteria Metalica Para Columna</v>
          </cell>
          <cell r="E428" t="str">
            <v>ML</v>
          </cell>
          <cell r="F428">
            <v>5618.05</v>
          </cell>
          <cell r="G428">
            <v>42825</v>
          </cell>
        </row>
        <row r="429">
          <cell r="C429">
            <v>892</v>
          </cell>
          <cell r="D429" t="str">
            <v>Formaletería Metálica Por Una Cara Para Viga, Columna De Confinamiento &lt; 0.50 Mts</v>
          </cell>
          <cell r="E429" t="str">
            <v>ML</v>
          </cell>
          <cell r="F429">
            <v>1170</v>
          </cell>
          <cell r="G429">
            <v>42752</v>
          </cell>
        </row>
        <row r="430">
          <cell r="C430">
            <v>896</v>
          </cell>
          <cell r="D430" t="str">
            <v>Concreto De 1500 Psi</v>
          </cell>
          <cell r="E430" t="str">
            <v>M3</v>
          </cell>
          <cell r="F430">
            <v>235430.04</v>
          </cell>
          <cell r="G430">
            <v>42438</v>
          </cell>
        </row>
        <row r="431">
          <cell r="C431">
            <v>897</v>
          </cell>
          <cell r="D431" t="str">
            <v>Plantilla Para Piso En Concreto De 1500 Psi E = 0.05 Mts</v>
          </cell>
          <cell r="E431" t="str">
            <v>M2</v>
          </cell>
          <cell r="F431">
            <v>20310.88</v>
          </cell>
          <cell r="G431">
            <v>42415</v>
          </cell>
        </row>
        <row r="432">
          <cell r="C432">
            <v>898</v>
          </cell>
          <cell r="D432" t="str">
            <v>Mortero 1:5</v>
          </cell>
          <cell r="E432" t="str">
            <v>M3</v>
          </cell>
          <cell r="F432">
            <v>208758.95</v>
          </cell>
          <cell r="G432">
            <v>42438</v>
          </cell>
        </row>
        <row r="433">
          <cell r="C433">
            <v>899</v>
          </cell>
          <cell r="D433" t="str">
            <v>Pañete Allanado Sobre Muro Con Mortero 1:5</v>
          </cell>
          <cell r="E433" t="str">
            <v>M2</v>
          </cell>
          <cell r="F433">
            <v>14682.07</v>
          </cell>
          <cell r="G433">
            <v>41712</v>
          </cell>
        </row>
        <row r="434">
          <cell r="C434">
            <v>900</v>
          </cell>
          <cell r="D434" t="str">
            <v>Cimiento De 0.30 X 0.30 Metros En Concreto De 2500 Psi.</v>
          </cell>
          <cell r="E434" t="str">
            <v>ML</v>
          </cell>
          <cell r="F434">
            <v>38029.760000000002</v>
          </cell>
          <cell r="G434">
            <v>42447</v>
          </cell>
        </row>
        <row r="435">
          <cell r="C435">
            <v>901</v>
          </cell>
          <cell r="D435" t="str">
            <v>Plantilla Para Piso En Concreto De 3000 Psi E = 0.05 Mts</v>
          </cell>
          <cell r="E435" t="str">
            <v>M2</v>
          </cell>
          <cell r="F435">
            <v>24186.79</v>
          </cell>
          <cell r="G435">
            <v>42524</v>
          </cell>
        </row>
        <row r="436">
          <cell r="C436">
            <v>902</v>
          </cell>
          <cell r="D436" t="str">
            <v>Pavimento En Concreto Rigido De 3000 Psi E = 0.10 Mts, Pasadores D = 1/2" - Longitud 0.25 Metros A Cada 0.30 Metros Y D = 3/8" - Longitud 0.65 Metros A Cada 1.00 Metro, Junta Y Antisol</v>
          </cell>
          <cell r="E436" t="str">
            <v>M2</v>
          </cell>
          <cell r="F436">
            <v>75113.52</v>
          </cell>
          <cell r="G436">
            <v>42493</v>
          </cell>
        </row>
        <row r="437">
          <cell r="C437">
            <v>903</v>
          </cell>
          <cell r="D437" t="str">
            <v>Estudio De Planimetria Y Altimetria En Arroyos No Canalizados De Seccion &gt; 4.00 Mts Y &lt; 20.00 Mts, Incluye Limpieza Manual Y Elaboración De Planos</v>
          </cell>
          <cell r="E437" t="str">
            <v>ML</v>
          </cell>
          <cell r="F437">
            <v>3759.67</v>
          </cell>
          <cell r="G437">
            <v>40669</v>
          </cell>
        </row>
        <row r="438">
          <cell r="C438">
            <v>906</v>
          </cell>
          <cell r="D438" t="str">
            <v>Columna En Concreto De 3000 Psi, De 0.20 X 0.20 Mts, Incluye Acero De Refuerzo De 4 Varillas De 1/2", Estribos De 3/8" A Cada 0.20 Mts</v>
          </cell>
          <cell r="E438" t="str">
            <v>ML</v>
          </cell>
          <cell r="F438">
            <v>61546.69</v>
          </cell>
          <cell r="G438">
            <v>41799</v>
          </cell>
        </row>
        <row r="439">
          <cell r="C439">
            <v>907</v>
          </cell>
          <cell r="D439" t="str">
            <v>Excavación Para Cimiento De 0.30 X 0.60 Mts Y Retiro De Material Sobrante</v>
          </cell>
          <cell r="E439" t="str">
            <v>ML</v>
          </cell>
          <cell r="F439">
            <v>6633.33</v>
          </cell>
          <cell r="G439">
            <v>42415</v>
          </cell>
        </row>
        <row r="440">
          <cell r="C440">
            <v>908</v>
          </cell>
          <cell r="D440" t="str">
            <v>Cimiento De 0.30 X 0.30 Mts, En Concreto De 3000 Psi Reforzado Con 4 Varillas De 1/2", Estribos De 3/8" A Cada 0.20 Mts</v>
          </cell>
          <cell r="E440" t="str">
            <v>ML</v>
          </cell>
          <cell r="F440">
            <v>80340.75</v>
          </cell>
          <cell r="G440">
            <v>42314</v>
          </cell>
        </row>
        <row r="441">
          <cell r="C441">
            <v>909</v>
          </cell>
          <cell r="D441" t="str">
            <v>Zabaleta En Ladrillo Común Con Mortero De Pega 1:4 Impermeabilizada Con Manto Edil</v>
          </cell>
          <cell r="E441" t="str">
            <v>ML</v>
          </cell>
          <cell r="F441">
            <v>69134.94</v>
          </cell>
          <cell r="G441">
            <v>42415</v>
          </cell>
        </row>
        <row r="442">
          <cell r="C442">
            <v>910</v>
          </cell>
          <cell r="D442" t="str">
            <v>Desmonte Y Reinstalación De Cubierta En Asbesto Cemento, Incluye Amarre Y Ganchos De Fijación</v>
          </cell>
          <cell r="E442" t="str">
            <v>M2</v>
          </cell>
          <cell r="F442">
            <v>28424.86</v>
          </cell>
          <cell r="G442">
            <v>41670</v>
          </cell>
        </row>
        <row r="443">
          <cell r="C443">
            <v>911</v>
          </cell>
          <cell r="D443" t="str">
            <v>Viga Corona En Concreto De 3000 Psi De 0.30 X 0.20 Mts, Incluye Acero De Refuerzo 4 Varillas D= 1/2", Estribos De D=3/8" A Cada 0.15 Mts</v>
          </cell>
          <cell r="E443" t="str">
            <v>ML</v>
          </cell>
          <cell r="F443">
            <v>84438.33</v>
          </cell>
          <cell r="G443">
            <v>41569</v>
          </cell>
        </row>
        <row r="444">
          <cell r="C444">
            <v>912</v>
          </cell>
          <cell r="D444" t="str">
            <v>Columna En Concreto De 3000 Psi, De 0.20 X 0.30 Mts, Incluye Acero De Refuerzo 4 Varillas De 1/2", Estribos De 3/8" A Cada 0.20 Mts</v>
          </cell>
          <cell r="E444" t="str">
            <v>ML</v>
          </cell>
          <cell r="F444">
            <v>75002.63</v>
          </cell>
          <cell r="G444">
            <v>41771</v>
          </cell>
        </row>
        <row r="445">
          <cell r="C445">
            <v>913</v>
          </cell>
          <cell r="D445" t="str">
            <v>Suministro E Instalacion De Reja De Hierro De 1.04 X 2.10 Mts, Incluye Pintura Contra Oxido Y Esmalte.</v>
          </cell>
          <cell r="E445" t="str">
            <v>UN</v>
          </cell>
          <cell r="F445">
            <v>300000</v>
          </cell>
          <cell r="G445">
            <v>39897</v>
          </cell>
        </row>
        <row r="446">
          <cell r="C446">
            <v>914</v>
          </cell>
          <cell r="D446" t="str">
            <v>Boya De Nivel Tipo Mercurio Incluido Soporte Metálico Galvanizado En Caliente</v>
          </cell>
          <cell r="E446" t="str">
            <v>UN</v>
          </cell>
          <cell r="F446">
            <v>356900</v>
          </cell>
          <cell r="G446">
            <v>41480</v>
          </cell>
        </row>
        <row r="447">
          <cell r="C447">
            <v>915</v>
          </cell>
          <cell r="D447" t="str">
            <v>Fuente Regulada De 110 Va.C - 24 Vd.C Omron Phoenix Contact De 50 W</v>
          </cell>
          <cell r="E447" t="str">
            <v>UN</v>
          </cell>
          <cell r="F447">
            <v>650000</v>
          </cell>
          <cell r="G447">
            <v>41480</v>
          </cell>
        </row>
        <row r="448">
          <cell r="C448">
            <v>916</v>
          </cell>
          <cell r="D448" t="str">
            <v>Plc Twido De Telemecanique Ref Twdlcaa24Drf, Incluye Programación En Ladder De Acuerdo A Requerimientos De Triple A</v>
          </cell>
          <cell r="E448" t="str">
            <v>UN</v>
          </cell>
          <cell r="F448">
            <v>9650000</v>
          </cell>
          <cell r="G448">
            <v>41480</v>
          </cell>
        </row>
        <row r="449">
          <cell r="C449">
            <v>917</v>
          </cell>
          <cell r="D449" t="str">
            <v>Suministro E Instalación De División Y Puerta De Vidrio Templado Para Sala De Juntas</v>
          </cell>
          <cell r="E449" t="str">
            <v>UN</v>
          </cell>
          <cell r="F449">
            <v>4500000</v>
          </cell>
          <cell r="G449">
            <v>41935</v>
          </cell>
        </row>
        <row r="450">
          <cell r="C450">
            <v>918</v>
          </cell>
          <cell r="D450" t="str">
            <v>Protección Contra Sobretensión 110 V Ac Marca Sime Timer</v>
          </cell>
          <cell r="E450" t="str">
            <v>UN</v>
          </cell>
          <cell r="F450">
            <v>1120000</v>
          </cell>
          <cell r="G450">
            <v>41480</v>
          </cell>
        </row>
        <row r="451">
          <cell r="C451">
            <v>920</v>
          </cell>
          <cell r="D451" t="str">
            <v>Suministro E Instalación De Sanitario Blanco Línea Infantil O Pre Escolar, Incluye Interiores.</v>
          </cell>
          <cell r="E451" t="str">
            <v>UN</v>
          </cell>
          <cell r="F451">
            <v>391001.17</v>
          </cell>
          <cell r="G451">
            <v>41717</v>
          </cell>
        </row>
        <row r="452">
          <cell r="C452">
            <v>922</v>
          </cell>
          <cell r="D452" t="str">
            <v>Muro En Concreto Ciclopeo, 60% Concreto De 3000 Psi, 40% De Piedra Ciclopea</v>
          </cell>
          <cell r="E452" t="str">
            <v>M3</v>
          </cell>
          <cell r="F452">
            <v>372473.69</v>
          </cell>
          <cell r="G452">
            <v>41786</v>
          </cell>
        </row>
        <row r="453">
          <cell r="C453">
            <v>923</v>
          </cell>
          <cell r="D453" t="str">
            <v>Zapata O Cimiento  En Concreto Ciclópeo, 60% Concreto De 3000 Psi, 40% En Piedra Ciclópea</v>
          </cell>
          <cell r="E453" t="str">
            <v>M3</v>
          </cell>
          <cell r="F453">
            <v>309214.53000000003</v>
          </cell>
          <cell r="G453">
            <v>41038</v>
          </cell>
        </row>
        <row r="454">
          <cell r="C454">
            <v>924</v>
          </cell>
          <cell r="D454" t="str">
            <v>Placa De Fondo En Concreto De 3000 Psi E= 0.25 Mts, No Incluye Acero De Refuerzo</v>
          </cell>
          <cell r="E454" t="str">
            <v>M3</v>
          </cell>
          <cell r="F454">
            <v>585502.74</v>
          </cell>
          <cell r="G454">
            <v>41906</v>
          </cell>
        </row>
        <row r="455">
          <cell r="C455">
            <v>925</v>
          </cell>
          <cell r="D455" t="str">
            <v>Escarificación De Impermeabilización Existente Y Retiro De Material</v>
          </cell>
          <cell r="E455" t="str">
            <v>M2</v>
          </cell>
          <cell r="F455">
            <v>4175</v>
          </cell>
          <cell r="G455">
            <v>42472</v>
          </cell>
        </row>
        <row r="456">
          <cell r="C456">
            <v>926</v>
          </cell>
          <cell r="D456" t="str">
            <v>Demolición De Torta De Niveles De Cubierta Y Retiro De Material</v>
          </cell>
          <cell r="E456" t="str">
            <v>M2</v>
          </cell>
          <cell r="F456">
            <v>5915</v>
          </cell>
          <cell r="G456">
            <v>41569</v>
          </cell>
        </row>
        <row r="457">
          <cell r="C457">
            <v>927</v>
          </cell>
          <cell r="D457" t="str">
            <v>Levante De Pollo En Ladrillo Común Con Mortero De Pega 1:4, Pañetado, De 0.12 X 0.08 Metros</v>
          </cell>
          <cell r="E457" t="str">
            <v>ML</v>
          </cell>
          <cell r="F457">
            <v>9950.1</v>
          </cell>
          <cell r="G457">
            <v>41022</v>
          </cell>
        </row>
        <row r="458">
          <cell r="C458">
            <v>929</v>
          </cell>
          <cell r="D458" t="str">
            <v>Suministro E Instalación De Ventana En Aluminio Anodizado Natural, Bronce O Blanco, Con Vidrio Transparente De 4 Mm, Un Cuerpo Fijo</v>
          </cell>
          <cell r="E458" t="str">
            <v>M2</v>
          </cell>
          <cell r="F458">
            <v>194311.31</v>
          </cell>
          <cell r="G458">
            <v>42538</v>
          </cell>
        </row>
        <row r="459">
          <cell r="C459">
            <v>930</v>
          </cell>
          <cell r="D459" t="str">
            <v>Plantilla De Piso En Mortero 1:6 E = 0.05 Mts</v>
          </cell>
          <cell r="E459" t="str">
            <v>M2</v>
          </cell>
          <cell r="F459">
            <v>16494.95</v>
          </cell>
          <cell r="G459">
            <v>42534</v>
          </cell>
        </row>
        <row r="460">
          <cell r="C460">
            <v>931</v>
          </cell>
          <cell r="D460" t="str">
            <v>Plantilla De Piso En Mortero 1:6 Impermabilizado E = 0.05 Mts</v>
          </cell>
          <cell r="E460" t="str">
            <v>M2</v>
          </cell>
          <cell r="F460">
            <v>24420.15</v>
          </cell>
          <cell r="G460">
            <v>41064</v>
          </cell>
        </row>
        <row r="461">
          <cell r="C461">
            <v>933</v>
          </cell>
          <cell r="D461" t="str">
            <v>Pañete Exterior Allanado Con Mortero 1:4</v>
          </cell>
          <cell r="E461" t="str">
            <v>M2</v>
          </cell>
          <cell r="F461">
            <v>21728.1</v>
          </cell>
          <cell r="G461">
            <v>42415</v>
          </cell>
        </row>
        <row r="462">
          <cell r="C462">
            <v>934</v>
          </cell>
          <cell r="D462" t="str">
            <v>Demolición De Estructura De 1.00 X 0.60 Metros, Losa En Concreto De Espesor  &gt; 0.05 Y &lt; 0.15 Mts. Y Retiro De Material</v>
          </cell>
          <cell r="E462" t="str">
            <v>ML</v>
          </cell>
          <cell r="F462">
            <v>19714.36</v>
          </cell>
          <cell r="G462">
            <v>42489</v>
          </cell>
        </row>
        <row r="463">
          <cell r="C463">
            <v>935</v>
          </cell>
          <cell r="D463" t="str">
            <v>Plantilla De Base Para Mueble De Cocina De 0.60 X 2.50 Metros,  En Concreto De 2500 Psi E = 0.07 Metros</v>
          </cell>
          <cell r="E463" t="str">
            <v>UN</v>
          </cell>
          <cell r="F463">
            <v>50375.79</v>
          </cell>
          <cell r="G463">
            <v>41066</v>
          </cell>
        </row>
        <row r="464">
          <cell r="C464">
            <v>936</v>
          </cell>
          <cell r="D464" t="str">
            <v>Desmonte De Ventana Y Retiro De Material</v>
          </cell>
          <cell r="E464" t="str">
            <v>UN</v>
          </cell>
          <cell r="F464">
            <v>17905</v>
          </cell>
          <cell r="G464">
            <v>42472</v>
          </cell>
        </row>
        <row r="465">
          <cell r="C465">
            <v>937</v>
          </cell>
          <cell r="D465" t="str">
            <v>Resane De Fisuras Y/O Grietas En Muros Y Gradas</v>
          </cell>
          <cell r="E465" t="str">
            <v>ML</v>
          </cell>
          <cell r="F465">
            <v>8995.5499999999993</v>
          </cell>
          <cell r="G465">
            <v>41508</v>
          </cell>
        </row>
        <row r="466">
          <cell r="C466">
            <v>938</v>
          </cell>
          <cell r="D466" t="str">
            <v>Lavadero, Con Plantilla De Piso En Concreto De 2500 Psi E = 0.07, De 2.00 X 1.00 Metros, Mamposteria En Bloque De Cemento Vibrado , Pañete Y Mortero De Pega 1:4 Impermeabilizado, Cimiento En Concreto De 3000 Psi De 0.30 X 0.30 Metros, Lavadero Prefabricado En Granito De 0.60 X 0.50 Metros, Con Sus Accesorios Sanitarios, Válvula De 1/2"</v>
          </cell>
          <cell r="E466" t="str">
            <v>UN</v>
          </cell>
          <cell r="F466">
            <v>414361.15</v>
          </cell>
          <cell r="G466">
            <v>42415</v>
          </cell>
        </row>
        <row r="467">
          <cell r="C467">
            <v>941</v>
          </cell>
          <cell r="D467" t="str">
            <v>Meson De Cocina De 0.60 X2.50 Metros, Mamposteria En Bloque De Cemento Vibrado Con Pañete Y Mortero De Pega 1:4 Impermeabilizado, Losa Superior En Concreto De 3000 Psi Reforzada Con Varillas De 3/8" En Ambos Sentidos A Cada 0.15 Metros De E = 0.05 Mts, Lavaplatos De Acero Inoxidable De Empotrar, Con Sus Accesorios</v>
          </cell>
          <cell r="E467" t="str">
            <v>UN</v>
          </cell>
          <cell r="F467">
            <v>428679.53</v>
          </cell>
          <cell r="G467">
            <v>42415</v>
          </cell>
        </row>
        <row r="468">
          <cell r="C468">
            <v>942</v>
          </cell>
          <cell r="D468" t="str">
            <v>Reconstrucción De Alero En Concreto De 3000 Psi, Incluye Picada De Losa Y Retiro De Material En Mal Estado, Colocación De Malla Electrosoldada Y Aditivo Sikadur 32 O Similar Para La Adherencia Del Concreto.</v>
          </cell>
          <cell r="E468" t="str">
            <v>M2</v>
          </cell>
          <cell r="F468">
            <v>116310.2</v>
          </cell>
          <cell r="G468">
            <v>41912</v>
          </cell>
        </row>
        <row r="469">
          <cell r="C469">
            <v>943</v>
          </cell>
          <cell r="D469" t="str">
            <v>Reparación De Losa De Cubierta En La Parte Inferior, Incluye Picada De Mortero, Aplicación De Mortero 1:4, Aditivo Sikadur 32 O Similar, Malla Electrosoldada</v>
          </cell>
          <cell r="E469" t="str">
            <v>M2</v>
          </cell>
          <cell r="F469">
            <v>76316.570000000007</v>
          </cell>
          <cell r="G469">
            <v>41067</v>
          </cell>
        </row>
        <row r="470">
          <cell r="C470">
            <v>944</v>
          </cell>
          <cell r="D470" t="str">
            <v>Excavación Y Fundida De Zapata De 0.80 X 0.80 X 0.30 Mts En Concreto De 3000 Psi, Reforzada.</v>
          </cell>
          <cell r="E470" t="str">
            <v>UN</v>
          </cell>
          <cell r="F470">
            <v>198173</v>
          </cell>
          <cell r="G470">
            <v>41569</v>
          </cell>
        </row>
        <row r="471">
          <cell r="C471">
            <v>945</v>
          </cell>
          <cell r="D471" t="str">
            <v>Excavación Y Fundida De Zapata De 1.20 X 1.20 X 0.30 Mts, Con Concreto De 3000 Psi, Reforzada</v>
          </cell>
          <cell r="E471" t="str">
            <v>UN</v>
          </cell>
          <cell r="F471">
            <v>258225.44</v>
          </cell>
          <cell r="G471">
            <v>42496</v>
          </cell>
        </row>
        <row r="472">
          <cell r="C472">
            <v>946</v>
          </cell>
          <cell r="D472" t="str">
            <v>Columna En Concreto De 3000 Psi, De 0.30 X 0.30 Mts, Incluye Acero De Refuerzo 4 Varillas De 1/2", Estribos De 3/8" A Cada 0.20 Metros</v>
          </cell>
          <cell r="E472" t="str">
            <v>ML</v>
          </cell>
          <cell r="F472">
            <v>84677.21</v>
          </cell>
          <cell r="G472">
            <v>41767</v>
          </cell>
        </row>
        <row r="473">
          <cell r="C473">
            <v>947</v>
          </cell>
          <cell r="D473" t="str">
            <v>Alfagías De 0.10 X 0.10 Metros En Concreto De 3000 Psi, Reforzado Con 2 Varilla De D = 3/8", Estribos De D = 1/4" A Cada 0.20 Mts</v>
          </cell>
          <cell r="E473" t="str">
            <v>ML</v>
          </cell>
          <cell r="F473">
            <v>23806.89</v>
          </cell>
          <cell r="G473">
            <v>42578</v>
          </cell>
        </row>
        <row r="474">
          <cell r="C474">
            <v>948</v>
          </cell>
          <cell r="D474" t="str">
            <v>Pintura En Esmalte Para Puerta En Lamina Galvanizada, Incluye Aplicación De Anticorrosivo</v>
          </cell>
          <cell r="E474" t="str">
            <v>M2</v>
          </cell>
          <cell r="F474">
            <v>32724.33</v>
          </cell>
          <cell r="G474">
            <v>42496</v>
          </cell>
        </row>
        <row r="475">
          <cell r="C475">
            <v>949</v>
          </cell>
          <cell r="D475" t="str">
            <v>Pavimento En Concreto Rígido Mr = 600, E = 0.20 Mts, Pasadores D = 1"  - Longitud 0.35 Metros A Cada 0.30 Metros Y D = 1/2" - Longitud 0.85 Metros A Cada 1.20 Metros, Junta Y Antisol</v>
          </cell>
          <cell r="E475" t="str">
            <v>M2</v>
          </cell>
          <cell r="F475">
            <v>134149.84</v>
          </cell>
          <cell r="G475">
            <v>42493</v>
          </cell>
        </row>
        <row r="476">
          <cell r="C476">
            <v>952</v>
          </cell>
          <cell r="D476" t="str">
            <v>Cerramiento Provisional Perimetral De Protección En Polisombra, Con Altura De 2.00 Metros</v>
          </cell>
          <cell r="E476" t="str">
            <v>ML</v>
          </cell>
          <cell r="F476">
            <v>13110.75</v>
          </cell>
          <cell r="G476">
            <v>42314</v>
          </cell>
        </row>
        <row r="477">
          <cell r="C477">
            <v>953</v>
          </cell>
          <cell r="D477" t="str">
            <v>Demolicion De Zapata 1.00 X 1.00 X 0.30 Mts</v>
          </cell>
          <cell r="E477" t="str">
            <v>UN</v>
          </cell>
          <cell r="F477">
            <v>12000</v>
          </cell>
          <cell r="G477">
            <v>39918</v>
          </cell>
        </row>
        <row r="478">
          <cell r="C478">
            <v>954</v>
          </cell>
          <cell r="D478" t="str">
            <v>Ajuste Y Mantenimiento De Cielo Raso En Lámina Plana De Asbesto Cemento</v>
          </cell>
          <cell r="E478" t="str">
            <v>M2</v>
          </cell>
          <cell r="F478">
            <v>9579.25</v>
          </cell>
          <cell r="G478">
            <v>41015</v>
          </cell>
        </row>
        <row r="479">
          <cell r="C479">
            <v>955</v>
          </cell>
          <cell r="D479" t="str">
            <v>Reparación, Mantenimiento E Instalación De Salida De Alumbrado</v>
          </cell>
          <cell r="E479" t="str">
            <v>UN</v>
          </cell>
          <cell r="F479">
            <v>46174.75</v>
          </cell>
          <cell r="G479">
            <v>41067</v>
          </cell>
        </row>
        <row r="480">
          <cell r="C480">
            <v>956</v>
          </cell>
          <cell r="D480" t="str">
            <v>Capitulo - Gestiones Y Certificaciones</v>
          </cell>
          <cell r="E480" t="str">
            <v>SD</v>
          </cell>
          <cell r="F480">
            <v>0</v>
          </cell>
          <cell r="G480">
            <v>41554</v>
          </cell>
        </row>
        <row r="481">
          <cell r="C481">
            <v>957</v>
          </cell>
          <cell r="D481" t="str">
            <v>Suministro E Instalación De Bajante De Aguas Lluvias, En Tuberia Pvc Diametro 4"</v>
          </cell>
          <cell r="E481" t="str">
            <v>ML</v>
          </cell>
          <cell r="F481">
            <v>41583.35</v>
          </cell>
          <cell r="G481">
            <v>42578</v>
          </cell>
        </row>
        <row r="482">
          <cell r="C482">
            <v>958</v>
          </cell>
          <cell r="D482" t="str">
            <v>Piso En Adoquín Tipo Rectangular Peatonal E = 0.06 Mts, Con Borde De Confinamiento De 0.15 X 0.30 Metros En Concreto De 3000 Psi A Cada 3.00 Mts, Reforzado Con 2 Varillas De D = 3/8" Y Estribos De D = 1/4" A Cada 0.32 Mts</v>
          </cell>
          <cell r="E482" t="str">
            <v>M2</v>
          </cell>
          <cell r="F482">
            <v>85458.62</v>
          </cell>
          <cell r="G482">
            <v>42496</v>
          </cell>
        </row>
        <row r="483">
          <cell r="C483">
            <v>960</v>
          </cell>
          <cell r="D483" t="str">
            <v>Levante De Muro En Ladrillo Común Para Jardinera De 0.20 X 0.12 Mts, Con Mortero De Pega 1:4</v>
          </cell>
          <cell r="E483" t="str">
            <v>ML</v>
          </cell>
          <cell r="F483">
            <v>13310.1</v>
          </cell>
          <cell r="G483">
            <v>42524</v>
          </cell>
        </row>
        <row r="484">
          <cell r="C484">
            <v>962</v>
          </cell>
          <cell r="D484" t="str">
            <v>Ornamentación Y Jardinería - Relleno En Arena Negra Abonada Para Jardines, Incluye Transporte</v>
          </cell>
          <cell r="E484" t="str">
            <v>M3</v>
          </cell>
          <cell r="F484">
            <v>41550</v>
          </cell>
          <cell r="G484">
            <v>42538</v>
          </cell>
        </row>
        <row r="485">
          <cell r="C485">
            <v>963</v>
          </cell>
          <cell r="D485" t="str">
            <v>Piso Exterior En Tablon Vitrificado De 0.33 X 0.33 Mts, Junta En Piedra China Lavada De E = 0.05 Mts, Ancho 0.30 Mts</v>
          </cell>
          <cell r="E485" t="str">
            <v>ML</v>
          </cell>
          <cell r="F485">
            <v>11700</v>
          </cell>
          <cell r="G485">
            <v>39920</v>
          </cell>
        </row>
        <row r="486">
          <cell r="C486">
            <v>967</v>
          </cell>
          <cell r="D486" t="str">
            <v>Sensor De Intruismo Para Portón De Acceso, Incluye Fuente De 24 Vdc</v>
          </cell>
          <cell r="E486" t="str">
            <v>UN</v>
          </cell>
          <cell r="F486">
            <v>1200500</v>
          </cell>
          <cell r="G486">
            <v>41480</v>
          </cell>
        </row>
        <row r="487">
          <cell r="C487">
            <v>968</v>
          </cell>
          <cell r="D487" t="str">
            <v>Borna Phoenix Contact Ref Uk5N</v>
          </cell>
          <cell r="E487" t="str">
            <v>UN</v>
          </cell>
          <cell r="F487">
            <v>1200</v>
          </cell>
          <cell r="G487">
            <v>41480</v>
          </cell>
        </row>
        <row r="488">
          <cell r="C488">
            <v>969</v>
          </cell>
          <cell r="D488" t="str">
            <v>Suministro E Instalación De Tubería Conduit Galvanizada De D = 3/4"</v>
          </cell>
          <cell r="E488" t="str">
            <v>ML</v>
          </cell>
          <cell r="F488">
            <v>12300</v>
          </cell>
          <cell r="G488">
            <v>41480</v>
          </cell>
        </row>
        <row r="489">
          <cell r="C489">
            <v>970</v>
          </cell>
          <cell r="D489" t="str">
            <v>Suministro E Instalación De Cable Vehicular No. 16 Color Azul</v>
          </cell>
          <cell r="E489" t="str">
            <v>ML</v>
          </cell>
          <cell r="F489">
            <v>4820</v>
          </cell>
          <cell r="G489">
            <v>41480</v>
          </cell>
        </row>
        <row r="490">
          <cell r="C490">
            <v>981</v>
          </cell>
          <cell r="D490" t="str">
            <v>E - Desmonte, Suministro E Instalación De Acometida Eléctrica Y Tablero De 18 Circuitos Monofásico Con Puerta, Tipo Siemens O Similar.</v>
          </cell>
          <cell r="E490" t="str">
            <v>UN</v>
          </cell>
          <cell r="F490">
            <v>1385870</v>
          </cell>
          <cell r="G490">
            <v>41451</v>
          </cell>
        </row>
        <row r="491">
          <cell r="C491">
            <v>1021</v>
          </cell>
          <cell r="D491" t="str">
            <v>Suministro Y Aplicación De Sello Expandible Contra El Paso De Agua En Juntas De Construcción  Y Pases De Tubería Sikaswell S O Similar (Según Planos Y Especificaciones De Diseño)</v>
          </cell>
          <cell r="E491" t="str">
            <v>ML</v>
          </cell>
          <cell r="F491">
            <v>25588</v>
          </cell>
          <cell r="G491">
            <v>41479</v>
          </cell>
        </row>
        <row r="492">
          <cell r="C492">
            <v>1022</v>
          </cell>
          <cell r="D492" t="str">
            <v>Suministro E Instalación De Grifería Para Lavaplatos Tipo Grival O Similar</v>
          </cell>
          <cell r="E492" t="str">
            <v>UN</v>
          </cell>
          <cell r="F492">
            <v>95105</v>
          </cell>
          <cell r="G492">
            <v>42314</v>
          </cell>
        </row>
        <row r="493">
          <cell r="C493">
            <v>1023</v>
          </cell>
          <cell r="D493" t="str">
            <v>E - Suministro E Instalación De Tablero De 18 Circuitos, Incluye Tacos</v>
          </cell>
          <cell r="E493" t="str">
            <v>UN</v>
          </cell>
          <cell r="F493">
            <v>617156.67000000004</v>
          </cell>
          <cell r="G493">
            <v>41569</v>
          </cell>
        </row>
        <row r="494">
          <cell r="C494">
            <v>1024</v>
          </cell>
          <cell r="D494" t="str">
            <v>Estuco Sobre Pañete Allanado Para Cielo Raso</v>
          </cell>
          <cell r="E494" t="str">
            <v>M2</v>
          </cell>
          <cell r="F494">
            <v>10649.99</v>
          </cell>
          <cell r="G494">
            <v>41912</v>
          </cell>
        </row>
        <row r="495">
          <cell r="C495">
            <v>1025</v>
          </cell>
          <cell r="D495" t="str">
            <v>E - Acometida Eléctrica Con Tubería Conduit Pvc D = 1" , Alambrado Con Cable No. 4</v>
          </cell>
          <cell r="E495" t="str">
            <v>ML</v>
          </cell>
          <cell r="F495">
            <v>51569.919999999998</v>
          </cell>
          <cell r="G495">
            <v>41569</v>
          </cell>
        </row>
        <row r="496">
          <cell r="C496">
            <v>1026</v>
          </cell>
          <cell r="D496" t="str">
            <v>Pavimento En Concreto Rigido Mr = 36, Con Acelerado De 3 Dias, E = 0.15 Mts, Pasadores D = 3/4" - Longitud 0.35 Metros A Cada 0.30 Metros Y  D = 1/2" Longitud 0.85 Metros A Cada 1.20 Metros , Junta Y Antisol</v>
          </cell>
          <cell r="E496" t="str">
            <v>M2</v>
          </cell>
          <cell r="F496">
            <v>106405.17</v>
          </cell>
          <cell r="G496">
            <v>42493</v>
          </cell>
        </row>
        <row r="497">
          <cell r="C497">
            <v>1028</v>
          </cell>
          <cell r="D497" t="str">
            <v>Pavimento En Concreto Rigido Mr = 36, Con Acelerado De 3 Dias, E = 0.20 Mts, Pasadores D = 1"  Longitud 0.35 Metros A Cada 0.30 Metros Y D = 1/2" - Longitud 0.85 Metros A Cada 1.20 Metros, Junta Y Antisol</v>
          </cell>
          <cell r="E497" t="str">
            <v>M2</v>
          </cell>
          <cell r="F497">
            <v>129958.24</v>
          </cell>
          <cell r="G497">
            <v>42493</v>
          </cell>
        </row>
        <row r="498">
          <cell r="C498">
            <v>1029</v>
          </cell>
          <cell r="D498" t="str">
            <v>Demolición De Andén Y Retiro De Material</v>
          </cell>
          <cell r="E498" t="str">
            <v>M2</v>
          </cell>
          <cell r="F498">
            <v>10228.91</v>
          </cell>
          <cell r="G498">
            <v>42524</v>
          </cell>
        </row>
        <row r="499">
          <cell r="C499">
            <v>1030</v>
          </cell>
          <cell r="D499" t="str">
            <v>Cuneta Bordillo En Concreto De 3000 Psi Reforzado, De 0.25 + 0.35 + 0.15  Mts, E =  0.10 Mts.</v>
          </cell>
          <cell r="E499" t="str">
            <v>ML</v>
          </cell>
          <cell r="F499">
            <v>61313.43</v>
          </cell>
          <cell r="G499">
            <v>42198</v>
          </cell>
        </row>
        <row r="500">
          <cell r="C500">
            <v>1031</v>
          </cell>
          <cell r="D500" t="str">
            <v>Concreto De 2000 Psi</v>
          </cell>
          <cell r="E500" t="str">
            <v>M3</v>
          </cell>
          <cell r="F500">
            <v>246973.55</v>
          </cell>
          <cell r="G500">
            <v>42438</v>
          </cell>
        </row>
        <row r="501">
          <cell r="C501">
            <v>1032</v>
          </cell>
          <cell r="D501" t="str">
            <v>P. B. O.  Anden En Concreto De 3000 Psi De E = 0.07 Mts, No Incluye Mano De Obra</v>
          </cell>
          <cell r="E501" t="str">
            <v>M2</v>
          </cell>
          <cell r="F501">
            <v>23990.79</v>
          </cell>
          <cell r="G501">
            <v>40283</v>
          </cell>
        </row>
        <row r="502">
          <cell r="C502">
            <v>1033</v>
          </cell>
          <cell r="D502" t="str">
            <v>P. B. O. Aplicacion De Geotextil Nt - 2500, No Incluye Mano De Obra</v>
          </cell>
          <cell r="E502" t="str">
            <v>M2</v>
          </cell>
          <cell r="F502">
            <v>7276.5</v>
          </cell>
          <cell r="G502">
            <v>40283</v>
          </cell>
        </row>
        <row r="503">
          <cell r="C503">
            <v>1034</v>
          </cell>
          <cell r="D503" t="str">
            <v>P. B. O. Bordillo En Concreto De 3000 Psi  De 0.15 X 0.30 Mts, No Incluye Mano De Obra</v>
          </cell>
          <cell r="E503" t="str">
            <v>ML</v>
          </cell>
          <cell r="F503">
            <v>19833.099999999999</v>
          </cell>
          <cell r="G503">
            <v>40283</v>
          </cell>
        </row>
        <row r="504">
          <cell r="C504">
            <v>1035</v>
          </cell>
          <cell r="D504" t="str">
            <v>P. B. O.  Excavacion Y Retiro De Material, No Incluye Mano De Obra</v>
          </cell>
          <cell r="E504" t="str">
            <v>M3</v>
          </cell>
          <cell r="F504">
            <v>37261.4</v>
          </cell>
          <cell r="G504">
            <v>40283</v>
          </cell>
        </row>
        <row r="505">
          <cell r="C505">
            <v>1036</v>
          </cell>
          <cell r="D505" t="str">
            <v>P. B. O. Nivelacion, Replanteo Y Señalizacion, No Incluye Mano De Obra</v>
          </cell>
          <cell r="E505" t="str">
            <v>M2</v>
          </cell>
          <cell r="F505">
            <v>1140.04</v>
          </cell>
          <cell r="G505">
            <v>40283</v>
          </cell>
        </row>
        <row r="506">
          <cell r="C506">
            <v>1037</v>
          </cell>
          <cell r="D506" t="str">
            <v>P. B. O. Pavimento En Concreto Rigido Mr = 500 Psi, E = 0.15 Mts, Pasadores De D = 1/2" Y 3/4", Junta Y Antisol, No Incluye Mano De Obra</v>
          </cell>
          <cell r="E506" t="str">
            <v>M2</v>
          </cell>
          <cell r="F506">
            <v>71625.2</v>
          </cell>
          <cell r="G506">
            <v>40283</v>
          </cell>
        </row>
        <row r="507">
          <cell r="C507">
            <v>1038</v>
          </cell>
          <cell r="D507" t="str">
            <v>P. B. O.  Relleno En Material Seleccionado Compactado, No Incluye Mano De Obra</v>
          </cell>
          <cell r="E507" t="str">
            <v>M3</v>
          </cell>
          <cell r="F507">
            <v>55550.91</v>
          </cell>
          <cell r="G507">
            <v>40283</v>
          </cell>
        </row>
        <row r="508">
          <cell r="C508">
            <v>1039</v>
          </cell>
          <cell r="D508" t="str">
            <v>Afirmado Estabilizado Con Cal, E = 0.30 Mts.</v>
          </cell>
          <cell r="E508" t="str">
            <v>M2</v>
          </cell>
          <cell r="F508">
            <v>32882.79</v>
          </cell>
          <cell r="G508">
            <v>41026</v>
          </cell>
        </row>
        <row r="509">
          <cell r="C509">
            <v>1040</v>
          </cell>
          <cell r="D509" t="str">
            <v>Desmonte De Capa Vegetal Y Retiro De Material</v>
          </cell>
          <cell r="E509" t="str">
            <v>M2</v>
          </cell>
          <cell r="F509">
            <v>5476</v>
          </cell>
          <cell r="G509">
            <v>41949</v>
          </cell>
        </row>
        <row r="510">
          <cell r="C510">
            <v>1041</v>
          </cell>
          <cell r="D510" t="str">
            <v>Columna En Concreto De 3000 Psi, De 0.40 X 0.40 Mts, Incluye Acero De Refuerzo De 8 Varillas De 1/2", Estribos De 3/8" A Cada 0.20 Mts</v>
          </cell>
          <cell r="E510" t="str">
            <v>ML</v>
          </cell>
          <cell r="F510">
            <v>142317.31</v>
          </cell>
          <cell r="G510">
            <v>41569</v>
          </cell>
        </row>
        <row r="511">
          <cell r="C511">
            <v>1042</v>
          </cell>
          <cell r="D511" t="str">
            <v>Salida De Ventilador De Techo</v>
          </cell>
          <cell r="E511" t="str">
            <v>UN</v>
          </cell>
          <cell r="F511">
            <v>49598.93</v>
          </cell>
          <cell r="G511">
            <v>39939</v>
          </cell>
        </row>
        <row r="512">
          <cell r="C512">
            <v>1043</v>
          </cell>
          <cell r="D512" t="str">
            <v>Suministro E Instalación De Tubería De Alcantarillado Durafort O Similar D = 12" - 315 Mm</v>
          </cell>
          <cell r="E512" t="str">
            <v>ML</v>
          </cell>
          <cell r="F512">
            <v>158488.12</v>
          </cell>
          <cell r="G512">
            <v>42548</v>
          </cell>
        </row>
        <row r="513">
          <cell r="C513">
            <v>1046</v>
          </cell>
          <cell r="D513" t="str">
            <v>Solado Para Cimiento E = 0.05 Mts En Concreto De 2000 Psi</v>
          </cell>
          <cell r="E513" t="str">
            <v>ML</v>
          </cell>
          <cell r="F513">
            <v>9055.7199999999993</v>
          </cell>
          <cell r="G513">
            <v>41067</v>
          </cell>
        </row>
        <row r="514">
          <cell r="C514">
            <v>1048</v>
          </cell>
          <cell r="D514" t="str">
            <v>Columna En Concreto De 3000 Psi , De 0.15 X 0.30 Mts, No Incluye Acero De Refuerzo</v>
          </cell>
          <cell r="E514" t="str">
            <v>ML</v>
          </cell>
          <cell r="F514">
            <v>42865.99</v>
          </cell>
          <cell r="G514">
            <v>41344</v>
          </cell>
        </row>
        <row r="515">
          <cell r="C515">
            <v>1049</v>
          </cell>
          <cell r="D515" t="str">
            <v>Dintel O Viga De Amarre, En Concreto De 3000 Psi De 0.15 X 0.20 Mts No Incluye Acero De Refuerzo</v>
          </cell>
          <cell r="E515" t="str">
            <v>ML</v>
          </cell>
          <cell r="F515">
            <v>37513.089999999997</v>
          </cell>
          <cell r="G515">
            <v>42578</v>
          </cell>
        </row>
        <row r="516">
          <cell r="C516">
            <v>1050</v>
          </cell>
          <cell r="D516" t="str">
            <v>Suministro Construcción Y Montaje De Estructura En Aluminio Para Cubierta, Incluye Anticorrosivo Y Pintura (Ver Diseño Estructural)</v>
          </cell>
          <cell r="E516" t="str">
            <v>M2</v>
          </cell>
          <cell r="F516">
            <v>82200</v>
          </cell>
          <cell r="G516">
            <v>41344</v>
          </cell>
        </row>
        <row r="517">
          <cell r="C517">
            <v>1051</v>
          </cell>
          <cell r="D517" t="str">
            <v>Demolición De Cimiento Existente De 0.30 X 0.30 Mts A Una Profundidad &gt; 1.00 Mts &lt; 1.50 Mts Y Retiro De Material</v>
          </cell>
          <cell r="E517" t="str">
            <v>ML</v>
          </cell>
          <cell r="F517">
            <v>19265</v>
          </cell>
          <cell r="G517">
            <v>41016</v>
          </cell>
        </row>
        <row r="518">
          <cell r="C518">
            <v>1052</v>
          </cell>
          <cell r="D518" t="str">
            <v>Zapata De 1.50 X 1.50 X 0.30 Mts En Concreto De 3000 Psi, Con Acero De Refuerzo 7 Varillas D = 5/8" A Cada 0.25 Mts En Ambos Sentidos</v>
          </cell>
          <cell r="E518" t="str">
            <v>UN</v>
          </cell>
          <cell r="F518">
            <v>388534.19</v>
          </cell>
          <cell r="G518">
            <v>41569</v>
          </cell>
        </row>
        <row r="519">
          <cell r="C519">
            <v>1053</v>
          </cell>
          <cell r="D519" t="str">
            <v>Pedestal De 0.60 X 0.60 X 0.60 Mts, En Concreto De 3000 Psi, Reforzado Con 4 Varilla D = 1/2" , Estribos De 3/8" A Cada 0.20 Mts</v>
          </cell>
          <cell r="E519" t="str">
            <v>UN</v>
          </cell>
          <cell r="F519">
            <v>130267.55</v>
          </cell>
          <cell r="G519">
            <v>42496</v>
          </cell>
        </row>
        <row r="520">
          <cell r="C520">
            <v>1054</v>
          </cell>
          <cell r="D520" t="str">
            <v>Columnas En Concreto De 3000 Psi, De 0.40 X 0.40 Mts, Incluye Acero De Refuerzo 8 Varillas D = 5/8", Estribos De 3/8" A Cada 0.15 Mts, Altura 3.55 Mts</v>
          </cell>
          <cell r="E520" t="str">
            <v>ML</v>
          </cell>
          <cell r="F520">
            <v>181367.39</v>
          </cell>
          <cell r="G520">
            <v>41737</v>
          </cell>
        </row>
        <row r="521">
          <cell r="C521">
            <v>1055</v>
          </cell>
          <cell r="D521" t="str">
            <v>Plantilla Para Piso En Concreto De 2500 Psi E = 0.05 Mts, Incluye Parrilla De Acero De D = 1/4" A Cada 0.50 Mts En Ambos Sentidos</v>
          </cell>
          <cell r="E521" t="str">
            <v>M2</v>
          </cell>
          <cell r="F521">
            <v>33588.449999999997</v>
          </cell>
          <cell r="G521">
            <v>42779</v>
          </cell>
        </row>
        <row r="522">
          <cell r="C522">
            <v>1056</v>
          </cell>
          <cell r="D522" t="str">
            <v>Limpieza Con Retroexcavadora Sobre Oruga, Aplicada En Arroyo Sección Promedio: Ancho = 4.00 A 5.00 Metros, Altura = 1.50 A 3.00 Metros, Profundidad De Sedimentos = 1.50 A 3.00 Metros</v>
          </cell>
          <cell r="E522" t="str">
            <v>ML</v>
          </cell>
          <cell r="F522">
            <v>25790</v>
          </cell>
          <cell r="G522">
            <v>41008</v>
          </cell>
        </row>
        <row r="523">
          <cell r="C523">
            <v>1057</v>
          </cell>
          <cell r="D523" t="str">
            <v>Acopio Con Retroexcavadora Del Material Desalojado, Aplicada En Limpieza De Arroyo, Seccion Promedio: Ancho = 4.00 A 5.00 Metros, Altura = 1.50 A 3.00 Metros, Profundidad De Sedimentos = 1.50 A 2.50 Metros</v>
          </cell>
          <cell r="E523" t="str">
            <v>HO</v>
          </cell>
          <cell r="F523">
            <v>145032.5</v>
          </cell>
          <cell r="G523">
            <v>40974</v>
          </cell>
        </row>
        <row r="524">
          <cell r="C524">
            <v>1058</v>
          </cell>
          <cell r="D524" t="str">
            <v>Remocion Con Retroexcavadora Y Retiro De Material Desalojado En Volqueta, Aplicado En Limpieza De Arroyo De Sección Promedio: Ancho = 4.00 A 5.00 Metros, Altura = 1.50 A 3.00 Metros, Profundidad De Sedimentos = 1.50 A 2.50 Metros</v>
          </cell>
          <cell r="E524" t="str">
            <v>M3</v>
          </cell>
          <cell r="F524">
            <v>58633.75</v>
          </cell>
          <cell r="G524">
            <v>40669</v>
          </cell>
        </row>
        <row r="525">
          <cell r="C525">
            <v>1059</v>
          </cell>
          <cell r="D525" t="str">
            <v>Limpieza Manual Margenes, Aplicada En Limpieza De Arroyo Seccion Promedio: Ancho = 4.00 A 5.00 Metros, Altura = 1.50 A 3.00 Metros, Profundidad De Sedimentos = 1.50 A 2.50 Metros</v>
          </cell>
          <cell r="E525" t="str">
            <v>M2</v>
          </cell>
          <cell r="F525">
            <v>8132.5</v>
          </cell>
          <cell r="G525">
            <v>40669</v>
          </cell>
        </row>
        <row r="526">
          <cell r="C526">
            <v>1060</v>
          </cell>
          <cell r="D526" t="str">
            <v>Retiro Manual De Material Vegetal, Aplicada En Limpieza De Arroyo Seccion Promedio: Ancho = 4.00 A 5.00 Metros, Altura = 1.50 A 3.00 Metros, Profundidad De Sedimento De 1.50 A 2.50 Metros</v>
          </cell>
          <cell r="E526" t="str">
            <v>M2</v>
          </cell>
          <cell r="F526">
            <v>4660</v>
          </cell>
          <cell r="G526">
            <v>40669</v>
          </cell>
        </row>
        <row r="527">
          <cell r="C527">
            <v>1066</v>
          </cell>
          <cell r="D527" t="str">
            <v>Desmonte Y Retiro De Placa De Concreto De 0.06 X 0.60 X 2.40 Mts</v>
          </cell>
          <cell r="E527" t="str">
            <v>UN</v>
          </cell>
          <cell r="F527">
            <v>14830.47</v>
          </cell>
          <cell r="G527">
            <v>40344</v>
          </cell>
        </row>
        <row r="528">
          <cell r="C528">
            <v>1067</v>
          </cell>
          <cell r="D528" t="str">
            <v>Construcción Y Montaje De Placas De 0.06 X 0.60 X 3.00 Mts, En Concreto De 2500 Psi, Reforzado Con 3 Varillas De 3/8" A Lo Ancho Y 6 Varillas De 3/8" A Lo Largo.</v>
          </cell>
          <cell r="E528" t="str">
            <v>UN</v>
          </cell>
          <cell r="F528">
            <v>81226</v>
          </cell>
          <cell r="G528">
            <v>41026</v>
          </cell>
        </row>
        <row r="529">
          <cell r="C529">
            <v>1069</v>
          </cell>
          <cell r="D529" t="str">
            <v>Cerramiento  En Tela Verde, O Malla De Lona, (Polisombra), Con Altura De 2.00 Metros, Base Para Fijacion De Estacones 0.20 X 0.20 X 0.50 Metros En Concreto De 1500 Psi, Estacones De Madera De 2" X 2", Apuntillada Y Amarrada A Los Postes Con Alambre Negro Para Rigidizacion.</v>
          </cell>
          <cell r="E529" t="str">
            <v>ML</v>
          </cell>
          <cell r="F529">
            <v>21234.06</v>
          </cell>
          <cell r="G529">
            <v>41927</v>
          </cell>
        </row>
        <row r="530">
          <cell r="C530">
            <v>1084</v>
          </cell>
          <cell r="D530" t="str">
            <v>Acopio Manual Del Material Desalojado</v>
          </cell>
          <cell r="E530" t="str">
            <v>JO</v>
          </cell>
          <cell r="F530">
            <v>60900</v>
          </cell>
          <cell r="G530">
            <v>40282</v>
          </cell>
        </row>
        <row r="531">
          <cell r="C531">
            <v>1085</v>
          </cell>
          <cell r="D531" t="str">
            <v>Construccion Y Mantaje De Placa De 0.06 X 0.60 X 2.40 Mts, En Concreto De 2500 Psi, Reforzado Con 3 Varillas De 3/8" A Lo Ancho Y 9 Varillas De 3/8" A Lo Largo</v>
          </cell>
          <cell r="E531" t="str">
            <v>UN</v>
          </cell>
          <cell r="F531">
            <v>74161.960000000006</v>
          </cell>
          <cell r="G531">
            <v>40669</v>
          </cell>
        </row>
        <row r="532">
          <cell r="C532">
            <v>1086</v>
          </cell>
          <cell r="D532" t="str">
            <v>Juegos - Suministro, Instalación Y Montaje De Rueda Infantil Giratoria Para Parque, De 2.00 Metros De Diámetro, En Madera Pino Pátula Inmunizada, Tubería Galvanizada Y Herrajes Metálicos</v>
          </cell>
          <cell r="E532" t="str">
            <v>UN</v>
          </cell>
          <cell r="F532">
            <v>754000</v>
          </cell>
          <cell r="G532">
            <v>41075</v>
          </cell>
        </row>
        <row r="533">
          <cell r="C533">
            <v>1087</v>
          </cell>
          <cell r="D533" t="str">
            <v>Juegos - Suministro, Instalación Y Montaje De Módulo No. 15 De Juego Para Parque Que Incluye: Escalera Y Puente En Madera Y Cuerda, Columpio De 2 Puestos, Con Resbaladero En Fibra De Vidrio, En Madera Pino Pátula Inmunizada Y Herrajes Metálicos</v>
          </cell>
          <cell r="E533" t="str">
            <v>UN</v>
          </cell>
          <cell r="F533">
            <v>1600800</v>
          </cell>
          <cell r="G533">
            <v>41075</v>
          </cell>
        </row>
        <row r="534">
          <cell r="C534">
            <v>1088</v>
          </cell>
          <cell r="D534" t="str">
            <v>Juegos - Suministro, Instalación Y Montaje De Sube Y Baja Para Parque En Madera Pino Pátula Inmunizada, Con Herrajes Metálicos</v>
          </cell>
          <cell r="E534" t="str">
            <v>UN</v>
          </cell>
          <cell r="F534">
            <v>203000</v>
          </cell>
          <cell r="G534">
            <v>41569</v>
          </cell>
        </row>
        <row r="535">
          <cell r="C535">
            <v>1089</v>
          </cell>
          <cell r="D535" t="str">
            <v>Excavación A Mano En Material Común, Incluye Retiro De Material Con Cargador Y Volqueta</v>
          </cell>
          <cell r="E535" t="str">
            <v>M3</v>
          </cell>
          <cell r="F535">
            <v>40702.78</v>
          </cell>
          <cell r="G535">
            <v>42241</v>
          </cell>
        </row>
        <row r="536">
          <cell r="C536">
            <v>1090</v>
          </cell>
          <cell r="D536" t="str">
            <v>Remoción Manual Y Retiro De Material Desalojado En Volqueta</v>
          </cell>
          <cell r="E536" t="str">
            <v>M3</v>
          </cell>
          <cell r="F536">
            <v>42101.67</v>
          </cell>
          <cell r="G536">
            <v>41906</v>
          </cell>
        </row>
        <row r="537">
          <cell r="C537">
            <v>1091</v>
          </cell>
          <cell r="D537" t="str">
            <v>Suministro E Instalación De Banca Para Parque, En Concreto De 3000 Psi, Reforzado Con Varillas De 3/8" En Ambos Sentidos A Cada 0.15 Mts, De 0.60 X 1.10 Mts Altura 0.60 Mts, Fondo En Placa De Concreto, Con Su Logotipo</v>
          </cell>
          <cell r="E537" t="str">
            <v>UN</v>
          </cell>
          <cell r="F537">
            <v>424513.39</v>
          </cell>
          <cell r="G537">
            <v>41697</v>
          </cell>
        </row>
        <row r="538">
          <cell r="C538">
            <v>1092</v>
          </cell>
          <cell r="D538" t="str">
            <v>Kiosco De 4.00 X 4.00 Mts, Altura = 2.80 Mts, Con 4 Columnas Y Estructura De Soporte Para Cubierta En Madera Pino Pátula Inmunizada, Cubierta De Eternit Pintada En Cualquier Color</v>
          </cell>
          <cell r="E538" t="str">
            <v>UN</v>
          </cell>
          <cell r="F538">
            <v>5000000</v>
          </cell>
          <cell r="G538">
            <v>41075</v>
          </cell>
        </row>
        <row r="539">
          <cell r="C539">
            <v>1093</v>
          </cell>
          <cell r="D539" t="str">
            <v>Juegos - Suministro, Instalación Y Montaje De Módulo No. 17 De Juego Para Parque Que Incluye: Escalera En Madera, 2 Columpios, Resbaladero En Fibra De Vidrio, Sube Y Baja, Argollas De Balanceo, En Madera Pino Pátula Inmunizada, Tubería Galvanizada Y Herrajes Metálicos</v>
          </cell>
          <cell r="E539" t="str">
            <v>UN</v>
          </cell>
          <cell r="F539">
            <v>1740000</v>
          </cell>
          <cell r="G539">
            <v>41075</v>
          </cell>
        </row>
        <row r="540">
          <cell r="C540">
            <v>1094</v>
          </cell>
          <cell r="D540" t="str">
            <v>Juegos - Suministro, Instalación Y Montaje De Módulo No. 22 De Juegos Infantiles Para Parques Que Incluye: Escalera De Madera, Resbaladero En Fibra De Vidrio, 2 Puestos De Columpios, Puente De Madera, Juego De Argollas, Elaborado En Madera Pino Pátula Inmunizado, Con Herrajes Metálicos</v>
          </cell>
          <cell r="E540" t="str">
            <v>UN</v>
          </cell>
          <cell r="F540">
            <v>3549600</v>
          </cell>
          <cell r="G540">
            <v>41569</v>
          </cell>
        </row>
        <row r="541">
          <cell r="C541">
            <v>1095</v>
          </cell>
          <cell r="D541" t="str">
            <v>Relleno En Piedra Granzón O Cascajo De Piedra China</v>
          </cell>
          <cell r="E541" t="str">
            <v>M3</v>
          </cell>
          <cell r="F541">
            <v>72000</v>
          </cell>
          <cell r="G541">
            <v>41767</v>
          </cell>
        </row>
        <row r="542">
          <cell r="C542">
            <v>1096</v>
          </cell>
          <cell r="D542" t="str">
            <v>Relleno En Material Seleccionado No Compactado</v>
          </cell>
          <cell r="E542" t="str">
            <v>M3</v>
          </cell>
          <cell r="F542">
            <v>44250</v>
          </cell>
          <cell r="G542">
            <v>42496</v>
          </cell>
        </row>
        <row r="543">
          <cell r="C543">
            <v>1097</v>
          </cell>
          <cell r="D543" t="str">
            <v>E - Suministro E Instalación De Reflectores Tipo Luz De Metal Halite De 500 Watios, Incluye Acometida Eléctrica, Caja De Protección, Fotoceldas Y Cableado</v>
          </cell>
          <cell r="E543" t="str">
            <v>UN</v>
          </cell>
          <cell r="F543">
            <v>580000</v>
          </cell>
          <cell r="G543">
            <v>41737</v>
          </cell>
        </row>
        <row r="544">
          <cell r="C544">
            <v>1098</v>
          </cell>
          <cell r="D544" t="str">
            <v>Plantilla Para Piso En Concreto De 1500 Psi E = 0.10 Metros</v>
          </cell>
          <cell r="E544" t="str">
            <v>M2</v>
          </cell>
          <cell r="F544">
            <v>35223.42</v>
          </cell>
          <cell r="G544">
            <v>41064</v>
          </cell>
        </row>
        <row r="545">
          <cell r="C545">
            <v>1099</v>
          </cell>
          <cell r="D545" t="str">
            <v>Relleno En Material De Piedra Y Arena En Proporción 1:1, Compactado</v>
          </cell>
          <cell r="E545" t="str">
            <v>M3</v>
          </cell>
          <cell r="F545">
            <v>63676</v>
          </cell>
          <cell r="G545">
            <v>41781</v>
          </cell>
        </row>
        <row r="546">
          <cell r="C546">
            <v>1100</v>
          </cell>
          <cell r="D546" t="str">
            <v>Placa De Fondo En Concreto Ciclópeo, 60% En Concreto De 3000 Psi, 40% Piedra De Cimiento</v>
          </cell>
          <cell r="E546" t="str">
            <v>M3</v>
          </cell>
          <cell r="F546">
            <v>294764.53000000003</v>
          </cell>
          <cell r="G546">
            <v>41037</v>
          </cell>
        </row>
        <row r="547">
          <cell r="C547">
            <v>1101</v>
          </cell>
          <cell r="D547" t="str">
            <v>Solado En Concreto Pobre De 2000 Psi, E = 0.05 Metros</v>
          </cell>
          <cell r="E547" t="str">
            <v>M3</v>
          </cell>
          <cell r="F547">
            <v>386152.23</v>
          </cell>
          <cell r="G547">
            <v>42578</v>
          </cell>
        </row>
        <row r="548">
          <cell r="C548">
            <v>1102</v>
          </cell>
          <cell r="D548" t="str">
            <v>Viga De Cimiento En Concreto De 3000 Psi, No Incluye Acero De Refuerzo</v>
          </cell>
          <cell r="E548" t="str">
            <v>M3</v>
          </cell>
          <cell r="F548">
            <v>500063.01</v>
          </cell>
          <cell r="G548">
            <v>42538</v>
          </cell>
        </row>
        <row r="549">
          <cell r="C549">
            <v>1103</v>
          </cell>
          <cell r="D549" t="str">
            <v>Plantilla De Piso En Concreto De 3000 Psi E = 0.10 Metros</v>
          </cell>
          <cell r="E549" t="str">
            <v>M2</v>
          </cell>
          <cell r="F549">
            <v>48333.59</v>
          </cell>
          <cell r="G549">
            <v>42241</v>
          </cell>
        </row>
        <row r="550">
          <cell r="C550">
            <v>1104</v>
          </cell>
          <cell r="D550" t="str">
            <v>Levante De Muro En Bloque Vibrado Estructural. E = 0.10 Metros</v>
          </cell>
          <cell r="E550" t="str">
            <v>M2</v>
          </cell>
          <cell r="F550">
            <v>57728.1</v>
          </cell>
          <cell r="G550">
            <v>41697</v>
          </cell>
        </row>
        <row r="551">
          <cell r="C551">
            <v>1105</v>
          </cell>
          <cell r="D551" t="str">
            <v>Meson En Concreto De 2500 Psi, Espesor De 0.06 Metros, Ancho De 0.60 Metros, Varillas De 1/2" A Cada 0.20 Metros En Ambos Sentidos, Acabado En Granito Pulido</v>
          </cell>
          <cell r="E551" t="str">
            <v>ML</v>
          </cell>
          <cell r="F551">
            <v>101353.78</v>
          </cell>
          <cell r="G551">
            <v>42578</v>
          </cell>
        </row>
        <row r="552">
          <cell r="C552">
            <v>1106</v>
          </cell>
          <cell r="D552" t="str">
            <v>Suministro E Instalación De Espejo Biselado De 4 Mm</v>
          </cell>
          <cell r="E552" t="str">
            <v>M2</v>
          </cell>
          <cell r="F552">
            <v>83084.5</v>
          </cell>
          <cell r="G552">
            <v>42578</v>
          </cell>
        </row>
        <row r="553">
          <cell r="C553">
            <v>1109</v>
          </cell>
          <cell r="D553" t="str">
            <v>Suministro E Instalacion De Sistema De Tanques De Reserva De 500 Lts, Incluye: 4 Tanques Plasticos, Accesorios, Tuberia De 2" Y 1", Flotador, Registros Y Valvula.</v>
          </cell>
          <cell r="E553" t="str">
            <v>UN</v>
          </cell>
          <cell r="F553">
            <v>1574857</v>
          </cell>
          <cell r="G553">
            <v>39968</v>
          </cell>
        </row>
        <row r="554">
          <cell r="C554">
            <v>1116</v>
          </cell>
          <cell r="D554" t="str">
            <v>Suministro E Instalación De Bajante Tipo Amazonas</v>
          </cell>
          <cell r="E554" t="str">
            <v>ML</v>
          </cell>
          <cell r="F554">
            <v>45652.55</v>
          </cell>
          <cell r="G554">
            <v>41676</v>
          </cell>
        </row>
        <row r="555">
          <cell r="C555">
            <v>1117</v>
          </cell>
          <cell r="D555" t="str">
            <v>Ornamentacion Y Jardineria - Siembra De Grama Criolla, Incluye Transporte</v>
          </cell>
          <cell r="E555" t="str">
            <v>M2</v>
          </cell>
          <cell r="F555">
            <v>4500</v>
          </cell>
          <cell r="G555">
            <v>42752</v>
          </cell>
        </row>
        <row r="556">
          <cell r="C556">
            <v>1126</v>
          </cell>
          <cell r="D556" t="str">
            <v>Suministro E Instalación De Canal Tipo Amazonas De Pvc</v>
          </cell>
          <cell r="E556" t="str">
            <v>ML</v>
          </cell>
          <cell r="F556">
            <v>47320.480000000003</v>
          </cell>
          <cell r="G556">
            <v>42241</v>
          </cell>
        </row>
        <row r="557">
          <cell r="C557">
            <v>1127</v>
          </cell>
          <cell r="D557" t="str">
            <v>Suministro E Instalación De Puerta Ventana En Reja De Varilla Cuadrada De 1/2", Con Tuberia Galvanizada De 3/4", Varilla De 5/8", Platina De 3/16" Y Balineras De Acero De 1/2", Pintada Con Anticorrosivo Y Esmalte (Segun Diseño)</v>
          </cell>
          <cell r="E557" t="str">
            <v>UN</v>
          </cell>
          <cell r="F557">
            <v>523560</v>
          </cell>
          <cell r="G557">
            <v>41068</v>
          </cell>
        </row>
        <row r="558">
          <cell r="C558">
            <v>1128</v>
          </cell>
          <cell r="D558" t="str">
            <v>Suministro E Instalación De Puerta En Reja De Varilla Cuadrada De 1/2", Para Ingreso De Baños, Con Tubería Galvanizada De 3/4", Varilla De 5/8", Platina De 3/16" Y Balinera De Acero De 1/2", Pintada Con Anticorrosivo Y Esmalte (Segun Diseño)</v>
          </cell>
          <cell r="E558" t="str">
            <v>UN</v>
          </cell>
          <cell r="F558">
            <v>265489</v>
          </cell>
          <cell r="G558">
            <v>41068</v>
          </cell>
        </row>
        <row r="559">
          <cell r="C559">
            <v>1129</v>
          </cell>
          <cell r="D559" t="str">
            <v>Rejilla De Ventilacion, Con Marco En Lamina Calibre 18, Pintada Con Anticorrosivo Y Esmalte</v>
          </cell>
          <cell r="E559" t="str">
            <v>M2</v>
          </cell>
          <cell r="F559">
            <v>81694</v>
          </cell>
          <cell r="G559">
            <v>39969</v>
          </cell>
        </row>
        <row r="560">
          <cell r="C560">
            <v>1130</v>
          </cell>
          <cell r="D560" t="str">
            <v>Cortasol Pintado, En Lámina Galvanizada Calibre 18, Incluye Perfil Y Platina De 3/16", Cadena Galvanizada De 3/8", Gancho Tensor Galvanizado De 5/16" X 5", Bisagra, Tornillo Expansivo, Gancho Galvanizado Con Platina, Pintura Anticorrosiva Y Esmalte (Segun Diseño)</v>
          </cell>
          <cell r="E560" t="str">
            <v>UN</v>
          </cell>
          <cell r="F560">
            <v>532686</v>
          </cell>
          <cell r="G560">
            <v>41075</v>
          </cell>
        </row>
        <row r="561">
          <cell r="C561">
            <v>1131</v>
          </cell>
          <cell r="D561" t="str">
            <v>Ventana En Malla Eslabonada Galvanizada Calibre 12 Hueco De 2" X 2", Con Angulo De 1" X 1" X 3/16", Platina De 1/2" X 3/16", Pintada Con Anticorrosivo Y Esmalte. (Según Diseño)</v>
          </cell>
          <cell r="E561" t="str">
            <v>M2</v>
          </cell>
          <cell r="F561">
            <v>49410</v>
          </cell>
          <cell r="G561">
            <v>41075</v>
          </cell>
        </row>
        <row r="562">
          <cell r="C562">
            <v>1132</v>
          </cell>
          <cell r="D562" t="str">
            <v>Zapata De 2.60 X 2.60 X 0.60 Metros, En Concreto De 3000 Psi, No Incluye Acero De Refuerzo</v>
          </cell>
          <cell r="E562" t="str">
            <v>UN</v>
          </cell>
          <cell r="F562">
            <v>1471856.68</v>
          </cell>
          <cell r="G562">
            <v>41075</v>
          </cell>
        </row>
        <row r="563">
          <cell r="C563">
            <v>1133</v>
          </cell>
          <cell r="D563" t="str">
            <v>Pedestal De 0.70 X 0.60 X 1.40 Metros, En Concreto De 3000 Psi, No Incluye Acero De Refuerzo</v>
          </cell>
          <cell r="E563" t="str">
            <v>UN</v>
          </cell>
          <cell r="F563">
            <v>229191.47</v>
          </cell>
          <cell r="G563">
            <v>41045</v>
          </cell>
        </row>
        <row r="564">
          <cell r="C564">
            <v>1134</v>
          </cell>
          <cell r="D564" t="str">
            <v>Viga Canal De B = 1.00 Metros, Altura = 0.45 Metros, E = 0.10 Metros, En Concreto, Impermeabilizado Con Manto Edil, No Incluye Acero De Refuerzo.</v>
          </cell>
          <cell r="E564" t="str">
            <v>ML</v>
          </cell>
          <cell r="F564">
            <v>142130.04999999999</v>
          </cell>
          <cell r="G564">
            <v>42314</v>
          </cell>
        </row>
        <row r="565">
          <cell r="C565">
            <v>1135</v>
          </cell>
          <cell r="D565" t="str">
            <v>Columna En Concreto De 3000 Psi, De 0.40 X 0.50 Metros, No Incluye Acero De Refuerzo</v>
          </cell>
          <cell r="E565" t="str">
            <v>ML</v>
          </cell>
          <cell r="F565">
            <v>108860.68</v>
          </cell>
          <cell r="G565">
            <v>41016</v>
          </cell>
        </row>
        <row r="566">
          <cell r="C566">
            <v>1136</v>
          </cell>
          <cell r="D566" t="str">
            <v>Pañete Pulido Con Cal Bajo Placa De Entrepiso</v>
          </cell>
          <cell r="E566" t="str">
            <v>M2</v>
          </cell>
          <cell r="F566">
            <v>21718.1</v>
          </cell>
          <cell r="G566">
            <v>41556</v>
          </cell>
        </row>
        <row r="567">
          <cell r="C567">
            <v>1137</v>
          </cell>
          <cell r="D567" t="str">
            <v>Encamisada De Muro De Soporte Existente En Concreto De 3000 Psi</v>
          </cell>
          <cell r="E567" t="str">
            <v>M3</v>
          </cell>
          <cell r="F567">
            <v>618987.38</v>
          </cell>
          <cell r="G567">
            <v>41037</v>
          </cell>
        </row>
        <row r="568">
          <cell r="C568">
            <v>1138</v>
          </cell>
          <cell r="D568" t="str">
            <v>Excavación Manual Para Soporte O Estribos De Puente</v>
          </cell>
          <cell r="E568" t="str">
            <v>JO</v>
          </cell>
          <cell r="F568">
            <v>60900</v>
          </cell>
          <cell r="G568">
            <v>41037</v>
          </cell>
        </row>
        <row r="569">
          <cell r="C569">
            <v>1139</v>
          </cell>
          <cell r="D569" t="str">
            <v>Suministro E Instalacion De Platina De Hierro Como Base Para Soldar La Estructura Del Puente, De 0.60 Mtrs X 0.40 Mtrs X 2"</v>
          </cell>
          <cell r="E569" t="str">
            <v>UN</v>
          </cell>
          <cell r="F569">
            <v>50000</v>
          </cell>
          <cell r="G569">
            <v>39981</v>
          </cell>
        </row>
        <row r="570">
          <cell r="C570">
            <v>1140</v>
          </cell>
          <cell r="D570" t="str">
            <v>Suministro, Instalacion Y Montaje De Puente Peatonal Metalico, De 1.50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570" t="str">
            <v>ML</v>
          </cell>
          <cell r="F570">
            <v>1350000</v>
          </cell>
          <cell r="G570">
            <v>40968</v>
          </cell>
        </row>
        <row r="571">
          <cell r="C571">
            <v>1141</v>
          </cell>
          <cell r="D571" t="str">
            <v>Placa En Concreto De 3000 Psi E = 0.10 Metros, Incluye Malla Electrosoldada</v>
          </cell>
          <cell r="E571" t="str">
            <v>M2</v>
          </cell>
          <cell r="F571">
            <v>68888.59</v>
          </cell>
          <cell r="G571">
            <v>42779</v>
          </cell>
        </row>
        <row r="572">
          <cell r="C572">
            <v>1142</v>
          </cell>
          <cell r="D572" t="str">
            <v>Grada O Rampa De Acceso Al Puente Peatonal En Concreto De 3000 Psi, E = 0.10 Metros</v>
          </cell>
          <cell r="E572" t="str">
            <v>M2</v>
          </cell>
          <cell r="F572">
            <v>60405.2</v>
          </cell>
          <cell r="G572">
            <v>41831</v>
          </cell>
        </row>
        <row r="573">
          <cell r="C573">
            <v>1143</v>
          </cell>
          <cell r="D573" t="str">
            <v>Caja De Inspeccion De 0.80 X 0.80 X 0.90 Para A. Ll.</v>
          </cell>
          <cell r="E573" t="str">
            <v>UN</v>
          </cell>
          <cell r="F573">
            <v>717731</v>
          </cell>
          <cell r="G573">
            <v>40106</v>
          </cell>
        </row>
        <row r="574">
          <cell r="C574">
            <v>1144</v>
          </cell>
          <cell r="D574" t="str">
            <v>Solado En Concreto De 1500 Psi Normal Para Limpieza E = 0.03</v>
          </cell>
          <cell r="E574" t="str">
            <v>M2</v>
          </cell>
          <cell r="F574">
            <v>15431.53</v>
          </cell>
          <cell r="G574">
            <v>41697</v>
          </cell>
        </row>
        <row r="575">
          <cell r="C575">
            <v>1145</v>
          </cell>
          <cell r="D575" t="str">
            <v>Losa Maciza En Concreto De 3000 Psi, No Incluye Acero De Refuerzo, E =0.15 Metros</v>
          </cell>
          <cell r="E575" t="str">
            <v>M2</v>
          </cell>
          <cell r="F575">
            <v>136169.18</v>
          </cell>
          <cell r="G575">
            <v>42241</v>
          </cell>
        </row>
        <row r="576">
          <cell r="C576">
            <v>1146</v>
          </cell>
          <cell r="D576" t="str">
            <v>Desmonte, Reparación E Instalación De Abanico De Techo, Incluye Acabado Con Pintura Anticorrosiva Y Esmalte Blanco</v>
          </cell>
          <cell r="E576" t="str">
            <v>UN</v>
          </cell>
          <cell r="F576">
            <v>48950</v>
          </cell>
          <cell r="G576">
            <v>41365</v>
          </cell>
        </row>
        <row r="577">
          <cell r="C577">
            <v>1147</v>
          </cell>
          <cell r="D577" t="str">
            <v>Portón En Malla Eslabonada Y Tubería Galvanizada D = 2 1/2", A Dos Hojas, Dimensiones De Las Puertas 2.00 X 3.00, Incluye Instalación, Soldadura, Pintura, Mano De Obra Y Transporte</v>
          </cell>
          <cell r="E577" t="str">
            <v>UN</v>
          </cell>
          <cell r="F577">
            <v>1500000</v>
          </cell>
          <cell r="G577">
            <v>41481</v>
          </cell>
        </row>
        <row r="578">
          <cell r="C578">
            <v>1148</v>
          </cell>
          <cell r="D578" t="str">
            <v>Demolición, Fresado Y Retiro De Material De Pavimento Asfáltico</v>
          </cell>
          <cell r="E578" t="str">
            <v>M2</v>
          </cell>
          <cell r="F578">
            <v>16180.92</v>
          </cell>
          <cell r="G578">
            <v>41831</v>
          </cell>
        </row>
        <row r="579">
          <cell r="C579">
            <v>1149</v>
          </cell>
          <cell r="D579" t="str">
            <v>Excavación Para Conformación De Taludes Y Retiro De Material Sobrante</v>
          </cell>
          <cell r="E579" t="str">
            <v>M3</v>
          </cell>
          <cell r="F579">
            <v>33254</v>
          </cell>
          <cell r="G579">
            <v>41037</v>
          </cell>
        </row>
        <row r="580">
          <cell r="C580">
            <v>1150</v>
          </cell>
          <cell r="D580" t="str">
            <v>Reparacion Y Mantenimiento De La Estructura Metalica De Puente Peatonal: Cerchas, Correas, Platinas De Anclaje, Baranda De Seguridad, Incluye Tornilleria, Soldaduras, Reposicion De Perfiles Dañados, Pintura Con Anticorrosivo Y Acabado En Esmalte.</v>
          </cell>
          <cell r="E580" t="str">
            <v>M2</v>
          </cell>
          <cell r="F580">
            <v>97000</v>
          </cell>
          <cell r="G580">
            <v>40011</v>
          </cell>
        </row>
        <row r="581">
          <cell r="C581">
            <v>1151</v>
          </cell>
          <cell r="D581" t="str">
            <v>Suministro E Instalacion De Lamina Colaborante De Metaldeck De 2", Calibre 22, Para Estructura De Piso En Concreto De 3000 Psi</v>
          </cell>
          <cell r="E581" t="str">
            <v>M2</v>
          </cell>
          <cell r="F581">
            <v>47110</v>
          </cell>
          <cell r="G581">
            <v>40011</v>
          </cell>
        </row>
        <row r="582">
          <cell r="C582">
            <v>1152</v>
          </cell>
          <cell r="D582" t="str">
            <v>Desmonte De Piso De Madera En Puente Peatonal Metálico, Incluye Retiro De Material</v>
          </cell>
          <cell r="E582" t="str">
            <v>M2</v>
          </cell>
          <cell r="F582">
            <v>12186.67</v>
          </cell>
          <cell r="G582">
            <v>41037</v>
          </cell>
        </row>
        <row r="583">
          <cell r="C583">
            <v>1153</v>
          </cell>
          <cell r="D583" t="str">
            <v>Trazado Y Replanteo Sobre Placa.</v>
          </cell>
          <cell r="E583" t="str">
            <v>M2</v>
          </cell>
          <cell r="F583">
            <v>6868.69</v>
          </cell>
          <cell r="G583">
            <v>41936</v>
          </cell>
        </row>
        <row r="584">
          <cell r="C584">
            <v>1154</v>
          </cell>
          <cell r="D584" t="str">
            <v>Registro Sanitario De 1.00 X 1.00 X 0.60 Metros, En Mamposteria, Mortero De Pega Y Pañete Con Mortero 1:4 Impermeabilizado, Tapa En Concreto De 3000 Psi</v>
          </cell>
          <cell r="E584" t="str">
            <v>UN</v>
          </cell>
          <cell r="F584">
            <v>331974.78999999998</v>
          </cell>
          <cell r="G584">
            <v>42572</v>
          </cell>
        </row>
        <row r="585">
          <cell r="C585">
            <v>1155</v>
          </cell>
          <cell r="D585" t="str">
            <v>Columna En Concreto De 3000 Psi, De 0.40 X 0.50 Metros, Incluye Acero De Refuerzo De 8 Varillas De 1/2", Estribos De 3/8" A Cada 0.20 Metros</v>
          </cell>
          <cell r="E585" t="str">
            <v>ML</v>
          </cell>
          <cell r="F585">
            <v>157962.49</v>
          </cell>
          <cell r="G585">
            <v>41016</v>
          </cell>
        </row>
        <row r="586">
          <cell r="C586">
            <v>1156</v>
          </cell>
          <cell r="D586" t="str">
            <v>Elemento Vertical En Fachada Y Portico En Columna De Concreto De 3000 Psi De 0.15 X 0.25 Metros, No Incluye Acero De Refuerzo</v>
          </cell>
          <cell r="E586" t="str">
            <v>ML</v>
          </cell>
          <cell r="F586">
            <v>32775.72</v>
          </cell>
          <cell r="G586">
            <v>41017</v>
          </cell>
        </row>
        <row r="587">
          <cell r="C587">
            <v>1157</v>
          </cell>
          <cell r="D587" t="str">
            <v>Pergolas En Tuberia De Pvc De 2", Con Varilla De 3/8", Relleno Con Concreto Fluido</v>
          </cell>
          <cell r="E587" t="str">
            <v>ML</v>
          </cell>
          <cell r="F587">
            <v>39226.49</v>
          </cell>
          <cell r="G587">
            <v>41047</v>
          </cell>
        </row>
        <row r="588">
          <cell r="C588">
            <v>1158</v>
          </cell>
          <cell r="D588" t="str">
            <v>Juegos - Suministro E Instalación De Marco Para Cancha De Uso Múltiple (Fútbol Y Basquetbol), Con Medida Y Altura Reglamentaria, Los Marcos En Tubería Galvanizada De 3" Y La Parte Posterior Que Sostienen Los Tableros, En Tubería Galvanizada De 2", Tableros En Acrílico Con Sus Medidas Profesionales, Pintados, Instalados, Con Sus Canastas Y Sus Respectivas Mallas</v>
          </cell>
          <cell r="E588" t="str">
            <v>JG</v>
          </cell>
          <cell r="F588">
            <v>5944105</v>
          </cell>
          <cell r="G588">
            <v>42496</v>
          </cell>
        </row>
        <row r="589">
          <cell r="C589">
            <v>1159</v>
          </cell>
          <cell r="D589" t="str">
            <v>Anden, Plazoleta Y Rampa De Acceso Vehicular En Concreto De 3000 Psi E = 0.07 Metros</v>
          </cell>
          <cell r="E589" t="str">
            <v>M2</v>
          </cell>
          <cell r="F589">
            <v>31963.37</v>
          </cell>
          <cell r="G589">
            <v>41386</v>
          </cell>
        </row>
        <row r="590">
          <cell r="C590">
            <v>1160</v>
          </cell>
          <cell r="D590" t="str">
            <v>Suministro E Instalación De Lavadero En Granito De 0.60 X 0.50 Metros Incluye Accesorios Sanitarios Y Válvula De Control</v>
          </cell>
          <cell r="E590" t="str">
            <v>UN</v>
          </cell>
          <cell r="F590">
            <v>195906.5</v>
          </cell>
          <cell r="G590">
            <v>42538</v>
          </cell>
        </row>
        <row r="591">
          <cell r="C591">
            <v>1161</v>
          </cell>
          <cell r="D591" t="str">
            <v>Suministro E Instalación De Lavaplatos En Acero Inoxidable, Linea Económica  De 0.51 X 0.43 Metros, Incluye Accesorios Y Grifería Cuello De Ganso Metálica</v>
          </cell>
          <cell r="E591" t="str">
            <v>UN</v>
          </cell>
          <cell r="F591">
            <v>221512.5</v>
          </cell>
          <cell r="G591">
            <v>42524</v>
          </cell>
        </row>
        <row r="592">
          <cell r="C592">
            <v>1163</v>
          </cell>
          <cell r="D592" t="str">
            <v>Suministro E Instalacion De Lavaplatos De 1.20 Metros, Sencillo En Acero Inoxidable De Una Ala Y Una Cubeta, Incluye  Accesorios Y Griferia Cuello De Ganso Metalica</v>
          </cell>
          <cell r="E592" t="str">
            <v>UN</v>
          </cell>
          <cell r="F592">
            <v>419912.5</v>
          </cell>
          <cell r="G592">
            <v>41386</v>
          </cell>
        </row>
        <row r="593">
          <cell r="C593">
            <v>1164</v>
          </cell>
          <cell r="D593" t="str">
            <v>E - Suministro, Instalación De Totalizador General De 3 X 100 Amp</v>
          </cell>
          <cell r="E593" t="str">
            <v>UN</v>
          </cell>
          <cell r="F593">
            <v>318375</v>
          </cell>
          <cell r="G593">
            <v>41737</v>
          </cell>
        </row>
        <row r="594">
          <cell r="C594">
            <v>1166</v>
          </cell>
          <cell r="D594" t="str">
            <v>Suministro E Instalación De Puerta Metálica De 2 Hojas, En Lámina Galvanizada Calibre 20 De Doble Faz Y Marco Calibre 18 De 1.80 X 2.80 Metros, Incluye Pintura Anticorrosiva Y  Acabado En Esmalte, Cerraduras Y Herrajes</v>
          </cell>
          <cell r="E594" t="str">
            <v>UN</v>
          </cell>
          <cell r="F594">
            <v>680000</v>
          </cell>
          <cell r="G594">
            <v>42524</v>
          </cell>
        </row>
        <row r="595">
          <cell r="C595">
            <v>1167</v>
          </cell>
          <cell r="D595" t="str">
            <v>Zócalo En Baldosa De Granito De 0.08 X 0.33 Metros</v>
          </cell>
          <cell r="E595" t="str">
            <v>ML</v>
          </cell>
          <cell r="F595">
            <v>9847.83</v>
          </cell>
          <cell r="G595">
            <v>42578</v>
          </cell>
        </row>
        <row r="596">
          <cell r="C596">
            <v>1174</v>
          </cell>
          <cell r="D596" t="str">
            <v>Corte Y Perfilado De Muro En Bloque O Ladrillo, Incluye Retiro De Material</v>
          </cell>
          <cell r="E596" t="str">
            <v>ML</v>
          </cell>
          <cell r="F596">
            <v>14336.77</v>
          </cell>
          <cell r="G596">
            <v>42538</v>
          </cell>
        </row>
        <row r="597">
          <cell r="C597">
            <v>1175</v>
          </cell>
          <cell r="D597" t="str">
            <v>Corte Y Perfilado De Piso Y Plantilla, Incluye Retiro De Material</v>
          </cell>
          <cell r="E597" t="str">
            <v>ML</v>
          </cell>
          <cell r="F597">
            <v>11925</v>
          </cell>
          <cell r="G597">
            <v>42416</v>
          </cell>
        </row>
        <row r="598">
          <cell r="C598">
            <v>1176</v>
          </cell>
          <cell r="D598" t="str">
            <v>Dintel En Bloque De Arcilla No. 4 De 0.10 X 0.20 Metros, Incluye 2 Varillas De 1/2"</v>
          </cell>
          <cell r="E598" t="str">
            <v>ML</v>
          </cell>
          <cell r="F598">
            <v>23391.19</v>
          </cell>
          <cell r="G598">
            <v>42415</v>
          </cell>
        </row>
        <row r="599">
          <cell r="C599">
            <v>1177</v>
          </cell>
          <cell r="D599" t="str">
            <v>Viga De Sobrecimiento De 0.15 X 0.20 Metros, En Concreto De 2500 Psi, Incluye 4 Varillas De 3/8" Y Estribos De 1/4" A Cada 0.15 Metros, Con Apuntalamiento Y Corte De Muro Existente.</v>
          </cell>
          <cell r="E599" t="str">
            <v>ML</v>
          </cell>
          <cell r="F599">
            <v>70973.52</v>
          </cell>
          <cell r="G599">
            <v>42415</v>
          </cell>
        </row>
        <row r="600">
          <cell r="C600">
            <v>1178</v>
          </cell>
          <cell r="D600" t="str">
            <v>Viga De Sobrecimiento En Concreto De 3000 Psi De 0.10 X 0.20 Metros, Incluye 4 Varillas De 3/8" Y Estribos De 1/4" A Cada 0.15 Metros</v>
          </cell>
          <cell r="E600" t="str">
            <v>ML</v>
          </cell>
          <cell r="F600">
            <v>46888.33</v>
          </cell>
          <cell r="G600">
            <v>41075</v>
          </cell>
        </row>
        <row r="601">
          <cell r="C601">
            <v>1179</v>
          </cell>
          <cell r="D601" t="str">
            <v>Columna De Confinamiento En Concreto De 3000 Psi De 0.10 X 0.20 Metros, Incluye Acero De Refuerzo  3 Varillas De 1/2", Estribos De 3/8" A Cada 0.15 Metros Y Apuntalamiento De Muro</v>
          </cell>
          <cell r="E601" t="str">
            <v>ML</v>
          </cell>
          <cell r="F601">
            <v>55876.85</v>
          </cell>
          <cell r="G601">
            <v>42538</v>
          </cell>
        </row>
        <row r="602">
          <cell r="C602">
            <v>1180</v>
          </cell>
          <cell r="D602" t="str">
            <v>Desmonte E Instalación De Puerta O Ventana De 0.70 A 1.00 Metros De Ancho, Solo Incluye Mano De Obra</v>
          </cell>
          <cell r="E602" t="str">
            <v>UN</v>
          </cell>
          <cell r="F602">
            <v>48740</v>
          </cell>
          <cell r="G602">
            <v>42415</v>
          </cell>
        </row>
        <row r="603">
          <cell r="C603">
            <v>1181</v>
          </cell>
          <cell r="D603" t="str">
            <v>Pañete Allanado Sobre Muro En Mortero 1:4, En Áreas Con Ancho &lt; 0.80 Metros</v>
          </cell>
          <cell r="E603" t="str">
            <v>ML</v>
          </cell>
          <cell r="F603">
            <v>12240.98</v>
          </cell>
          <cell r="G603">
            <v>42578</v>
          </cell>
        </row>
        <row r="604">
          <cell r="C604">
            <v>1182</v>
          </cell>
          <cell r="D604" t="str">
            <v>Viga En Concreto De 3000 Psi De 0.10 X 0.10 Metros, Incluye 2 Varillas D= 1/2" Y Estribos D = 1/4" A Cada 0.15 Metros</v>
          </cell>
          <cell r="E604" t="str">
            <v>ML</v>
          </cell>
          <cell r="F604">
            <v>33932.370000000003</v>
          </cell>
          <cell r="G604">
            <v>42439</v>
          </cell>
        </row>
        <row r="605">
          <cell r="C605">
            <v>1183</v>
          </cell>
          <cell r="D605" t="str">
            <v>Montaje De Cubierta Existente En Lamina Ondulada De Asbesto Cemento Perfil 7, Incluye Amarres Y Ganchos De Fijacion, Estructura De Soporte En Madera</v>
          </cell>
          <cell r="E605" t="str">
            <v>M2</v>
          </cell>
          <cell r="F605">
            <v>44761.35</v>
          </cell>
          <cell r="G605">
            <v>42415</v>
          </cell>
        </row>
        <row r="606">
          <cell r="C606">
            <v>1184</v>
          </cell>
          <cell r="D606" t="str">
            <v>Plantilla Para Piso En Concreto De 1500 Psi, E = 0.05 Metros, En Areas Con Ancho &lt; 0.80 Metros</v>
          </cell>
          <cell r="E606" t="str">
            <v>ML</v>
          </cell>
          <cell r="F606">
            <v>16252.7</v>
          </cell>
          <cell r="G606">
            <v>41912</v>
          </cell>
        </row>
        <row r="607">
          <cell r="C607">
            <v>1185</v>
          </cell>
          <cell r="D607" t="str">
            <v>Piso En Mosaico De Cemento De 0.20 X 0.20 Metros, En Areas Con Ancho &lt; 0.80 Metros</v>
          </cell>
          <cell r="E607" t="str">
            <v>ML</v>
          </cell>
          <cell r="F607">
            <v>30316.33</v>
          </cell>
          <cell r="G607">
            <v>41057</v>
          </cell>
        </row>
        <row r="608">
          <cell r="C608">
            <v>1186</v>
          </cell>
          <cell r="D608" t="str">
            <v>Piso En Cerámica De 0.20 X 0.20 Metros Trafico 4, En Areas Con Ancho &lt; 0.80 Metros</v>
          </cell>
          <cell r="E608" t="str">
            <v>ML</v>
          </cell>
          <cell r="F608">
            <v>39478.6</v>
          </cell>
          <cell r="G608">
            <v>41057</v>
          </cell>
        </row>
        <row r="609">
          <cell r="C609">
            <v>1187</v>
          </cell>
          <cell r="D609" t="str">
            <v>Enchape De Muros En Cerámica De 0.20 X 0.20 Metros, En Areas Con Ancho &lt; 0.80 Metros</v>
          </cell>
          <cell r="E609" t="str">
            <v>ML</v>
          </cell>
          <cell r="F609">
            <v>35378.5</v>
          </cell>
          <cell r="G609">
            <v>42578</v>
          </cell>
        </row>
        <row r="610">
          <cell r="C610">
            <v>1190</v>
          </cell>
          <cell r="D610" t="str">
            <v>Anclaje De Columneta Al Cimiento Existente Con La Utilización De Sikadur Anchor Fix - 4  (Para  Fijar 3 Varillas De  D = 1/2")</v>
          </cell>
          <cell r="E610" t="str">
            <v>UN</v>
          </cell>
          <cell r="F610">
            <v>25565.9</v>
          </cell>
          <cell r="G610">
            <v>42415</v>
          </cell>
        </row>
        <row r="611">
          <cell r="C611">
            <v>1196</v>
          </cell>
          <cell r="D611" t="str">
            <v>Aplicación De Geotextil Nt 2500</v>
          </cell>
          <cell r="E611" t="str">
            <v>M2</v>
          </cell>
          <cell r="F611">
            <v>10194.58</v>
          </cell>
          <cell r="G611">
            <v>41026</v>
          </cell>
        </row>
        <row r="612">
          <cell r="C612">
            <v>1197</v>
          </cell>
          <cell r="D612" t="str">
            <v>Aplicación De Geotextil Nt 2000</v>
          </cell>
          <cell r="E612" t="str">
            <v>M2</v>
          </cell>
          <cell r="F612">
            <v>10057.030000000001</v>
          </cell>
          <cell r="G612">
            <v>42535</v>
          </cell>
        </row>
        <row r="613">
          <cell r="C613">
            <v>1198</v>
          </cell>
          <cell r="D613" t="str">
            <v>Aplicación De Geotextil Nt 1600</v>
          </cell>
          <cell r="E613" t="str">
            <v>M2</v>
          </cell>
          <cell r="F613">
            <v>8005.33</v>
          </cell>
          <cell r="G613">
            <v>41026</v>
          </cell>
        </row>
        <row r="614">
          <cell r="C614">
            <v>1199</v>
          </cell>
          <cell r="D614" t="str">
            <v>Enrocado De Protección Con Piedra Media Zonga, Pegada Con Mortero 1:4,  E = 0.15 ( Cunetas Y Taludes )</v>
          </cell>
          <cell r="E614" t="str">
            <v>M2</v>
          </cell>
          <cell r="F614">
            <v>54826.71</v>
          </cell>
          <cell r="G614">
            <v>41508</v>
          </cell>
        </row>
        <row r="615">
          <cell r="C615">
            <v>1200</v>
          </cell>
          <cell r="D615" t="str">
            <v>Excavación A Maquina Con Retroexcavadora, Incluye Retiro De Material</v>
          </cell>
          <cell r="E615" t="str">
            <v>M3</v>
          </cell>
          <cell r="F615">
            <v>30893.439999999999</v>
          </cell>
          <cell r="G615">
            <v>42198</v>
          </cell>
        </row>
        <row r="616">
          <cell r="C616">
            <v>1201</v>
          </cell>
          <cell r="D616" t="str">
            <v>Solado En Concreto De 2000 Psi E = 0.10 Metros</v>
          </cell>
          <cell r="E616" t="str">
            <v>M3</v>
          </cell>
          <cell r="F616">
            <v>417322.23</v>
          </cell>
          <cell r="G616">
            <v>42443</v>
          </cell>
        </row>
        <row r="617">
          <cell r="C617">
            <v>1202</v>
          </cell>
          <cell r="D617" t="str">
            <v>Suministro E Instalación De Malla Ciclón Forrada En Pvc, Calibre 10</v>
          </cell>
          <cell r="E617" t="str">
            <v>M2</v>
          </cell>
          <cell r="F617">
            <v>30000</v>
          </cell>
          <cell r="G617">
            <v>42314</v>
          </cell>
        </row>
        <row r="618">
          <cell r="C618">
            <v>1205</v>
          </cell>
          <cell r="D618" t="str">
            <v>E - Suministro E Instalación De Lámpara Fluorescente De 1 X 48", Tipo Comercial, Con Encendido Instantaneo De Sobreponer</v>
          </cell>
          <cell r="E618" t="str">
            <v>UN</v>
          </cell>
          <cell r="F618">
            <v>72631.88</v>
          </cell>
          <cell r="G618">
            <v>41451</v>
          </cell>
        </row>
        <row r="619">
          <cell r="C619">
            <v>1209</v>
          </cell>
          <cell r="D619" t="str">
            <v>Piso En Tableta De Gres De Cucuta 0.20 X 0.20 Metros, Incluye Aplique Toceto A Cada 1.00 Metros</v>
          </cell>
          <cell r="E619" t="str">
            <v>M2</v>
          </cell>
          <cell r="F619">
            <v>51960.91</v>
          </cell>
          <cell r="G619">
            <v>41057</v>
          </cell>
        </row>
        <row r="620">
          <cell r="C620">
            <v>1210</v>
          </cell>
          <cell r="D620" t="str">
            <v>Baranda En Concreto De 3000 Psi De Altura 1.20 Metros, Con Columna De 0.20 X 0.20 Metros  A Cada 2.00 Metros, Y Dos Vigas Horizontales De 0.20 X 0.20 Metros A Cada 0.40 Metros, Con Anclaje A Concreto Existente Con Sikadur Anchor Fix - 4  Para Fijar Varillas.</v>
          </cell>
          <cell r="E620" t="str">
            <v>ML</v>
          </cell>
          <cell r="F620">
            <v>157773.19</v>
          </cell>
          <cell r="G620">
            <v>41026</v>
          </cell>
        </row>
        <row r="621">
          <cell r="C621">
            <v>1211</v>
          </cell>
          <cell r="D621" t="str">
            <v>Relleno En Concreto Ciclópeo, 60% En Concreto De 3000 Psi, 40% Piedra De Cimiento, E= 0.20 Metros</v>
          </cell>
          <cell r="E621" t="str">
            <v>M2</v>
          </cell>
          <cell r="F621">
            <v>76792.53</v>
          </cell>
          <cell r="G621">
            <v>41038</v>
          </cell>
        </row>
        <row r="622">
          <cell r="C622">
            <v>1214</v>
          </cell>
          <cell r="D622" t="str">
            <v>Suministro E Instalacion De Tuberia De Alcantarillado Durafort  O Similar D  = 10" - 250 Mm</v>
          </cell>
          <cell r="E622" t="str">
            <v>ML</v>
          </cell>
          <cell r="F622">
            <v>114852.34</v>
          </cell>
          <cell r="G622">
            <v>42466</v>
          </cell>
        </row>
        <row r="623">
          <cell r="C623">
            <v>1215</v>
          </cell>
          <cell r="D623" t="str">
            <v>Placa En Concreto De 3000 Psi Premezclado, E = 0.08 Metros</v>
          </cell>
          <cell r="E623" t="str">
            <v>M2</v>
          </cell>
          <cell r="F623">
            <v>52710.54</v>
          </cell>
          <cell r="G623">
            <v>41037</v>
          </cell>
        </row>
        <row r="624">
          <cell r="C624">
            <v>1216</v>
          </cell>
          <cell r="D624" t="str">
            <v>E - Suministro E Instalación De Registro Metálico Eléctrico De 0.30 X 0.30 X 0.15 Metros</v>
          </cell>
          <cell r="E624" t="str">
            <v>UN</v>
          </cell>
          <cell r="F624">
            <v>43949.58</v>
          </cell>
          <cell r="G624">
            <v>42102</v>
          </cell>
        </row>
        <row r="625">
          <cell r="C625">
            <v>1217</v>
          </cell>
          <cell r="D625" t="str">
            <v>E - Suministro E Instalación De Varilla Cooperweld, Varillas De Cobre De 5/8" Por 2.40 Metros, Incluye Hidrosolta</v>
          </cell>
          <cell r="E625" t="str">
            <v>UN</v>
          </cell>
          <cell r="F625">
            <v>237118.83</v>
          </cell>
          <cell r="G625">
            <v>42314</v>
          </cell>
        </row>
        <row r="626">
          <cell r="C626">
            <v>1218</v>
          </cell>
          <cell r="D626" t="str">
            <v>E - Acometida Parcial Eléctrica Con Tubería Conduit D = 1", Alambrado Con Cable No. 2</v>
          </cell>
          <cell r="E626" t="str">
            <v>ML</v>
          </cell>
          <cell r="F626">
            <v>62909.919999999998</v>
          </cell>
          <cell r="G626">
            <v>41451</v>
          </cell>
        </row>
        <row r="627">
          <cell r="C627">
            <v>1221</v>
          </cell>
          <cell r="D627" t="str">
            <v>E - Acometida Eléctrica En Tubería Conduit Pvc D = 2", Alambrado Con Cable No. 2</v>
          </cell>
          <cell r="E627" t="str">
            <v>ML</v>
          </cell>
          <cell r="F627">
            <v>74652.039999999994</v>
          </cell>
          <cell r="G627">
            <v>41451</v>
          </cell>
        </row>
        <row r="628">
          <cell r="C628">
            <v>1222</v>
          </cell>
          <cell r="D628" t="str">
            <v>Atraque En Concreto De 3000 Psi Al Final De La Placa De Fondo</v>
          </cell>
          <cell r="E628" t="str">
            <v>M3</v>
          </cell>
          <cell r="F628">
            <v>430705.59</v>
          </cell>
          <cell r="G628">
            <v>40697</v>
          </cell>
        </row>
        <row r="629">
          <cell r="C629">
            <v>1223</v>
          </cell>
          <cell r="D629" t="str">
            <v>Tapa Para Registro De 1.20 X 1.80 X 0.10 Metros, En Concreto De 3000 Psi, Reforzado Con Varillas Hierro De 3/8" A Cada 0.20 Metros En Ambos Sentidos</v>
          </cell>
          <cell r="E629" t="str">
            <v>UN</v>
          </cell>
          <cell r="F629">
            <v>193790.39</v>
          </cell>
          <cell r="G629">
            <v>40058</v>
          </cell>
        </row>
        <row r="630">
          <cell r="C630">
            <v>1224</v>
          </cell>
          <cell r="D630" t="str">
            <v>Placa De Fondo En Concreto De 3000 Psi Premezclado, E = 0.07 Metros</v>
          </cell>
          <cell r="E630" t="str">
            <v>M2</v>
          </cell>
          <cell r="F630">
            <v>41387.440000000002</v>
          </cell>
          <cell r="G630">
            <v>41037</v>
          </cell>
        </row>
        <row r="631">
          <cell r="C631">
            <v>1225</v>
          </cell>
          <cell r="D631" t="str">
            <v>Cuneta Rectangular Cerrada De 0.80 X 0.80 Metros E = 0.10 Metros , En Concreto De 3000 Psi,  Reforzado Con Varillas De 3/8" A Cada 0.15 Metros En Ambos Sentidos.</v>
          </cell>
          <cell r="E631" t="str">
            <v>ML</v>
          </cell>
          <cell r="F631">
            <v>234246.66</v>
          </cell>
          <cell r="G631">
            <v>41026</v>
          </cell>
        </row>
        <row r="632">
          <cell r="C632">
            <v>1228</v>
          </cell>
          <cell r="D632" t="str">
            <v>Pintura Epóxica Tipo Pintuco O Similar</v>
          </cell>
          <cell r="E632" t="str">
            <v>M2</v>
          </cell>
          <cell r="F632">
            <v>26025.81</v>
          </cell>
          <cell r="G632">
            <v>42524</v>
          </cell>
        </row>
        <row r="633">
          <cell r="C633">
            <v>1229</v>
          </cell>
          <cell r="D633" t="str">
            <v>Placa En Concreto De 2500 Psi, E = 0.08, Incluye Malla Electrosoldada</v>
          </cell>
          <cell r="E633" t="str">
            <v>M2</v>
          </cell>
          <cell r="F633">
            <v>60920.52</v>
          </cell>
          <cell r="G633">
            <v>41717</v>
          </cell>
        </row>
        <row r="634">
          <cell r="C634">
            <v>1230</v>
          </cell>
          <cell r="D634" t="str">
            <v>Levante De Pedestales De 0.50 X 0.50, Para Columnas Metálicas, En Mampostería Pañetada En Todas Sus Caras, Altura 1.50 Metros</v>
          </cell>
          <cell r="E634" t="str">
            <v>UN</v>
          </cell>
          <cell r="F634">
            <v>144663.63</v>
          </cell>
          <cell r="G634">
            <v>41022</v>
          </cell>
        </row>
        <row r="635">
          <cell r="C635">
            <v>1232</v>
          </cell>
          <cell r="D635" t="str">
            <v>Desmonte De Cerca</v>
          </cell>
          <cell r="E635" t="str">
            <v>M2</v>
          </cell>
          <cell r="F635">
            <v>3697</v>
          </cell>
          <cell r="G635">
            <v>41114</v>
          </cell>
        </row>
        <row r="636">
          <cell r="C636">
            <v>1233</v>
          </cell>
          <cell r="D636" t="str">
            <v>Impermeabilización Con Sikafelt E Imprimación Con Emulsión Asfáltica A Dos Manos</v>
          </cell>
          <cell r="E636" t="str">
            <v>M2</v>
          </cell>
          <cell r="F636">
            <v>14868.12</v>
          </cell>
          <cell r="G636">
            <v>41017</v>
          </cell>
        </row>
        <row r="637">
          <cell r="C637">
            <v>1238</v>
          </cell>
          <cell r="D637" t="str">
            <v>E - Suministro E Instalación De Tablero De Cuatro (4) Circuitos Incluye Tacos</v>
          </cell>
          <cell r="E637" t="str">
            <v>UN</v>
          </cell>
          <cell r="F637">
            <v>104317.5</v>
          </cell>
          <cell r="G637">
            <v>42496</v>
          </cell>
        </row>
        <row r="638">
          <cell r="C638">
            <v>1239</v>
          </cell>
          <cell r="D638" t="str">
            <v>Estuplast Aplicado Como Revestimiento</v>
          </cell>
          <cell r="E638" t="str">
            <v>M2</v>
          </cell>
          <cell r="F638">
            <v>15854.39</v>
          </cell>
          <cell r="G638">
            <v>42314</v>
          </cell>
        </row>
        <row r="639">
          <cell r="C639">
            <v>1240</v>
          </cell>
          <cell r="D639" t="str">
            <v>E - Salida De Cableado Estructurado Para Computadores / Salida Para Tv Cable</v>
          </cell>
          <cell r="E639" t="str">
            <v>UN</v>
          </cell>
          <cell r="F639">
            <v>200000</v>
          </cell>
          <cell r="G639">
            <v>41676</v>
          </cell>
        </row>
        <row r="640">
          <cell r="C640">
            <v>1241</v>
          </cell>
          <cell r="D640" t="str">
            <v>E - Suministro De Abanico Para Salones Tipo Loco Marca Sanyo O Similar</v>
          </cell>
          <cell r="E640" t="str">
            <v>UN</v>
          </cell>
          <cell r="F640">
            <v>200000</v>
          </cell>
          <cell r="G640">
            <v>41936</v>
          </cell>
        </row>
        <row r="641">
          <cell r="C641">
            <v>1242</v>
          </cell>
          <cell r="D641" t="str">
            <v>Levante De Muro Doble En Ladrillo Común, Mortero De Pega 1:4, En Área Con Ancho &lt;  0.80 Metros</v>
          </cell>
          <cell r="E641" t="str">
            <v>ML</v>
          </cell>
          <cell r="F641">
            <v>77174.94</v>
          </cell>
          <cell r="G641">
            <v>42472</v>
          </cell>
        </row>
        <row r="642">
          <cell r="C642">
            <v>1243</v>
          </cell>
          <cell r="D642" t="str">
            <v>Levante De Muro Sencillo En Ladrillo Común, Mortero De Pega 1:4, En Área Con Ancho &lt; 0.80 Metros</v>
          </cell>
          <cell r="E642" t="str">
            <v>ML</v>
          </cell>
          <cell r="F642">
            <v>38634.300000000003</v>
          </cell>
          <cell r="G642">
            <v>42314</v>
          </cell>
        </row>
        <row r="643">
          <cell r="C643">
            <v>1244</v>
          </cell>
          <cell r="D643" t="str">
            <v>Levante De Muro En Bloque De Cemento Vibrado De 0.15 X 0.20 X 0.40 Metros, Mortero De Pega 1:4,  En Áreas Con Ancho &lt;0.80 Metros</v>
          </cell>
          <cell r="E643" t="str">
            <v>ML</v>
          </cell>
          <cell r="F643">
            <v>51693.73</v>
          </cell>
          <cell r="G643">
            <v>42496</v>
          </cell>
        </row>
        <row r="644">
          <cell r="C644">
            <v>1245</v>
          </cell>
          <cell r="D644" t="str">
            <v>Suministro E Instalación De Rejilla De Hierro, En Platina De 2" X 1/2", Ancho 0.70 Metros</v>
          </cell>
          <cell r="E644" t="str">
            <v>ML</v>
          </cell>
          <cell r="F644">
            <v>239760</v>
          </cell>
          <cell r="G644">
            <v>42443</v>
          </cell>
        </row>
        <row r="645">
          <cell r="C645">
            <v>1248</v>
          </cell>
          <cell r="D645" t="str">
            <v>Suministro, Instalacion Y Montaje De Puente Peatonal Metalico, De 1.10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645" t="str">
            <v>ML</v>
          </cell>
          <cell r="F645">
            <v>990000</v>
          </cell>
          <cell r="G645">
            <v>40968</v>
          </cell>
        </row>
        <row r="646">
          <cell r="C646">
            <v>1249</v>
          </cell>
          <cell r="D646" t="str">
            <v>Suministro E Instalación De Rejilla Prefabricada En Concreto Reforzado E = 0.10 Metros, Ancho 0.70 Metro, Incluye 2 Varillas D = 3/8" Y Estribos De 1/4" A Cada 0.15 Metros</v>
          </cell>
          <cell r="E646" t="str">
            <v>ML</v>
          </cell>
          <cell r="F646">
            <v>198692.58</v>
          </cell>
          <cell r="G646">
            <v>41781</v>
          </cell>
        </row>
        <row r="647">
          <cell r="C647">
            <v>1250</v>
          </cell>
          <cell r="D647" t="str">
            <v>Canal En Concreto De 3000 Psi, B = 0.70 Metros, Altura 0.70 Metros, E = 0.10 Metros, Con Acero De Refuerzo De D = 3/8 A Cada 0.40 Metros En Ambos Sentidos</v>
          </cell>
          <cell r="E647" t="str">
            <v>ML</v>
          </cell>
          <cell r="F647">
            <v>135031.19</v>
          </cell>
          <cell r="G647">
            <v>41026</v>
          </cell>
        </row>
        <row r="648">
          <cell r="C648">
            <v>1251</v>
          </cell>
          <cell r="D648" t="str">
            <v>Juegos - Reparación De Rueda Infantil Giratoria Para Parque, Incluye Tubería Y Herrajes Metálicos.</v>
          </cell>
          <cell r="E648" t="str">
            <v>UN</v>
          </cell>
          <cell r="F648">
            <v>200000</v>
          </cell>
          <cell r="G648">
            <v>41569</v>
          </cell>
        </row>
        <row r="649">
          <cell r="C649">
            <v>1252</v>
          </cell>
          <cell r="D649" t="str">
            <v>Valor Director De Interventoria + Factor Multiplicador 1.8</v>
          </cell>
          <cell r="E649" t="str">
            <v>ME</v>
          </cell>
          <cell r="F649">
            <v>11520000</v>
          </cell>
          <cell r="G649">
            <v>40249</v>
          </cell>
        </row>
        <row r="650">
          <cell r="C650">
            <v>1253</v>
          </cell>
          <cell r="D650" t="str">
            <v>Valor Residente De Interventoria + Factor Multiplicador 1.8</v>
          </cell>
          <cell r="E650" t="str">
            <v>ME</v>
          </cell>
          <cell r="F650">
            <v>10440000</v>
          </cell>
          <cell r="G650">
            <v>40249</v>
          </cell>
        </row>
        <row r="651">
          <cell r="C651">
            <v>1254</v>
          </cell>
          <cell r="D651" t="str">
            <v>Valor Ingeniero Control De Calidad + Factor Multiplicador 1.8</v>
          </cell>
          <cell r="E651" t="str">
            <v>ME</v>
          </cell>
          <cell r="F651">
            <v>5400000</v>
          </cell>
          <cell r="G651">
            <v>40249</v>
          </cell>
        </row>
        <row r="652">
          <cell r="C652">
            <v>1255</v>
          </cell>
          <cell r="D652" t="str">
            <v>Valor Ingeniero Control De Calidad - Salario Mensual $3.000.000 - Dedicacion 0.25 - Factor Multiplicador 1.8</v>
          </cell>
          <cell r="E652" t="str">
            <v>ME</v>
          </cell>
          <cell r="F652">
            <v>1350000</v>
          </cell>
          <cell r="G652">
            <v>40249</v>
          </cell>
        </row>
        <row r="653">
          <cell r="C653">
            <v>1256</v>
          </cell>
          <cell r="D653" t="str">
            <v>Valor Inspector De Obra - Salario Mensual $2.000.000 - Dedicacion 0.50 Mensual - Factor Multiplicador 1.8</v>
          </cell>
          <cell r="E653" t="str">
            <v>ME</v>
          </cell>
          <cell r="F653">
            <v>1800000</v>
          </cell>
          <cell r="G653">
            <v>40249</v>
          </cell>
        </row>
        <row r="654">
          <cell r="C654">
            <v>1257</v>
          </cell>
          <cell r="D654" t="str">
            <v>Valor Inspector De Obra + Factor Multiplicador 1.8</v>
          </cell>
          <cell r="E654" t="str">
            <v>ME</v>
          </cell>
          <cell r="F654">
            <v>3600000</v>
          </cell>
          <cell r="G654">
            <v>40249</v>
          </cell>
        </row>
        <row r="655">
          <cell r="C655">
            <v>1258</v>
          </cell>
          <cell r="D655" t="str">
            <v>Valor Cuadrilla De Topografia  $5.000.000 Mensual + Factor Multiplicador 1.8</v>
          </cell>
          <cell r="E655" t="str">
            <v>ME</v>
          </cell>
          <cell r="F655">
            <v>9000000</v>
          </cell>
          <cell r="G655">
            <v>40249</v>
          </cell>
        </row>
        <row r="656">
          <cell r="C656">
            <v>1259</v>
          </cell>
          <cell r="D656" t="str">
            <v>Valor Cuadrilla De Topografia - Salario Mensual $5.000.000 - Dedicacion 0.15 Mensual - Factor Multiplicador 1.8</v>
          </cell>
          <cell r="E656" t="str">
            <v>ME</v>
          </cell>
          <cell r="F656">
            <v>1350000</v>
          </cell>
          <cell r="G656">
            <v>41386</v>
          </cell>
        </row>
        <row r="657">
          <cell r="C657">
            <v>1261</v>
          </cell>
          <cell r="D657" t="str">
            <v>Valor Director De Interventoria -Salario Mensual $6.400.000 - Dedicacion 0.20 - Factor Multiplicador 1.8</v>
          </cell>
          <cell r="E657" t="str">
            <v>ME</v>
          </cell>
          <cell r="F657">
            <v>2304000</v>
          </cell>
          <cell r="G657">
            <v>40249</v>
          </cell>
        </row>
        <row r="658">
          <cell r="C658">
            <v>1262</v>
          </cell>
          <cell r="D658" t="str">
            <v>Valor Residente De Interventoria - Salario Mensual $5.800.000 - Dedicacion 0.25 - Factor Multiplicador 1.8</v>
          </cell>
          <cell r="E658" t="str">
            <v>ME</v>
          </cell>
          <cell r="F658">
            <v>2610000</v>
          </cell>
          <cell r="G658">
            <v>40249</v>
          </cell>
        </row>
        <row r="659">
          <cell r="C659">
            <v>1266</v>
          </cell>
          <cell r="D659" t="str">
            <v>Valor Ingeniero Asesor De Vias + Factor Multiplicador</v>
          </cell>
          <cell r="E659" t="str">
            <v>ME</v>
          </cell>
          <cell r="F659">
            <v>10800000</v>
          </cell>
          <cell r="G659">
            <v>40249</v>
          </cell>
        </row>
        <row r="660">
          <cell r="C660">
            <v>1267</v>
          </cell>
          <cell r="D660" t="str">
            <v>Valor Ingeniero Asesor De Vias - Salario Mensual $6.000.000 - Dedicacion 0.20 - Factor Multiplicador 1.8</v>
          </cell>
          <cell r="E660" t="str">
            <v>ME</v>
          </cell>
          <cell r="F660">
            <v>2160000</v>
          </cell>
          <cell r="G660">
            <v>40249</v>
          </cell>
        </row>
        <row r="661">
          <cell r="C661">
            <v>1268</v>
          </cell>
          <cell r="D661" t="str">
            <v>Desmonte De Puertas Dobles Y Retiro De Material</v>
          </cell>
          <cell r="E661" t="str">
            <v>UN</v>
          </cell>
          <cell r="F661">
            <v>24100</v>
          </cell>
          <cell r="G661">
            <v>42403</v>
          </cell>
        </row>
        <row r="662">
          <cell r="C662">
            <v>1269</v>
          </cell>
          <cell r="D662" t="str">
            <v>Pañete Exterior Allanado Con Mortero 1:4 Impermeabilizado</v>
          </cell>
          <cell r="E662" t="str">
            <v>M2</v>
          </cell>
          <cell r="F662">
            <v>23493.05</v>
          </cell>
          <cell r="G662">
            <v>42415</v>
          </cell>
        </row>
        <row r="663">
          <cell r="C663">
            <v>1270</v>
          </cell>
          <cell r="D663" t="str">
            <v>Piso En Concreto De 2500 Psi, Impermeabilizado Con Sika 1. Espesor 0.05 Metros</v>
          </cell>
          <cell r="E663" t="str">
            <v>M2</v>
          </cell>
          <cell r="F663">
            <v>35938.46</v>
          </cell>
          <cell r="G663">
            <v>42472</v>
          </cell>
        </row>
        <row r="664">
          <cell r="C664">
            <v>1271</v>
          </cell>
          <cell r="D664" t="str">
            <v>Resane De Viga Canal De 0.30 X 0.60 X 0.30 Metros, Con Mortero 1:4 Espesor 0.03 Metros, Impermeabilizado Con Manto Edil De 3Mm</v>
          </cell>
          <cell r="E664" t="str">
            <v>ML</v>
          </cell>
          <cell r="F664">
            <v>54090.720000000001</v>
          </cell>
          <cell r="G664">
            <v>41067</v>
          </cell>
        </row>
        <row r="665">
          <cell r="C665">
            <v>1272</v>
          </cell>
          <cell r="D665" t="str">
            <v>Elemento Vertical De 0.10 X 0.10 Metros, En Concreto De 3000 Psi, Reforzado Con 2 Varillas De 3/8", Estribos De 1/4" A Cada 0.20 Metros</v>
          </cell>
          <cell r="E665" t="str">
            <v>ML</v>
          </cell>
          <cell r="F665">
            <v>22306.89</v>
          </cell>
          <cell r="G665">
            <v>41017</v>
          </cell>
        </row>
        <row r="666">
          <cell r="C666">
            <v>1273</v>
          </cell>
          <cell r="D666" t="str">
            <v>Alfagías De 0.15 X 0.20 Metros, En Concreto De 3000 Psi, Reforzado Con 2 Varillas De 1/2", Estribos De 3/8" A Cada 0.15 Metros</v>
          </cell>
          <cell r="E666" t="str">
            <v>ML</v>
          </cell>
          <cell r="F666">
            <v>49595.11</v>
          </cell>
          <cell r="G666">
            <v>41799</v>
          </cell>
        </row>
        <row r="667">
          <cell r="C667">
            <v>1274</v>
          </cell>
          <cell r="D667" t="str">
            <v>Señalizacion De Obra - Soporte Para Cinta Demarcadora</v>
          </cell>
          <cell r="E667" t="str">
            <v>UN</v>
          </cell>
          <cell r="F667">
            <v>12566</v>
          </cell>
          <cell r="G667">
            <v>40357</v>
          </cell>
        </row>
        <row r="668">
          <cell r="C668">
            <v>1277</v>
          </cell>
          <cell r="D668" t="str">
            <v>Señalización - Cinta Demarcadora  Sin Soportes</v>
          </cell>
          <cell r="E668" t="str">
            <v>ML</v>
          </cell>
          <cell r="F668">
            <v>1575.59</v>
          </cell>
          <cell r="G668">
            <v>40994</v>
          </cell>
        </row>
        <row r="669">
          <cell r="C669">
            <v>1279</v>
          </cell>
          <cell r="D669" t="str">
            <v>Suministro De Tuberia De Acueducto De Polietileno De Alta Densidad Pead 20 Mm</v>
          </cell>
          <cell r="E669" t="str">
            <v>UN</v>
          </cell>
          <cell r="F669">
            <v>25347.47</v>
          </cell>
          <cell r="G669">
            <v>41501</v>
          </cell>
        </row>
        <row r="670">
          <cell r="C670">
            <v>1282</v>
          </cell>
          <cell r="D670" t="str">
            <v>Señalización - Valla Movil Tipo 2. Valla Desplegable</v>
          </cell>
          <cell r="E670" t="str">
            <v>UN</v>
          </cell>
          <cell r="F670">
            <v>199177</v>
          </cell>
          <cell r="G670">
            <v>40994</v>
          </cell>
        </row>
        <row r="671">
          <cell r="C671">
            <v>1284</v>
          </cell>
          <cell r="D671" t="str">
            <v>Señalizacion - Aviso Preventivo Fijo</v>
          </cell>
          <cell r="E671" t="str">
            <v>UN</v>
          </cell>
          <cell r="F671">
            <v>279438.15999999997</v>
          </cell>
          <cell r="G671">
            <v>40357</v>
          </cell>
        </row>
        <row r="672">
          <cell r="C672">
            <v>1285</v>
          </cell>
          <cell r="D672" t="str">
            <v>Excavacion En Zanja A Mano Para Redes De Acueducto, En Material Comun, Roca Descompuesta, A Cualquier Profundidad Y Bajo Cualquier Condicion De Humedad, Incluye Retiro De Material.</v>
          </cell>
          <cell r="E672" t="str">
            <v>M3</v>
          </cell>
          <cell r="F672">
            <v>24309.54</v>
          </cell>
          <cell r="G672">
            <v>40357</v>
          </cell>
        </row>
        <row r="673">
          <cell r="C673">
            <v>1289</v>
          </cell>
          <cell r="D673" t="str">
            <v>Instalacion De Tuberia De Polietileno De Alta Densidad (Pead) 200Mm D=8", Y Accesorios Para Acueducto</v>
          </cell>
          <cell r="E673" t="str">
            <v>ML</v>
          </cell>
          <cell r="F673">
            <v>10226.549999999999</v>
          </cell>
          <cell r="G673">
            <v>42751</v>
          </cell>
        </row>
        <row r="674">
          <cell r="C674">
            <v>1290</v>
          </cell>
          <cell r="D674" t="str">
            <v>Cimentacion De Tuberia Con Arena Compactada Al 70% De La Densidad Relativa Maxima</v>
          </cell>
          <cell r="E674" t="str">
            <v>M3</v>
          </cell>
          <cell r="F674">
            <v>48295</v>
          </cell>
          <cell r="G674">
            <v>40357</v>
          </cell>
        </row>
        <row r="675">
          <cell r="C675">
            <v>1291</v>
          </cell>
          <cell r="D675" t="str">
            <v>Relleno De Zanja Y Obras De Mamposteria Con Material Seleccionado, De Sitio, Compactado Al 90% Del Proctor Modificado</v>
          </cell>
          <cell r="E675" t="str">
            <v>M3</v>
          </cell>
          <cell r="F675">
            <v>16053.89</v>
          </cell>
          <cell r="G675">
            <v>42578</v>
          </cell>
        </row>
        <row r="676">
          <cell r="C676">
            <v>1293</v>
          </cell>
          <cell r="D676" t="str">
            <v>Relleno De Zanja Y Obras De Mamposteria Con Material Seleccionado De Cantera Compactado Al 95% Del Proctor Modificado</v>
          </cell>
          <cell r="E676" t="str">
            <v>M3</v>
          </cell>
          <cell r="F676">
            <v>40253.89</v>
          </cell>
          <cell r="G676">
            <v>40357</v>
          </cell>
        </row>
        <row r="677">
          <cell r="C677">
            <v>1294</v>
          </cell>
          <cell r="D677" t="str">
            <v>Concreto Para Anclaje Con Concreto De 3000 Psi En Obra</v>
          </cell>
          <cell r="E677" t="str">
            <v>M3</v>
          </cell>
          <cell r="F677">
            <v>366457.13</v>
          </cell>
          <cell r="G677">
            <v>40357</v>
          </cell>
        </row>
        <row r="678">
          <cell r="C678">
            <v>1295</v>
          </cell>
          <cell r="D678" t="str">
            <v>Excavacion  A Maquina En Material Comun, Roca Descompuesta A Cualquier Profundidad Y Bajo Cualquier Condicion De Humedad, Incluye Retiro De Material A Lugar Autorizado</v>
          </cell>
          <cell r="E678" t="str">
            <v>M3</v>
          </cell>
          <cell r="F678">
            <v>27440</v>
          </cell>
          <cell r="G678">
            <v>42802</v>
          </cell>
        </row>
        <row r="679">
          <cell r="C679">
            <v>1296</v>
          </cell>
          <cell r="D679" t="str">
            <v>Concreto De Limpieza F`C = 14 Mpa (2000 Psi) En Obra,  E = 0.05 Metros</v>
          </cell>
          <cell r="E679" t="str">
            <v>M2</v>
          </cell>
          <cell r="F679">
            <v>17936.939999999999</v>
          </cell>
          <cell r="G679">
            <v>40357</v>
          </cell>
        </row>
        <row r="680">
          <cell r="C680">
            <v>1300</v>
          </cell>
          <cell r="D680" t="str">
            <v>Placa De Fondo En Concreto Impermeabilizado F´C = 28 Mpa, (4000 Psi)</v>
          </cell>
          <cell r="E680" t="str">
            <v>M3</v>
          </cell>
          <cell r="F680">
            <v>775826.99</v>
          </cell>
          <cell r="G680">
            <v>40357</v>
          </cell>
        </row>
        <row r="681">
          <cell r="C681">
            <v>1304</v>
          </cell>
          <cell r="D681" t="str">
            <v>Muros En Concreto Bombeo Impermeabilizado F´C = 28 Mpa (4000 Psi)</v>
          </cell>
          <cell r="E681" t="str">
            <v>M3</v>
          </cell>
          <cell r="F681">
            <v>919377.99</v>
          </cell>
          <cell r="G681">
            <v>40100</v>
          </cell>
        </row>
        <row r="682">
          <cell r="C682">
            <v>1307</v>
          </cell>
          <cell r="D682" t="str">
            <v>Suministro E Instalacion De Compuerta Tipo Chapaleta</v>
          </cell>
          <cell r="E682" t="str">
            <v>UN</v>
          </cell>
          <cell r="F682">
            <v>3235300</v>
          </cell>
          <cell r="G682">
            <v>40100</v>
          </cell>
        </row>
        <row r="683">
          <cell r="C683">
            <v>1308</v>
          </cell>
          <cell r="D683" t="str">
            <v>Losa Superior En Concreto F`C = 28 Mpa (4000 Psi)</v>
          </cell>
          <cell r="E683" t="str">
            <v>M3</v>
          </cell>
          <cell r="F683">
            <v>876829.29</v>
          </cell>
          <cell r="G683">
            <v>40100</v>
          </cell>
        </row>
        <row r="684">
          <cell r="C684">
            <v>1313</v>
          </cell>
          <cell r="D684" t="str">
            <v>Suministro E Instalacion De Cinta Flexible Para Sellar Junta De Construccion Y Dilatacion Sika Pvc O-22 O Similar</v>
          </cell>
          <cell r="E684" t="str">
            <v>ML</v>
          </cell>
          <cell r="F684">
            <v>55565</v>
          </cell>
          <cell r="G684">
            <v>40357</v>
          </cell>
        </row>
        <row r="685">
          <cell r="C685">
            <v>1314</v>
          </cell>
          <cell r="D685" t="str">
            <v>Suministro Y Aplicación De Sello Expandible Contra El Paso De Agua En Juntas De Construcción Y Pases De Tuberia Sika Well S O Similar</v>
          </cell>
          <cell r="E685" t="str">
            <v>ML</v>
          </cell>
          <cell r="F685">
            <v>34177.800000000003</v>
          </cell>
          <cell r="G685">
            <v>41009</v>
          </cell>
        </row>
        <row r="686">
          <cell r="C686">
            <v>1315</v>
          </cell>
          <cell r="D686" t="str">
            <v>Suministro Y Aplicacion De Imprimante Y Puente De Adherencia De Concreto Fresco A Endurecido Sikadur - 32 Primer O Similar</v>
          </cell>
          <cell r="E686" t="str">
            <v>M2</v>
          </cell>
          <cell r="F686">
            <v>48150.55</v>
          </cell>
          <cell r="G686">
            <v>40357</v>
          </cell>
        </row>
        <row r="687">
          <cell r="C687">
            <v>1316</v>
          </cell>
          <cell r="D687" t="str">
            <v>Suministro Y Aplicacion De Recubrimiento Protector Epoxico Aplicable Sobre Superficies Absorventes Humedas O Metalicas Secas Sikaguard 62 O Similar</v>
          </cell>
          <cell r="E687" t="str">
            <v>M2</v>
          </cell>
          <cell r="F687">
            <v>41316.959999999999</v>
          </cell>
          <cell r="G687">
            <v>40357</v>
          </cell>
        </row>
        <row r="688">
          <cell r="C688">
            <v>1323</v>
          </cell>
          <cell r="D688" t="str">
            <v>Escalera De Gato, En Acero Astm A-36, Incluye Acabado En Pintura De Esmalte Epoxico</v>
          </cell>
          <cell r="E688" t="str">
            <v>ML</v>
          </cell>
          <cell r="F688">
            <v>52798.95</v>
          </cell>
          <cell r="G688">
            <v>40101</v>
          </cell>
        </row>
        <row r="689">
          <cell r="C689">
            <v>1324</v>
          </cell>
          <cell r="D689" t="str">
            <v>Tapa De Concreto De 21 Mpa (3000 Psi) E = 0.15 Metros, Marco En L De 100 X 100 X 6 Mm, Manija En Hierro De 1/2", Contramarco En L De 25 X 25 X3/16, Instalado Sobre Losa Y Sello Con Igas Negro O Similar, Todos Los Elementos Tendran Acabado Con Anticorrosivo</v>
          </cell>
          <cell r="E689" t="str">
            <v>M2</v>
          </cell>
          <cell r="F689">
            <v>96320</v>
          </cell>
          <cell r="G689">
            <v>40101</v>
          </cell>
        </row>
        <row r="690">
          <cell r="C690">
            <v>1325</v>
          </cell>
          <cell r="D690" t="str">
            <v>Suministro E Instalación De Gabinetes Y Extintores - Equipo Contra Incendio</v>
          </cell>
          <cell r="E690" t="str">
            <v>UN</v>
          </cell>
          <cell r="F690">
            <v>806843</v>
          </cell>
          <cell r="G690">
            <v>41936</v>
          </cell>
        </row>
        <row r="691">
          <cell r="C691">
            <v>1329</v>
          </cell>
          <cell r="D691" t="str">
            <v>Suministro E Instalación De Tuberia Galvanizada De 2"</v>
          </cell>
          <cell r="E691" t="str">
            <v>ML</v>
          </cell>
          <cell r="F691">
            <v>58015</v>
          </cell>
          <cell r="G691">
            <v>41737</v>
          </cell>
        </row>
        <row r="692">
          <cell r="C692">
            <v>1330</v>
          </cell>
          <cell r="D692" t="str">
            <v>Suministro, Instalación Y Puesta En Marcha De Sistema De Aire Acondicionado Central, Incluye Equipos, Ductos En Icopor, Rejillas, Mano De Obra De Instalación Y Transporte - Toneladas Métricas</v>
          </cell>
          <cell r="E692" t="str">
            <v>M3</v>
          </cell>
          <cell r="F692">
            <v>1800000</v>
          </cell>
          <cell r="G692">
            <v>41044</v>
          </cell>
        </row>
        <row r="693">
          <cell r="C693">
            <v>1333</v>
          </cell>
          <cell r="D693" t="str">
            <v>E - Suministro E Instalación De Tablero Trifásico De 12 Circuitos Con Puerta, Incluye Tacos</v>
          </cell>
          <cell r="E693" t="str">
            <v>UN</v>
          </cell>
          <cell r="F693">
            <v>560587.5</v>
          </cell>
          <cell r="G693">
            <v>41676</v>
          </cell>
        </row>
        <row r="694">
          <cell r="C694">
            <v>1334</v>
          </cell>
          <cell r="D694" t="str">
            <v>E - Acometida Eléctrica En Tubería Conduit Pvc De 3/4", Alambre Aislado 3 Lineas Cable Thhn No.10</v>
          </cell>
          <cell r="E694" t="str">
            <v>ML</v>
          </cell>
          <cell r="F694">
            <v>32544.41</v>
          </cell>
          <cell r="G694">
            <v>42472</v>
          </cell>
        </row>
        <row r="695">
          <cell r="C695">
            <v>1336</v>
          </cell>
          <cell r="D695" t="str">
            <v>Losa En Concreto De 3000 Psi, E = 0.05 Metros, Ancho De 0.60 Metros Varillas De 3/8" A Cada 0.15 Metros En Ambos Sentidos, Acabado En Granito Pulido</v>
          </cell>
          <cell r="E695" t="str">
            <v>ML</v>
          </cell>
          <cell r="F695">
            <v>109799.92</v>
          </cell>
          <cell r="G695">
            <v>42496</v>
          </cell>
        </row>
        <row r="696">
          <cell r="C696">
            <v>1337</v>
          </cell>
          <cell r="D696" t="str">
            <v>Desmonte De Lavaplatos Y Retiro De Material</v>
          </cell>
          <cell r="E696" t="str">
            <v>UN</v>
          </cell>
          <cell r="F696">
            <v>14610</v>
          </cell>
          <cell r="G696">
            <v>41016</v>
          </cell>
        </row>
        <row r="697">
          <cell r="C697">
            <v>1339</v>
          </cell>
          <cell r="D697" t="str">
            <v>Suministro E Instalación De Puerta -  Ventana En Aluminio Anodizado Natural, Bronce O Blanco Incluye Vidrio Templado De Seguridad Y Cerraduras</v>
          </cell>
          <cell r="E697" t="str">
            <v>M2</v>
          </cell>
          <cell r="F697">
            <v>345000</v>
          </cell>
          <cell r="G697">
            <v>42578</v>
          </cell>
        </row>
        <row r="698">
          <cell r="C698">
            <v>1351</v>
          </cell>
          <cell r="D698" t="str">
            <v>Cruceta Galvanizada En Caliente Autosoportada Y Homologada De 2.40 Metros, Incluye Pernos, Bandas, Etc</v>
          </cell>
          <cell r="E698" t="str">
            <v>UN</v>
          </cell>
          <cell r="F698">
            <v>199079.11</v>
          </cell>
          <cell r="G698">
            <v>42123</v>
          </cell>
        </row>
        <row r="699">
          <cell r="C699">
            <v>1352</v>
          </cell>
          <cell r="D699" t="str">
            <v>Cortacircuito En Acero Inoxidable, Buje Largo De 18´ De Fuga Mac-Graw Con Sus Fusibles</v>
          </cell>
          <cell r="E699" t="str">
            <v>UN</v>
          </cell>
          <cell r="F699">
            <v>431730</v>
          </cell>
          <cell r="G699">
            <v>41927</v>
          </cell>
        </row>
        <row r="700">
          <cell r="C700">
            <v>1353</v>
          </cell>
          <cell r="D700" t="str">
            <v>Pararrayos De 1O Kva-1O Ka Polimericos Homologados, Incluye Cuñas Para Montar En Cuba Del Transformador</v>
          </cell>
          <cell r="E700" t="str">
            <v>UN</v>
          </cell>
          <cell r="F700">
            <v>374185.87</v>
          </cell>
          <cell r="G700">
            <v>41927</v>
          </cell>
        </row>
        <row r="701">
          <cell r="C701">
            <v>1367</v>
          </cell>
          <cell r="D701" t="str">
            <v>Puentes Primarios En Caliente Incluye Conectores Ampact</v>
          </cell>
          <cell r="E701" t="str">
            <v>UN</v>
          </cell>
          <cell r="F701">
            <v>136697.22</v>
          </cell>
          <cell r="G701">
            <v>41338</v>
          </cell>
        </row>
        <row r="702">
          <cell r="C702">
            <v>1372</v>
          </cell>
          <cell r="D702" t="str">
            <v>Instalación De Transformador Trifasico 15 Kva I 3200 / 220 - 127 V Para Instalar En Poste</v>
          </cell>
          <cell r="E702" t="str">
            <v>UN</v>
          </cell>
          <cell r="F702">
            <v>9332884.0299999993</v>
          </cell>
          <cell r="G702">
            <v>41338</v>
          </cell>
        </row>
        <row r="703">
          <cell r="C703">
            <v>1375</v>
          </cell>
          <cell r="D703" t="str">
            <v>Acometida Electrica Desde El Transformador De 15 Kva Al Ccm En Cable Thhn 4 X No. 8, Incluye Conectores Bimetalicos 3M, Cintas 23 Y 33 3M</v>
          </cell>
          <cell r="E703" t="str">
            <v>ML</v>
          </cell>
          <cell r="F703">
            <v>43390.55</v>
          </cell>
          <cell r="G703">
            <v>41410</v>
          </cell>
        </row>
        <row r="704">
          <cell r="C704">
            <v>1380</v>
          </cell>
          <cell r="D704" t="str">
            <v>Flexiconduit Coraza Y Conectores Rectos, Etc</v>
          </cell>
          <cell r="E704" t="str">
            <v>ML</v>
          </cell>
          <cell r="F704">
            <v>27257.33</v>
          </cell>
          <cell r="G704">
            <v>41338</v>
          </cell>
        </row>
        <row r="705">
          <cell r="C705">
            <v>1382</v>
          </cell>
          <cell r="D705" t="str">
            <v>Tuberia Conduit Pvc De 2" Enterrada A 0.80 Metros De Profundidad, Incluidos Accesorios Varios, Incluye Excavacion , Relleno, Compactacion, Cinta Señalizadora Y Atraque En Concreto</v>
          </cell>
          <cell r="E705" t="str">
            <v>ML</v>
          </cell>
          <cell r="F705">
            <v>35781.839999999997</v>
          </cell>
          <cell r="G705">
            <v>41338</v>
          </cell>
        </row>
        <row r="706">
          <cell r="C706">
            <v>1383</v>
          </cell>
          <cell r="D706" t="str">
            <v>Sistema A Tierra De Subestación Mastiles (Ver Diseño)</v>
          </cell>
          <cell r="E706" t="str">
            <v>GL</v>
          </cell>
          <cell r="F706">
            <v>6420277.75</v>
          </cell>
          <cell r="G706">
            <v>41388</v>
          </cell>
        </row>
        <row r="707">
          <cell r="C707">
            <v>1390</v>
          </cell>
          <cell r="D707" t="str">
            <v>Gabinete Con Contador De Energia Homologada, Incluye 3 Transformadores De Corriente Tipo Ventana, Bloque De Prueba, Cables De Control Y Accesorios</v>
          </cell>
          <cell r="E707" t="str">
            <v>UN</v>
          </cell>
          <cell r="F707">
            <v>2664650</v>
          </cell>
          <cell r="G707">
            <v>41338</v>
          </cell>
        </row>
        <row r="708">
          <cell r="C708">
            <v>1403</v>
          </cell>
          <cell r="D708" t="str">
            <v>Malla A Tierra Para Subestacion, Incluye 3 Varillas Copperweld De 2.40 Metros, Cable De Cu Desnudo No. 2, Soldadura Caldweld</v>
          </cell>
          <cell r="E708" t="str">
            <v>GL</v>
          </cell>
          <cell r="F708">
            <v>1703467.61</v>
          </cell>
          <cell r="G708">
            <v>41927</v>
          </cell>
        </row>
        <row r="709">
          <cell r="C709">
            <v>1406</v>
          </cell>
          <cell r="D709" t="str">
            <v>Tablero En Acero Inoxidable Con Chapa De Seguridad Para Dos Unidades De Bombeo De 6 Kw, Incluye Dos Arrancadores Estrella Triangulo, Barraje Trifasico Con Barra De Tierra, Sistema De Contactores  Para Alternancia De Las Bombas, Opcion De Trabajo Local</v>
          </cell>
          <cell r="E709" t="str">
            <v>UN</v>
          </cell>
          <cell r="F709">
            <v>8812364.2300000004</v>
          </cell>
          <cell r="G709">
            <v>41338</v>
          </cell>
        </row>
        <row r="710">
          <cell r="C710">
            <v>1409</v>
          </cell>
          <cell r="D710" t="str">
            <v>Boya Tipo Sapo De Mercurio Contactos Nc - No - 220 Vac, Incluye Brazo Anclado A Pared</v>
          </cell>
          <cell r="E710" t="str">
            <v>UN</v>
          </cell>
          <cell r="F710">
            <v>242380.55</v>
          </cell>
          <cell r="G710">
            <v>41410</v>
          </cell>
        </row>
        <row r="711">
          <cell r="C711">
            <v>1410</v>
          </cell>
          <cell r="D711" t="str">
            <v>Cable Apantallado 3 X 18 + 1, Incluye Tuberia Conduit Pvc De 1" Enterrada A 0.80 Metros De Profundidad, Incluye Excavacion, Relleno, Compactacion Y Señalizacion</v>
          </cell>
          <cell r="E711" t="str">
            <v>ML</v>
          </cell>
          <cell r="F711">
            <v>1650</v>
          </cell>
          <cell r="G711">
            <v>41410</v>
          </cell>
        </row>
        <row r="712">
          <cell r="C712">
            <v>1411</v>
          </cell>
          <cell r="D712" t="str">
            <v>Excavación De 0.50 X 0.50 Metros Y Retiro De Material Sobrante</v>
          </cell>
          <cell r="E712" t="str">
            <v>ML</v>
          </cell>
          <cell r="F712">
            <v>7806.25</v>
          </cell>
          <cell r="G712">
            <v>41927</v>
          </cell>
        </row>
        <row r="713">
          <cell r="C713">
            <v>1412</v>
          </cell>
          <cell r="D713" t="str">
            <v>Excavacion De 0.30 X 0.30 X 0.30 Metros Y Retiro De Material Sobrante</v>
          </cell>
          <cell r="E713" t="str">
            <v>UN</v>
          </cell>
          <cell r="F713">
            <v>4000</v>
          </cell>
          <cell r="G713">
            <v>40106</v>
          </cell>
        </row>
        <row r="714">
          <cell r="C714">
            <v>1413</v>
          </cell>
          <cell r="D714" t="str">
            <v>Suministro De Tanques Plasticos De Alta Densidad Colectores De Basura, Con Capacidad 0.210 Metros Cubicos (55 Galones), Con Anillos De Refuerzo En El Mismo Material En Parte Superior Media E Inferior</v>
          </cell>
          <cell r="E714" t="str">
            <v>UN</v>
          </cell>
          <cell r="F714">
            <v>45000</v>
          </cell>
          <cell r="G714">
            <v>41670</v>
          </cell>
        </row>
        <row r="715">
          <cell r="C715">
            <v>1414</v>
          </cell>
          <cell r="D715" t="str">
            <v>Zapata De 0.50 X 0.50 X 0.50 Metros En Concreto De 2500 Psi, Incluye Parrilla En Acero De Refuerzo Varillas De 1/2" A Cada 0.10 Metros E N Ambos Sentidos</v>
          </cell>
          <cell r="E715" t="str">
            <v>UN</v>
          </cell>
          <cell r="F715">
            <v>72626.23</v>
          </cell>
          <cell r="G715">
            <v>41075</v>
          </cell>
        </row>
        <row r="716">
          <cell r="C716">
            <v>1415</v>
          </cell>
          <cell r="D716" t="str">
            <v>Columna De Tubería Pvc D = 4", Altura 2.60 Metros, Para Soporte De Cubierta, Relleno En Concreto De 2500 Psi Con Una Varilla D = 3/8"</v>
          </cell>
          <cell r="E716" t="str">
            <v>UN</v>
          </cell>
          <cell r="F716">
            <v>71661.63</v>
          </cell>
          <cell r="G716">
            <v>41015</v>
          </cell>
        </row>
        <row r="717">
          <cell r="C717">
            <v>1418</v>
          </cell>
          <cell r="D717" t="str">
            <v>Suministro E Instalación De Reja En Tubo Galvanizado D = 1", Con Doble Cerrojo Y Tornilleria De Anclaje, 2 Pasadores, 3 Bisagras, De 2.00 X 1.15 Metros, Incluye Acabado En  Pintura Anticorrosiva Y Esmalte</v>
          </cell>
          <cell r="E717" t="str">
            <v>UN</v>
          </cell>
          <cell r="F717">
            <v>347510</v>
          </cell>
          <cell r="G717">
            <v>41068</v>
          </cell>
        </row>
        <row r="718">
          <cell r="C718">
            <v>1419</v>
          </cell>
          <cell r="D718" t="str">
            <v>Suministro E Instalación De Reja En Tubo Galvanizado D = 1", Con Doble Cerrojo Y Tornillos De Anclaje, 2 Pasadores, 3 Bisagras, De 2.00 X 1.40 Metros Incluye Acabado En Pintura Anticorrosiva Y Esmalte</v>
          </cell>
          <cell r="E718" t="str">
            <v>UN</v>
          </cell>
          <cell r="F718">
            <v>459980</v>
          </cell>
          <cell r="G718">
            <v>41068</v>
          </cell>
        </row>
        <row r="719">
          <cell r="C719">
            <v>1421</v>
          </cell>
          <cell r="D719" t="str">
            <v>Suministro E Instalación De Cubierta En Lámina Galvanizada Trapezoidal De Acesco Longitud 3.05 Metros, Incluye Ganchos De Fijacion Y Estructura De Soporte Metalico Pintada Con Anticorrosivo Y Esmalte</v>
          </cell>
          <cell r="E719" t="str">
            <v>M2</v>
          </cell>
          <cell r="F719">
            <v>37079.35</v>
          </cell>
          <cell r="G719">
            <v>42472</v>
          </cell>
        </row>
        <row r="720">
          <cell r="C720">
            <v>1424</v>
          </cell>
          <cell r="D720" t="str">
            <v>Cerramiento De Protección En Alambre De Púa, Con Varillas De 1/2" De 0.40 Metros, Empotradas 0.10 Metros  En La Viga Corona A Cada 0.15 Metros, Incluye Pintura Con Antisorrosivo</v>
          </cell>
          <cell r="E720" t="str">
            <v>ML</v>
          </cell>
          <cell r="F720">
            <v>22330.05</v>
          </cell>
          <cell r="G720">
            <v>41015</v>
          </cell>
        </row>
        <row r="721">
          <cell r="C721">
            <v>1425</v>
          </cell>
          <cell r="D721" t="str">
            <v>E - Desmonte De Abanico, Incluye Retiro De Alambrado</v>
          </cell>
          <cell r="E721" t="str">
            <v>UN</v>
          </cell>
          <cell r="F721">
            <v>12423.75</v>
          </cell>
          <cell r="G721">
            <v>41451</v>
          </cell>
        </row>
        <row r="722">
          <cell r="C722">
            <v>1426</v>
          </cell>
          <cell r="D722" t="str">
            <v>Pañete En Mortero 1:4 Para Sellada De Calados</v>
          </cell>
          <cell r="E722" t="str">
            <v>M2</v>
          </cell>
          <cell r="F722">
            <v>25196.23</v>
          </cell>
          <cell r="G722">
            <v>41022</v>
          </cell>
        </row>
        <row r="723">
          <cell r="C723">
            <v>1427</v>
          </cell>
          <cell r="D723" t="str">
            <v>Suministro E Instalación De Puerta En Aluminio Anodizado Natural, Bronce O Blanco, Incluye Vidrio Transparente Templado De Seguridad De 10 Mm Y Cerradura</v>
          </cell>
          <cell r="E723" t="str">
            <v>M2</v>
          </cell>
          <cell r="F723">
            <v>546150</v>
          </cell>
          <cell r="G723">
            <v>42572</v>
          </cell>
        </row>
        <row r="724">
          <cell r="C724">
            <v>1429</v>
          </cell>
          <cell r="D724" t="str">
            <v>Pedestal De 0.60 X 0.70 X 0.90 Metros, En Concreto De 4000 Psi Premezclado, No Incluye Acero De Refuerzo</v>
          </cell>
          <cell r="E724" t="str">
            <v>UN</v>
          </cell>
          <cell r="F724">
            <v>192053.87</v>
          </cell>
          <cell r="G724">
            <v>41045</v>
          </cell>
        </row>
        <row r="725">
          <cell r="C725">
            <v>1430</v>
          </cell>
          <cell r="D725" t="str">
            <v>Cimiento De 0.40 X 0.40 Metros En Concreto De 3000 Psi Premezclado.</v>
          </cell>
          <cell r="E725" t="str">
            <v>ML</v>
          </cell>
          <cell r="F725">
            <v>80439.320000000007</v>
          </cell>
          <cell r="G725">
            <v>41334</v>
          </cell>
        </row>
        <row r="726">
          <cell r="C726">
            <v>1431</v>
          </cell>
          <cell r="D726" t="str">
            <v>Zapata Y Pedestal En Concreto De 3000 Psi Premezclado,  No Incluye Acero De Refuerzo</v>
          </cell>
          <cell r="E726" t="str">
            <v>M3</v>
          </cell>
          <cell r="F726">
            <v>455820.23</v>
          </cell>
          <cell r="G726">
            <v>42538</v>
          </cell>
        </row>
        <row r="727">
          <cell r="C727">
            <v>1432</v>
          </cell>
          <cell r="D727" t="str">
            <v>Columna En Concreto De 4000 Psi Premezclado, De 0.40 X 0.40 Metros, No Incluye Acero De Refuerzo</v>
          </cell>
          <cell r="E727" t="str">
            <v>ML</v>
          </cell>
          <cell r="F727">
            <v>108317.69</v>
          </cell>
          <cell r="G727">
            <v>41927</v>
          </cell>
        </row>
        <row r="728">
          <cell r="C728">
            <v>1433</v>
          </cell>
          <cell r="D728" t="str">
            <v>Columna En Concreto De 4000 Psi, De 0.40 X 0.60 Metros, No Incluye Acero De Refuerzo</v>
          </cell>
          <cell r="E728" t="str">
            <v>ML</v>
          </cell>
          <cell r="F728">
            <v>143003.81</v>
          </cell>
          <cell r="G728">
            <v>41016</v>
          </cell>
        </row>
        <row r="729">
          <cell r="C729">
            <v>1434</v>
          </cell>
          <cell r="D729" t="str">
            <v>Plantilla De Piso En Concreto De 2500 Psi Premezclado, E = 0.08 Metros</v>
          </cell>
          <cell r="E729" t="str">
            <v>M2</v>
          </cell>
          <cell r="F729">
            <v>40714.71</v>
          </cell>
          <cell r="G729">
            <v>41712</v>
          </cell>
        </row>
        <row r="730">
          <cell r="C730">
            <v>1435</v>
          </cell>
          <cell r="D730" t="str">
            <v>Suministro E Instalación De Cubierta Metálica Tipo Celosía Incluye Platina De Apoyo Fija Y Teja Sin Traslapo Acesco Calibre 26</v>
          </cell>
          <cell r="E730" t="str">
            <v>M2</v>
          </cell>
          <cell r="F730">
            <v>118182.35</v>
          </cell>
          <cell r="G730">
            <v>41750</v>
          </cell>
        </row>
        <row r="731">
          <cell r="C731">
            <v>1436</v>
          </cell>
          <cell r="D731" t="str">
            <v>Suministro E Instalación De Ventana Corrediza En Aluminio Anodizado Natural, Bronce O Blanco, Altura 2.00, Incluye Vidrio Transparente De 6 Mm, Cierre, Rodajas, Empaques, Felpa Y Accesorios (Ver Diseño)</v>
          </cell>
          <cell r="E731" t="str">
            <v>M2</v>
          </cell>
          <cell r="F731">
            <v>300000</v>
          </cell>
          <cell r="G731">
            <v>42472</v>
          </cell>
        </row>
        <row r="732">
          <cell r="C732">
            <v>1437</v>
          </cell>
          <cell r="D732" t="str">
            <v>Suministro E Instalación De Cubierta En Lámina Teja Acrílica Traslúcida, Perfil7, Incluye Amarres, Ganchos De Fijación Y Estructura De Soporte</v>
          </cell>
          <cell r="E732" t="str">
            <v>M2</v>
          </cell>
          <cell r="F732">
            <v>188471.21</v>
          </cell>
          <cell r="G732">
            <v>41067</v>
          </cell>
        </row>
        <row r="733">
          <cell r="C733">
            <v>1440</v>
          </cell>
          <cell r="D733" t="str">
            <v>Excavación De Zanja De 0.40 X 0.40 Metros Y Retiro De Material Sobrante</v>
          </cell>
          <cell r="E733" t="str">
            <v>ML</v>
          </cell>
          <cell r="F733">
            <v>8950</v>
          </cell>
          <cell r="G733">
            <v>41569</v>
          </cell>
        </row>
        <row r="734">
          <cell r="C734">
            <v>1443</v>
          </cell>
          <cell r="D734" t="str">
            <v>E - Salida De Teléfono</v>
          </cell>
          <cell r="E734" t="str">
            <v>UN</v>
          </cell>
          <cell r="F734">
            <v>67276.149999999994</v>
          </cell>
          <cell r="G734">
            <v>41697</v>
          </cell>
        </row>
        <row r="735">
          <cell r="C735">
            <v>1444</v>
          </cell>
          <cell r="D735" t="str">
            <v>E - Acometida De Teléfono</v>
          </cell>
          <cell r="E735" t="str">
            <v>ML</v>
          </cell>
          <cell r="F735">
            <v>22101.55</v>
          </cell>
          <cell r="G735">
            <v>41569</v>
          </cell>
        </row>
        <row r="736">
          <cell r="C736">
            <v>1447</v>
          </cell>
          <cell r="D736" t="str">
            <v>Listelo En Cerámica</v>
          </cell>
          <cell r="E736" t="str">
            <v>ML</v>
          </cell>
          <cell r="F736">
            <v>45839.83</v>
          </cell>
          <cell r="G736">
            <v>42538</v>
          </cell>
        </row>
        <row r="737">
          <cell r="C737">
            <v>1448</v>
          </cell>
          <cell r="D737" t="str">
            <v>Zócalo En Baldosa De Cerámica De 0.10 X 0.20 Metros</v>
          </cell>
          <cell r="E737" t="str">
            <v>ML</v>
          </cell>
          <cell r="F737">
            <v>10097.83</v>
          </cell>
          <cell r="G737">
            <v>42415</v>
          </cell>
        </row>
        <row r="738">
          <cell r="C738">
            <v>1450</v>
          </cell>
          <cell r="D738" t="str">
            <v>E - Suministro E Instalación De Caja De Paso De 0.15 X 0.15 X 0.10 Metros Con Tapa Y Bisagra</v>
          </cell>
          <cell r="E738" t="str">
            <v>UN</v>
          </cell>
          <cell r="F738">
            <v>37011.67</v>
          </cell>
          <cell r="G738">
            <v>41451</v>
          </cell>
        </row>
        <row r="739">
          <cell r="C739">
            <v>1452</v>
          </cell>
          <cell r="D739" t="str">
            <v>Suministro E Instalación De Correa Metálica, Con 2 Varillas D = 5/8", 1 Varilla D = 3/4", Con Esribos D = 3/8" A Cada 0.20 Metros, Altura De 0.50 Metros, Incluye Pintura Anticorrosiva Y Esmalte</v>
          </cell>
          <cell r="E739" t="str">
            <v>ML</v>
          </cell>
          <cell r="F739">
            <v>57888.13</v>
          </cell>
          <cell r="G739">
            <v>41067</v>
          </cell>
        </row>
        <row r="740">
          <cell r="C740">
            <v>1456</v>
          </cell>
          <cell r="D740" t="str">
            <v>Suministro E Instalación De Cercha Metálica De Luz = 10.00 Metros, En Perfiles De 2" X 2" X 1/4", 1 1/2" X 1 1/2" X 1//4", Incluye Tensores, Pintura Anticorrosiva Y Esmalte</v>
          </cell>
          <cell r="E740" t="str">
            <v>UN</v>
          </cell>
          <cell r="F740">
            <v>1382268.75</v>
          </cell>
          <cell r="G740">
            <v>41067</v>
          </cell>
        </row>
        <row r="741">
          <cell r="C741">
            <v>1457</v>
          </cell>
          <cell r="D741" t="str">
            <v>Pedestal En Concreto De 4000 Psi Premezclado, De 0.80 X 0.80 X 0.90 Metros, No Incluye Acero De Refuerzo</v>
          </cell>
          <cell r="E741" t="str">
            <v>UN</v>
          </cell>
          <cell r="F741">
            <v>291109.17</v>
          </cell>
          <cell r="G741">
            <v>41047</v>
          </cell>
        </row>
        <row r="742">
          <cell r="C742">
            <v>1458</v>
          </cell>
          <cell r="D742" t="str">
            <v>Pedestal En Concreto De 4000 Psi Premezclado, De 0.60 X 0.90 X 0.90 Metros, No Incluye Acero De Refuerzo</v>
          </cell>
          <cell r="E742" t="str">
            <v>UN</v>
          </cell>
          <cell r="F742">
            <v>252087.29</v>
          </cell>
          <cell r="G742">
            <v>41047</v>
          </cell>
        </row>
        <row r="743">
          <cell r="C743">
            <v>1459</v>
          </cell>
          <cell r="D743" t="str">
            <v>Pedestal En Concreto  Premezclado De 4000 Psi, De 0.60 X 0.60 X 0.90 Metros, No Incluye Acero De Refuerzo</v>
          </cell>
          <cell r="E743" t="str">
            <v>UN</v>
          </cell>
          <cell r="F743">
            <v>178379.28</v>
          </cell>
          <cell r="G743">
            <v>41135</v>
          </cell>
        </row>
        <row r="744">
          <cell r="C744">
            <v>1460</v>
          </cell>
          <cell r="D744" t="str">
            <v>Cimiento De 0.40 X 0.60 Metros En Concreto De 3000 Psi Premezclado.</v>
          </cell>
          <cell r="E744" t="str">
            <v>ML</v>
          </cell>
          <cell r="F744">
            <v>109812.31</v>
          </cell>
          <cell r="G744">
            <v>41015</v>
          </cell>
        </row>
        <row r="745">
          <cell r="C745">
            <v>1461</v>
          </cell>
          <cell r="D745" t="str">
            <v>Columnas En Concreto De 4000 Psi De Diametro 0.60 Metros, No Incluye Acero De Refuerzo</v>
          </cell>
          <cell r="E745" t="str">
            <v>ML</v>
          </cell>
          <cell r="F745">
            <v>182175.25</v>
          </cell>
          <cell r="G745">
            <v>41737</v>
          </cell>
        </row>
        <row r="746">
          <cell r="C746">
            <v>1462</v>
          </cell>
          <cell r="D746" t="str">
            <v>E - Instalación De Lámparas Fluorescentes</v>
          </cell>
          <cell r="E746" t="str">
            <v>UN</v>
          </cell>
          <cell r="F746">
            <v>21521.88</v>
          </cell>
          <cell r="G746">
            <v>41451</v>
          </cell>
        </row>
        <row r="747">
          <cell r="C747">
            <v>1463</v>
          </cell>
          <cell r="D747" t="str">
            <v>Suministro E Instalación De Agromantos Pavco, Fique Y/O Fique - Coco</v>
          </cell>
          <cell r="E747" t="str">
            <v>M2</v>
          </cell>
          <cell r="F747">
            <v>13108.32</v>
          </cell>
          <cell r="G747">
            <v>41038</v>
          </cell>
        </row>
        <row r="748">
          <cell r="C748">
            <v>1465</v>
          </cell>
          <cell r="D748" t="str">
            <v>E - Salida De Abanicos</v>
          </cell>
          <cell r="E748" t="str">
            <v>UN</v>
          </cell>
          <cell r="F748">
            <v>59626.76</v>
          </cell>
          <cell r="G748">
            <v>41936</v>
          </cell>
        </row>
        <row r="749">
          <cell r="C749">
            <v>1466</v>
          </cell>
          <cell r="D749" t="str">
            <v>Suministro E Instalación De Correa De Cubierta En Perfil Metálico De 120 X 60 Mm, Espesor 2 Mm, Incluye Pernos Y Anclajes De Fijación</v>
          </cell>
          <cell r="E749" t="str">
            <v>ML</v>
          </cell>
          <cell r="F749">
            <v>28702.12</v>
          </cell>
          <cell r="G749">
            <v>41569</v>
          </cell>
        </row>
        <row r="750">
          <cell r="C750">
            <v>1468</v>
          </cell>
          <cell r="D750" t="str">
            <v>Suministro, Instalación, Montaje Y Puesta En Marcha De Sistema De Aire Acondicionado Central Por Tonelada Métricas, Incluye Equipos, Ductos En Icopor, Rejillas, Accesorios, Mano De Obra De Instalación Y Transporte</v>
          </cell>
          <cell r="E750" t="str">
            <v>UN</v>
          </cell>
          <cell r="F750">
            <v>2250000</v>
          </cell>
          <cell r="G750">
            <v>41935</v>
          </cell>
        </row>
        <row r="751">
          <cell r="C751">
            <v>1469</v>
          </cell>
          <cell r="D751" t="str">
            <v>E - Desmonte De Cableado En Mal Estado Y Retiro De Material Sobrante</v>
          </cell>
          <cell r="E751" t="str">
            <v>ML</v>
          </cell>
          <cell r="F751">
            <v>7111.67</v>
          </cell>
          <cell r="G751">
            <v>41451</v>
          </cell>
        </row>
        <row r="752">
          <cell r="C752">
            <v>1472</v>
          </cell>
          <cell r="D752" t="str">
            <v>Demolicion De Viga De Confinamiento En Concreto Incluye Desmonte Y Retiro De Perfil En Hierro De Rejilla Para Drenaje De Canales</v>
          </cell>
          <cell r="E752" t="str">
            <v>M2</v>
          </cell>
          <cell r="F752">
            <v>27605.66</v>
          </cell>
          <cell r="G752">
            <v>40669</v>
          </cell>
        </row>
        <row r="753">
          <cell r="C753">
            <v>1473</v>
          </cell>
          <cell r="D753" t="str">
            <v>Construccion Y Montaje De Placa De 0.07 X 0.60 X 1.00 Metros, En Concreto De 2500 Psi, Reforzado Con 3 Varillas De 3/8" A Lo Ancho Y 6 Varillas De 3/8" A Lo Largo</v>
          </cell>
          <cell r="E753" t="str">
            <v>UN</v>
          </cell>
          <cell r="F753">
            <v>37109.22</v>
          </cell>
          <cell r="G753">
            <v>40669</v>
          </cell>
        </row>
        <row r="754">
          <cell r="C754">
            <v>1475</v>
          </cell>
          <cell r="D754" t="str">
            <v>Suministro E Instalacion De Perfil De Hierro Abierto He160A Para Rejillas De Canales, Incluye Soldadura En Acetileno</v>
          </cell>
          <cell r="E754" t="str">
            <v>UN</v>
          </cell>
          <cell r="F754">
            <v>451442.2</v>
          </cell>
          <cell r="G754">
            <v>40669</v>
          </cell>
        </row>
        <row r="755">
          <cell r="C755">
            <v>1476</v>
          </cell>
          <cell r="D755" t="str">
            <v>Excavacion A Maquina Y Retiro De Material Bajo Agua</v>
          </cell>
          <cell r="E755" t="str">
            <v>M3</v>
          </cell>
          <cell r="F755">
            <v>30733.88</v>
          </cell>
          <cell r="G755">
            <v>41906</v>
          </cell>
        </row>
        <row r="756">
          <cell r="C756">
            <v>1477</v>
          </cell>
          <cell r="D756" t="str">
            <v>Desmonte De Vidrios Partidos En Puertas</v>
          </cell>
          <cell r="E756" t="str">
            <v>M2</v>
          </cell>
          <cell r="F756">
            <v>9682.5</v>
          </cell>
          <cell r="G756">
            <v>41144</v>
          </cell>
        </row>
        <row r="757">
          <cell r="C757">
            <v>1478</v>
          </cell>
          <cell r="D757" t="str">
            <v>Desmonte De Cerradura</v>
          </cell>
          <cell r="E757" t="str">
            <v>UN</v>
          </cell>
          <cell r="F757">
            <v>10920</v>
          </cell>
          <cell r="G757">
            <v>41016</v>
          </cell>
        </row>
        <row r="758">
          <cell r="C758">
            <v>1479</v>
          </cell>
          <cell r="D758" t="str">
            <v>Suministro E Instalación De Vidrio Laminado De 6Mm</v>
          </cell>
          <cell r="E758" t="str">
            <v>M2</v>
          </cell>
          <cell r="F758">
            <v>87286.25</v>
          </cell>
          <cell r="G758">
            <v>41075</v>
          </cell>
        </row>
        <row r="759">
          <cell r="C759">
            <v>1481</v>
          </cell>
          <cell r="D759" t="str">
            <v>Suministro E Instalación De Cerradura Metálica De Pomo Para Puerta De Entrada</v>
          </cell>
          <cell r="E759" t="str">
            <v>UN</v>
          </cell>
          <cell r="F759">
            <v>105022.33</v>
          </cell>
          <cell r="G759">
            <v>41697</v>
          </cell>
        </row>
        <row r="760">
          <cell r="C760">
            <v>1482</v>
          </cell>
          <cell r="D760" t="str">
            <v>Restauración De Molduras De Vista En Losa (Cuatro Lados), Incluye Acabado En Pintura De Esmalte</v>
          </cell>
          <cell r="E760" t="str">
            <v>ML</v>
          </cell>
          <cell r="F760">
            <v>35188.519999999997</v>
          </cell>
          <cell r="G760">
            <v>41067</v>
          </cell>
        </row>
        <row r="761">
          <cell r="C761">
            <v>1484</v>
          </cell>
          <cell r="D761" t="str">
            <v>Recuperación De Elementos Verticales De Vista O Fachada, Incluye Escarificación,  Recuperación De Acero, Resane Y Acabado</v>
          </cell>
          <cell r="E761" t="str">
            <v>ML</v>
          </cell>
          <cell r="F761">
            <v>108382.58</v>
          </cell>
          <cell r="G761">
            <v>41681</v>
          </cell>
        </row>
        <row r="762">
          <cell r="C762">
            <v>1485</v>
          </cell>
          <cell r="D762" t="str">
            <v>Restauración De Molduras De Vista En Base Inferior De Frontón (Cuatro Lados), Incluye Acabado Pintura De Esmalte</v>
          </cell>
          <cell r="E762" t="str">
            <v>ML</v>
          </cell>
          <cell r="F762">
            <v>37387.360000000001</v>
          </cell>
          <cell r="G762">
            <v>41067</v>
          </cell>
        </row>
        <row r="763">
          <cell r="C763">
            <v>1486</v>
          </cell>
          <cell r="D763" t="str">
            <v>Restauración De Capitel Tipo Corintios, Incluye Reposición De Seccional En Mal Estado, Reconformación De La Misma Y Acabado En Esmalte</v>
          </cell>
          <cell r="E763" t="str">
            <v>UN</v>
          </cell>
          <cell r="F763">
            <v>67066.259999999995</v>
          </cell>
          <cell r="G763">
            <v>41067</v>
          </cell>
        </row>
        <row r="764">
          <cell r="C764">
            <v>1487</v>
          </cell>
          <cell r="D764" t="str">
            <v>Restauración De Pedestal Incluye Molduras Y Zócalo, Acabado En Pintura De Esmalte</v>
          </cell>
          <cell r="E764" t="str">
            <v>UN</v>
          </cell>
          <cell r="F764">
            <v>55126.26</v>
          </cell>
          <cell r="G764">
            <v>41067</v>
          </cell>
        </row>
        <row r="765">
          <cell r="C765">
            <v>1488</v>
          </cell>
          <cell r="D765" t="str">
            <v>Reconformación De Cuerpos De Columnas, Incluye Retiro De Pintura, Arreglo De Pañetes, Resane De Fisuras, Aplicación De Estuco Y Acabado En Pintura Viniltex, Altura 2.60 Metros</v>
          </cell>
          <cell r="E765" t="str">
            <v>UN</v>
          </cell>
          <cell r="F765">
            <v>68557.62</v>
          </cell>
          <cell r="G765">
            <v>41066</v>
          </cell>
        </row>
        <row r="766">
          <cell r="C766">
            <v>1489</v>
          </cell>
          <cell r="D766" t="str">
            <v>Restauración De Losa En Mal Estado, Incluye Demolición, Reposición De Refuerzo, Aditivo Y Concreto Nuevo</v>
          </cell>
          <cell r="E766" t="str">
            <v>M2</v>
          </cell>
          <cell r="F766">
            <v>82094.64</v>
          </cell>
          <cell r="G766">
            <v>41067</v>
          </cell>
        </row>
        <row r="767">
          <cell r="C767">
            <v>1490</v>
          </cell>
          <cell r="D767" t="str">
            <v>E - Suministro De Ups De 2000 Va, Marca Power Com O Similar</v>
          </cell>
          <cell r="E767" t="str">
            <v>UN</v>
          </cell>
          <cell r="F767">
            <v>1500000</v>
          </cell>
          <cell r="G767">
            <v>41451</v>
          </cell>
        </row>
        <row r="768">
          <cell r="C768">
            <v>1491</v>
          </cell>
          <cell r="D768" t="str">
            <v>Demolición De Muros En Calados Incluye Retiro De Material</v>
          </cell>
          <cell r="E768" t="str">
            <v>M2</v>
          </cell>
          <cell r="F768">
            <v>10550.56</v>
          </cell>
          <cell r="G768">
            <v>41366</v>
          </cell>
        </row>
        <row r="769">
          <cell r="C769">
            <v>1492</v>
          </cell>
          <cell r="D769" t="str">
            <v>Demolición De Zócalos</v>
          </cell>
          <cell r="E769" t="str">
            <v>ML</v>
          </cell>
          <cell r="F769">
            <v>4051.25</v>
          </cell>
          <cell r="G769">
            <v>42472</v>
          </cell>
        </row>
        <row r="770">
          <cell r="C770">
            <v>1493</v>
          </cell>
          <cell r="D770" t="str">
            <v>Impermeabilización Con Manto Edil O Similar De 3Mm, Acabado En Pintura Bituminosa, Para Zabaleta, Viga Canal Y Jardinera Con Ancho &gt; 0.80 Metros</v>
          </cell>
          <cell r="E770" t="str">
            <v>ML</v>
          </cell>
          <cell r="F770">
            <v>26573.63</v>
          </cell>
          <cell r="G770">
            <v>42472</v>
          </cell>
        </row>
        <row r="771">
          <cell r="C771">
            <v>1494</v>
          </cell>
          <cell r="D771" t="str">
            <v>Pintura Graniplast Aplicada En Fachada</v>
          </cell>
          <cell r="E771" t="str">
            <v>M2</v>
          </cell>
          <cell r="F771">
            <v>18766.18</v>
          </cell>
          <cell r="G771">
            <v>42472</v>
          </cell>
        </row>
        <row r="772">
          <cell r="C772">
            <v>1498</v>
          </cell>
          <cell r="D772" t="str">
            <v>Enchape De Tableta Para Fachada</v>
          </cell>
          <cell r="E772" t="str">
            <v>M2</v>
          </cell>
          <cell r="F772">
            <v>51080.33</v>
          </cell>
          <cell r="G772">
            <v>41767</v>
          </cell>
        </row>
        <row r="773">
          <cell r="C773">
            <v>1499</v>
          </cell>
          <cell r="D773" t="str">
            <v>Demolición De Plantilla En Concreto Y Retiro De Material</v>
          </cell>
          <cell r="E773" t="str">
            <v>M2</v>
          </cell>
          <cell r="F773">
            <v>10227.43</v>
          </cell>
          <cell r="G773">
            <v>42496</v>
          </cell>
        </row>
        <row r="774">
          <cell r="C774">
            <v>1503</v>
          </cell>
          <cell r="D774" t="str">
            <v>Suministro E Instalación De Tablero Acrílico De 2.50 X 1.50 Metros, Fabricado En Tablex De 9 Mm, Lámina En Fórmica Para Tableros, Portamarcador Y Portaborrador, Marco En Madera O Aluminio</v>
          </cell>
          <cell r="E774" t="str">
            <v>UN</v>
          </cell>
          <cell r="F774">
            <v>249140</v>
          </cell>
          <cell r="G774">
            <v>41068</v>
          </cell>
        </row>
        <row r="775">
          <cell r="C775">
            <v>1512</v>
          </cell>
          <cell r="D775" t="str">
            <v>Suministro, Instalacion Y Montaje De Aire Acondicionado De 5 Toneladas, Sancoil Piso Techo De Lujo Con Su Condensadora Marca Star Ligt O Similar</v>
          </cell>
          <cell r="E775" t="str">
            <v>UN</v>
          </cell>
          <cell r="F775">
            <v>5635000</v>
          </cell>
          <cell r="G775">
            <v>41046</v>
          </cell>
        </row>
        <row r="776">
          <cell r="C776">
            <v>1513</v>
          </cell>
          <cell r="D776" t="str">
            <v>Suministro, Instalación Y Montaje De Aire Acondicionado De 2 Toneladas, San Coil Piso Techo De Lujo Con Su Condensadora, Marca Star Ligt O Similar</v>
          </cell>
          <cell r="E776" t="str">
            <v>UN</v>
          </cell>
          <cell r="F776">
            <v>3146200</v>
          </cell>
          <cell r="G776">
            <v>41046</v>
          </cell>
        </row>
        <row r="777">
          <cell r="C777">
            <v>1514</v>
          </cell>
          <cell r="D777" t="str">
            <v>Suministro, Instalación Y Montaje De Aire Acondicionado Mini Split De 24000 Btu</v>
          </cell>
          <cell r="E777" t="str">
            <v>UN</v>
          </cell>
          <cell r="F777">
            <v>3078498.73</v>
          </cell>
          <cell r="G777">
            <v>41927</v>
          </cell>
        </row>
        <row r="778">
          <cell r="C778">
            <v>1515</v>
          </cell>
          <cell r="D778" t="str">
            <v>Suministro, Instalación Y Montaje De Mini Split De 1 Tonelada</v>
          </cell>
          <cell r="E778" t="str">
            <v>UN</v>
          </cell>
          <cell r="F778">
            <v>2368895.9700000002</v>
          </cell>
          <cell r="G778">
            <v>41046</v>
          </cell>
        </row>
        <row r="779">
          <cell r="C779">
            <v>1517</v>
          </cell>
          <cell r="D779" t="str">
            <v>Desbaste  Y Pulida De Piso En Granito Pulido</v>
          </cell>
          <cell r="E779" t="str">
            <v>M2</v>
          </cell>
          <cell r="F779">
            <v>32125</v>
          </cell>
          <cell r="G779">
            <v>42314</v>
          </cell>
        </row>
        <row r="780">
          <cell r="C780">
            <v>1521</v>
          </cell>
          <cell r="D780" t="str">
            <v>Desmonte Y Retiro De Cubierta A Una Altura &gt; 8 Metros &lt; 10 Metros , En Lamina Ondulada De Asbesto Cemento O Metalica, Incluye Estructura En Mal Estado</v>
          </cell>
          <cell r="E780" t="str">
            <v>M2</v>
          </cell>
          <cell r="F780">
            <v>34940</v>
          </cell>
          <cell r="G780">
            <v>41016</v>
          </cell>
        </row>
        <row r="781">
          <cell r="C781">
            <v>1522</v>
          </cell>
          <cell r="D781" t="str">
            <v>Suministro E Instalación De Cubierta En Teja Canaleta 90 A Una Altura &gt; 8 Metros Y &lt; 10 Metros, Incluye Fijador, Gancho Y Sellador.</v>
          </cell>
          <cell r="E781" t="str">
            <v>M2</v>
          </cell>
          <cell r="F781">
            <v>80242.399999999994</v>
          </cell>
          <cell r="G781">
            <v>41067</v>
          </cell>
        </row>
        <row r="782">
          <cell r="C782">
            <v>1524</v>
          </cell>
          <cell r="D782" t="str">
            <v>Suministro E Instalación De Vidrio Transparente De 4 Mm</v>
          </cell>
          <cell r="E782" t="str">
            <v>M2</v>
          </cell>
          <cell r="F782">
            <v>62296.25</v>
          </cell>
          <cell r="G782">
            <v>41144</v>
          </cell>
        </row>
        <row r="783">
          <cell r="C783">
            <v>1525</v>
          </cell>
          <cell r="D783" t="str">
            <v>Instalación  Y Montaje De Aparato Sanitario</v>
          </cell>
          <cell r="E783" t="str">
            <v>UN</v>
          </cell>
          <cell r="F783">
            <v>27919.17</v>
          </cell>
          <cell r="G783">
            <v>41017</v>
          </cell>
        </row>
        <row r="784">
          <cell r="C784">
            <v>1526</v>
          </cell>
          <cell r="D784" t="str">
            <v>Montaje De Puerta En Madera Existente</v>
          </cell>
          <cell r="E784" t="str">
            <v>UN</v>
          </cell>
          <cell r="F784">
            <v>21361.88</v>
          </cell>
          <cell r="G784">
            <v>40672</v>
          </cell>
        </row>
        <row r="785">
          <cell r="C785">
            <v>1527</v>
          </cell>
          <cell r="D785" t="str">
            <v>Capitulo - Red De Media Tensión</v>
          </cell>
          <cell r="E785" t="str">
            <v>SD</v>
          </cell>
          <cell r="F785">
            <v>0</v>
          </cell>
          <cell r="G785">
            <v>41554</v>
          </cell>
        </row>
        <row r="786">
          <cell r="C786">
            <v>1528</v>
          </cell>
          <cell r="D786" t="str">
            <v>Mueble Inferior Para La Guardia, Sin Meson, En Madera Roble Con Marco, Puerta Con Rejilla Tipo Persiana Y Tapa Luz En Madera Roble, Entrepaños En Triplex De 12Mm Enchapados En Formica Blanca Brillante, 2 Bisagras De Presion Por Puerta, Cerradura Y Boton  En Bronce, A=0.65 Metros, H=0.70 Metros, Incluye Sellador 3 Manos Y Laca Mate Natural 3 Manos, Segun Diseño, Verificar Medidas En Obra</v>
          </cell>
          <cell r="E786" t="str">
            <v>UN</v>
          </cell>
          <cell r="F786">
            <v>150000</v>
          </cell>
          <cell r="G786">
            <v>40144</v>
          </cell>
        </row>
        <row r="787">
          <cell r="C787">
            <v>1529</v>
          </cell>
          <cell r="D787" t="str">
            <v>Excavación Para Estribo O Soporte, Fondo Del Cauce Y Aletas De Puente</v>
          </cell>
          <cell r="E787" t="str">
            <v>M3</v>
          </cell>
          <cell r="F787">
            <v>35835.01</v>
          </cell>
          <cell r="G787">
            <v>41037</v>
          </cell>
        </row>
        <row r="788">
          <cell r="C788">
            <v>1530</v>
          </cell>
          <cell r="D788" t="str">
            <v>Conformación De Fondo En Piedra Ciclópea Compactada (Estabilizacion De Terreno)</v>
          </cell>
          <cell r="E788" t="str">
            <v>M3</v>
          </cell>
          <cell r="F788">
            <v>71902.47</v>
          </cell>
          <cell r="G788">
            <v>41052</v>
          </cell>
        </row>
        <row r="789">
          <cell r="C789">
            <v>1531</v>
          </cell>
          <cell r="D789" t="str">
            <v>Bordillo De 0.15 X 0.30 Metros En Concreto De 3000 Psi, Incluye Excavación Y Solado En Concreto De 2000 Psi</v>
          </cell>
          <cell r="E789" t="str">
            <v>ML</v>
          </cell>
          <cell r="F789">
            <v>57894.22</v>
          </cell>
          <cell r="G789">
            <v>41471</v>
          </cell>
        </row>
        <row r="790">
          <cell r="C790">
            <v>1532</v>
          </cell>
          <cell r="D790" t="str">
            <v>Placa O Viga En Concreto De 4000 Psi Premezclado Y Andén Para Puente</v>
          </cell>
          <cell r="E790" t="str">
            <v>M3</v>
          </cell>
          <cell r="F790">
            <v>626410.80000000005</v>
          </cell>
          <cell r="G790">
            <v>42552</v>
          </cell>
        </row>
        <row r="791">
          <cell r="C791">
            <v>1533</v>
          </cell>
          <cell r="D791" t="str">
            <v>Zapata En Concreto De 4000 Psi Premezclado, No Incluye Acero De Refuerzo</v>
          </cell>
          <cell r="E791" t="str">
            <v>M3</v>
          </cell>
          <cell r="F791">
            <v>488527.23</v>
          </cell>
          <cell r="G791">
            <v>42552</v>
          </cell>
        </row>
        <row r="792">
          <cell r="C792">
            <v>1534</v>
          </cell>
          <cell r="D792" t="str">
            <v>Muro Para Soportes En Concreto De 4000 Psi Premezclado, No Incluye Acero De Refuerzo</v>
          </cell>
          <cell r="E792" t="str">
            <v>M3</v>
          </cell>
          <cell r="F792">
            <v>662240.1</v>
          </cell>
          <cell r="G792">
            <v>42552</v>
          </cell>
        </row>
        <row r="793">
          <cell r="C793">
            <v>1535</v>
          </cell>
          <cell r="D793" t="str">
            <v>Zócalo En Tablón De 0.10 X 0.33 Metros</v>
          </cell>
          <cell r="E793" t="str">
            <v>ML</v>
          </cell>
          <cell r="F793">
            <v>6958.08</v>
          </cell>
          <cell r="G793">
            <v>42524</v>
          </cell>
        </row>
        <row r="794">
          <cell r="C794">
            <v>1537</v>
          </cell>
          <cell r="D794" t="str">
            <v>Suministro E Instalación De Listón En Madera De Abarco De 5" X 6" X 2.20 Metros</v>
          </cell>
          <cell r="E794" t="str">
            <v>UN</v>
          </cell>
          <cell r="F794">
            <v>135013.32999999999</v>
          </cell>
          <cell r="G794">
            <v>41068</v>
          </cell>
        </row>
        <row r="795">
          <cell r="C795">
            <v>1538</v>
          </cell>
          <cell r="D795" t="str">
            <v>Suministro E Instalación De Correa Metálica, Hierro De 5/8" Estribos De 3/8", Incluye Pintura Anticorrosiva Y Esmalte.</v>
          </cell>
          <cell r="E795" t="str">
            <v>ML</v>
          </cell>
          <cell r="F795">
            <v>61659.55</v>
          </cell>
          <cell r="G795">
            <v>41067</v>
          </cell>
        </row>
        <row r="796">
          <cell r="C796">
            <v>1539</v>
          </cell>
          <cell r="D796" t="str">
            <v>Suministro E Instalación De Cercha Metálica De Hierro Con Angulos De 1 1/2" X 1 1/2" Espesor 1/8", Incluye Pintura Anticorrosiva Y Esmalte</v>
          </cell>
          <cell r="E796" t="str">
            <v>ML</v>
          </cell>
          <cell r="F796">
            <v>122988.7</v>
          </cell>
          <cell r="G796">
            <v>41067</v>
          </cell>
        </row>
        <row r="797">
          <cell r="C797">
            <v>1545</v>
          </cell>
          <cell r="D797" t="str">
            <v>Suministro En Instalación De Puertas Para Archivadores De 0.90 X 1.00 Metros</v>
          </cell>
          <cell r="E797" t="str">
            <v>UN</v>
          </cell>
          <cell r="F797">
            <v>276135</v>
          </cell>
          <cell r="G797">
            <v>41075</v>
          </cell>
        </row>
        <row r="798">
          <cell r="C798">
            <v>1546</v>
          </cell>
          <cell r="D798" t="str">
            <v>Suministro E Instalacion De Base En Neopreno Dureza 60 Para Viga De Puente</v>
          </cell>
          <cell r="E798" t="str">
            <v>UN</v>
          </cell>
          <cell r="F798">
            <v>246065</v>
          </cell>
          <cell r="G798">
            <v>42250</v>
          </cell>
        </row>
        <row r="799">
          <cell r="C799">
            <v>1547</v>
          </cell>
          <cell r="D799" t="str">
            <v>Base Suelo Cemento 1:20 Compactado E = 0.10 Mts</v>
          </cell>
          <cell r="E799" t="str">
            <v>M2</v>
          </cell>
          <cell r="F799">
            <v>22743.75</v>
          </cell>
          <cell r="G799">
            <v>42443</v>
          </cell>
        </row>
        <row r="800">
          <cell r="C800">
            <v>1548</v>
          </cell>
          <cell r="D800" t="str">
            <v>Juegos - Suministro E Instalación De Marco Para Cancha De Minifutbol, Con Medidas Y Altura Reglamentarias, Los Marcos En Tubo De 3" Y La Parte Posterior En Tubo De 2", Pintados, Instalados Y Con Sus Respectivas Mallas</v>
          </cell>
          <cell r="E800" t="str">
            <v>JG</v>
          </cell>
          <cell r="F800">
            <v>1740000</v>
          </cell>
          <cell r="G800">
            <v>42496</v>
          </cell>
        </row>
        <row r="801">
          <cell r="C801">
            <v>1549</v>
          </cell>
          <cell r="D801" t="str">
            <v>Demolición Y Reconstrucción De Estructura En Losa, Vigas Y Columnas: Picada De Concreto; Limpieza De Oxidación Y Pintura Con Inhibidor De Corrosión; Aplicación De Mortero De Reparación; Puente De Adherencia Entre Concreto Nuevo Y Viejo, Incluye Anclaje</v>
          </cell>
          <cell r="E801" t="str">
            <v>M2</v>
          </cell>
          <cell r="F801">
            <v>372318.16</v>
          </cell>
          <cell r="G801">
            <v>42472</v>
          </cell>
        </row>
        <row r="802">
          <cell r="C802">
            <v>1550</v>
          </cell>
          <cell r="D802" t="str">
            <v>Pergolas De 0.10 X 0.10 Metros, En Concreto De 3000 Psi, Reforzada Con 2 Varillas De 3/8", Estribos De 1/4" A Cada 0.20 Metros</v>
          </cell>
          <cell r="E802" t="str">
            <v>ML</v>
          </cell>
          <cell r="F802">
            <v>22306.89</v>
          </cell>
          <cell r="G802">
            <v>41676</v>
          </cell>
        </row>
        <row r="803">
          <cell r="C803">
            <v>1554</v>
          </cell>
          <cell r="D803" t="str">
            <v>Suministro E Instalación De Puerta En Madera De Cedro De 2.00 X 1.00 Metros, Incluye Marco, Bisagras, Cerradura De Seguridad Doble Vuelta Y Pintura En Tintilla</v>
          </cell>
          <cell r="E803" t="str">
            <v>UN</v>
          </cell>
          <cell r="F803">
            <v>532678.32999999996</v>
          </cell>
          <cell r="G803">
            <v>41569</v>
          </cell>
        </row>
        <row r="804">
          <cell r="C804">
            <v>1555</v>
          </cell>
          <cell r="D804" t="str">
            <v>Suministro E Instalación De Puerta En Madera De Cedro De 2.00 X 0.80 Metros Incluye Marco, Cerradura De Seguridad De Doble Vuelta Y Pintura En Tintilla</v>
          </cell>
          <cell r="E804" t="str">
            <v>UN</v>
          </cell>
          <cell r="F804">
            <v>485778.33</v>
          </cell>
          <cell r="G804">
            <v>41676</v>
          </cell>
        </row>
        <row r="805">
          <cell r="C805">
            <v>1556</v>
          </cell>
          <cell r="D805" t="str">
            <v>Suministro E Instalación De Puerta En Madera De Cedro De 0.70 X 1.70 Metros, Incluye Marco, Bisagra, Cerradura De Baño Y Pintura En Tintilla</v>
          </cell>
          <cell r="E805" t="str">
            <v>UN</v>
          </cell>
          <cell r="F805">
            <v>438078.33</v>
          </cell>
          <cell r="G805">
            <v>41068</v>
          </cell>
        </row>
        <row r="806">
          <cell r="C806">
            <v>1557</v>
          </cell>
          <cell r="D806" t="str">
            <v>Suministro E Instalación De Cocina De 0.50 X 0.35 Metros, Tipo Socoda</v>
          </cell>
          <cell r="E806" t="str">
            <v>UN</v>
          </cell>
          <cell r="F806">
            <v>135350</v>
          </cell>
          <cell r="G806">
            <v>41478</v>
          </cell>
        </row>
        <row r="807">
          <cell r="C807">
            <v>1558</v>
          </cell>
          <cell r="D807" t="str">
            <v>Juegos - Suministro, Instalación Y Montaje De Juego De Columpios Para Parque, En Madera Pino Pátula Inmunizada Y Herrajes Metálicos - 3 Puestos</v>
          </cell>
          <cell r="E807" t="str">
            <v>UN</v>
          </cell>
          <cell r="F807">
            <v>568400</v>
          </cell>
          <cell r="G807">
            <v>41767</v>
          </cell>
        </row>
        <row r="808">
          <cell r="C808">
            <v>1559</v>
          </cell>
          <cell r="D808" t="str">
            <v>Demolición De Pañete Sobre Cielo Raso Y Retiro De Material</v>
          </cell>
          <cell r="E808" t="str">
            <v>M2</v>
          </cell>
          <cell r="F808">
            <v>10092.5</v>
          </cell>
          <cell r="G808">
            <v>41008</v>
          </cell>
        </row>
        <row r="809">
          <cell r="C809">
            <v>1560</v>
          </cell>
          <cell r="D809" t="str">
            <v>Suministro E Instalación De Lavaplatos De Acero Inoxidable De Dos Cubetas Con Ala En Los Extremos, Longitud 2.00 Metros, Incluye Accesorios Y Griferia Cuello De Ganso Metálica</v>
          </cell>
          <cell r="E809" t="str">
            <v>UN</v>
          </cell>
          <cell r="F809">
            <v>834225</v>
          </cell>
          <cell r="G809">
            <v>41927</v>
          </cell>
        </row>
        <row r="810">
          <cell r="C810">
            <v>1561</v>
          </cell>
          <cell r="D810" t="str">
            <v>Pañete Exterior Allanado Con Mortero 1:4 Incluye Pirlan De Aluminio A Cada 1.00 Metro</v>
          </cell>
          <cell r="E810" t="str">
            <v>M2</v>
          </cell>
          <cell r="F810">
            <v>23006.53</v>
          </cell>
          <cell r="G810">
            <v>41022</v>
          </cell>
        </row>
        <row r="811">
          <cell r="C811">
            <v>1562</v>
          </cell>
          <cell r="D811" t="str">
            <v>Ornamentacion Y Jardineria - Siembra De Arbol Ornamental Y/O Frutal, Incluye Proceso De Pega, Crecimiento E Insumos Necesarios Como Fertilizantes, Materia Organica</v>
          </cell>
          <cell r="E811" t="str">
            <v>UN</v>
          </cell>
          <cell r="F811">
            <v>62000</v>
          </cell>
          <cell r="G811">
            <v>41835</v>
          </cell>
        </row>
        <row r="812">
          <cell r="C812">
            <v>1574</v>
          </cell>
          <cell r="D812" t="str">
            <v>Suministro E Instalación De Cubierta Termoacústica Diseño Sandwich, En Lámina St - 1.5" - 0.46 Mm Calibre 26, Pintada En Poliester Estandar , Con Estructura En Perfileria Galvanizada Ag - 100 X 50, 160 X 60, Calibres 14. 16 Y 18, Tipo Acesco (Ver Diseño)</v>
          </cell>
          <cell r="E812" t="str">
            <v>M2</v>
          </cell>
          <cell r="F812">
            <v>91040.78</v>
          </cell>
          <cell r="G812">
            <v>42578</v>
          </cell>
        </row>
        <row r="813">
          <cell r="C813">
            <v>1580</v>
          </cell>
          <cell r="D813" t="str">
            <v>Suministro E Instalación De Ventana En Madera Teka Listones De 1" X 4" X 8`, Con Estructura En Tubería Galvanizada De 2" Calibre 1.9 Mm, Incluye  Pernos Y Arandelas De Fijación, Soldadura, Sellante, Anticorrosivo Y Acabado En Pintura De Esmalte Acrílico, (Ver Diseño)</v>
          </cell>
          <cell r="E813" t="str">
            <v>M2</v>
          </cell>
          <cell r="F813">
            <v>206623.05</v>
          </cell>
          <cell r="G813">
            <v>41075</v>
          </cell>
        </row>
        <row r="814">
          <cell r="C814">
            <v>1596</v>
          </cell>
          <cell r="D814" t="str">
            <v>Desmonte De Cubierta En Teja De Cemento O Arcilla, Incluye Estructura En Mal Estado Y Retiro De Material</v>
          </cell>
          <cell r="E814" t="str">
            <v>M2</v>
          </cell>
          <cell r="F814">
            <v>19651.11</v>
          </cell>
          <cell r="G814">
            <v>42416</v>
          </cell>
        </row>
        <row r="815">
          <cell r="C815">
            <v>1597</v>
          </cell>
          <cell r="D815" t="str">
            <v>Apuntalamiento Estructural Para Cubierta Y/O Vigas De Concreto (Incluye 2 Cerchas, 5 Gatos Y/O 10 Libras De Puntillas Por Cada 6 Metros)</v>
          </cell>
          <cell r="E815" t="str">
            <v>DI</v>
          </cell>
          <cell r="F815">
            <v>7338</v>
          </cell>
          <cell r="G815">
            <v>42416</v>
          </cell>
        </row>
        <row r="816">
          <cell r="C816">
            <v>1599</v>
          </cell>
          <cell r="D816" t="str">
            <v>Impermeabilizacion Con Manto Edil O Similar De 3Mm, Acabado Con Pintura Bituminosa, Para Terminacion De Lamina Ondulada De Asbesto Cemento Contra Muro En Area &lt; 0.80 Metros</v>
          </cell>
          <cell r="E816" t="str">
            <v>ML</v>
          </cell>
          <cell r="F816">
            <v>21884.16</v>
          </cell>
          <cell r="G816">
            <v>42416</v>
          </cell>
        </row>
        <row r="817">
          <cell r="C817">
            <v>1600</v>
          </cell>
          <cell r="D817" t="str">
            <v>Cerramiento Provisional En Madera Y Teja De Zinc Para La Protección Del Peatón A Una Altura Aproximada De 7.00 Metros, Incluye Polisombra</v>
          </cell>
          <cell r="E817" t="str">
            <v>ML</v>
          </cell>
          <cell r="F817">
            <v>42000</v>
          </cell>
          <cell r="G817">
            <v>41681</v>
          </cell>
        </row>
        <row r="818">
          <cell r="C818">
            <v>1602</v>
          </cell>
          <cell r="D818" t="str">
            <v>Retiro De Piso Y Recuperación De Adoquín, Incluye Lechada De Cemento Gris Y Acronal</v>
          </cell>
          <cell r="E818" t="str">
            <v>M2</v>
          </cell>
          <cell r="F818">
            <v>12761.09</v>
          </cell>
          <cell r="G818">
            <v>41067</v>
          </cell>
        </row>
        <row r="819">
          <cell r="C819">
            <v>1603</v>
          </cell>
          <cell r="D819" t="str">
            <v>Piso En Adoquín Con Borde De Confinamiento En Concreto De 3000 Psi A Cada 3.00 Metros, Reforzado Con 2 Varillas De D = 3/8" Y Estribos De D = 1/4" A Cada 0.32 Metros. (No Incluye El Material De Adoquin)</v>
          </cell>
          <cell r="E819" t="str">
            <v>M2</v>
          </cell>
          <cell r="F819">
            <v>47904.2</v>
          </cell>
          <cell r="G819">
            <v>41057</v>
          </cell>
        </row>
        <row r="820">
          <cell r="C820">
            <v>1605</v>
          </cell>
          <cell r="D820" t="str">
            <v>Suministro E Instalación De Ventana En Aluminio Natural, Bronce O Blanco Con Vidrio Transparente De 5 Mm, Un Cuerpo Fijo</v>
          </cell>
          <cell r="E820" t="str">
            <v>M2</v>
          </cell>
          <cell r="F820">
            <v>213933.75</v>
          </cell>
          <cell r="G820">
            <v>42578</v>
          </cell>
        </row>
        <row r="821">
          <cell r="C821">
            <v>1611</v>
          </cell>
          <cell r="D821" t="str">
            <v>Andén En Concreto De 3000 Psi Hecho En Obra E= 0.10 Metros</v>
          </cell>
          <cell r="E821" t="str">
            <v>M2</v>
          </cell>
          <cell r="F821">
            <v>60779.63</v>
          </cell>
          <cell r="G821">
            <v>41026</v>
          </cell>
        </row>
        <row r="822">
          <cell r="C822">
            <v>1612</v>
          </cell>
          <cell r="D822" t="str">
            <v>Ornamentacion Y Jardineria - Siembra De Cetos (Coral De Colores) Incluye Proceso De Pega, Crecimiento Y Fertilizantes</v>
          </cell>
          <cell r="E822" t="str">
            <v>ML</v>
          </cell>
          <cell r="F822">
            <v>32000</v>
          </cell>
          <cell r="G822">
            <v>41912</v>
          </cell>
        </row>
        <row r="823">
          <cell r="C823">
            <v>1613</v>
          </cell>
          <cell r="D823" t="str">
            <v>Suministro E Instalacion De Banca Para Parque Tipo Inglesa</v>
          </cell>
          <cell r="E823" t="str">
            <v>UN</v>
          </cell>
          <cell r="F823">
            <v>175000</v>
          </cell>
          <cell r="G823">
            <v>41508</v>
          </cell>
        </row>
        <row r="824">
          <cell r="C824">
            <v>1614</v>
          </cell>
          <cell r="D824" t="str">
            <v>Parque Tomas Suri Salcedo - Zona De Plazoleta Principal</v>
          </cell>
          <cell r="E824" t="str">
            <v>UN</v>
          </cell>
          <cell r="F824">
            <v>0</v>
          </cell>
          <cell r="G824">
            <v>40274</v>
          </cell>
        </row>
        <row r="825">
          <cell r="C825">
            <v>1615</v>
          </cell>
          <cell r="D825" t="str">
            <v>Parque Tomas Suri Salcedo - Zona De Terraza De Ventas</v>
          </cell>
          <cell r="E825" t="str">
            <v>UN</v>
          </cell>
          <cell r="F825">
            <v>0</v>
          </cell>
          <cell r="G825">
            <v>40274</v>
          </cell>
        </row>
        <row r="826">
          <cell r="C826">
            <v>1616</v>
          </cell>
          <cell r="D826" t="str">
            <v>Parque Tomas Suri Salcedo - Zona De Juegos Infantiles</v>
          </cell>
          <cell r="E826" t="str">
            <v>UN</v>
          </cell>
          <cell r="F826">
            <v>0</v>
          </cell>
          <cell r="G826">
            <v>40274</v>
          </cell>
        </row>
        <row r="827">
          <cell r="C827">
            <v>1617</v>
          </cell>
          <cell r="D827" t="str">
            <v>Parque Tomas Suri Salcedo - Zonas Verdes Y Sendero De Canchas</v>
          </cell>
          <cell r="E827" t="str">
            <v>UN</v>
          </cell>
          <cell r="F827">
            <v>0</v>
          </cell>
          <cell r="G827">
            <v>40274</v>
          </cell>
        </row>
        <row r="828">
          <cell r="C828">
            <v>1618</v>
          </cell>
          <cell r="D828" t="str">
            <v>Parque Tomas Suri Salcedo - Zona De Anden Exterior Y Parqueos</v>
          </cell>
          <cell r="E828" t="str">
            <v>UN</v>
          </cell>
          <cell r="F828">
            <v>0</v>
          </cell>
          <cell r="G828">
            <v>40274</v>
          </cell>
        </row>
        <row r="829">
          <cell r="C829">
            <v>1622</v>
          </cell>
          <cell r="D829" t="str">
            <v>Piso En Baldosa De Porcelanato De 0.60 X 0.60 Metros</v>
          </cell>
          <cell r="E829" t="str">
            <v>M2</v>
          </cell>
          <cell r="F829">
            <v>72336.2</v>
          </cell>
          <cell r="G829">
            <v>42578</v>
          </cell>
        </row>
        <row r="830">
          <cell r="C830">
            <v>1623</v>
          </cell>
          <cell r="D830" t="str">
            <v>Zócalo En Baldosa De Porcelanato De 0.10 Metros</v>
          </cell>
          <cell r="E830" t="str">
            <v>ML</v>
          </cell>
          <cell r="F830">
            <v>9230.5300000000007</v>
          </cell>
          <cell r="G830">
            <v>42538</v>
          </cell>
        </row>
        <row r="831">
          <cell r="C831">
            <v>1625</v>
          </cell>
          <cell r="D831" t="str">
            <v>Desmonte De Cubierta En Lámina De Asbesto Cemento Incluye Estructura</v>
          </cell>
          <cell r="E831" t="str">
            <v>M2</v>
          </cell>
          <cell r="F831">
            <v>16565</v>
          </cell>
          <cell r="G831">
            <v>42472</v>
          </cell>
        </row>
        <row r="832">
          <cell r="C832">
            <v>1626</v>
          </cell>
          <cell r="D832" t="str">
            <v>Suministro E Instalación De Cielo Raso En Lámina Plana De Asbesto Cemento Con Estructura En Madera, Incluye Entramado De Apoyo</v>
          </cell>
          <cell r="E832" t="str">
            <v>M2</v>
          </cell>
          <cell r="F832">
            <v>43053.18</v>
          </cell>
          <cell r="G832">
            <v>42416</v>
          </cell>
        </row>
        <row r="833">
          <cell r="C833">
            <v>1627</v>
          </cell>
          <cell r="D833" t="str">
            <v>Viga Culata En Concreto De 3000 Psi De 0.10 X 0.10 Metros Incluye 2 Varillas D= 3/8" Y Estribos D= 1/4" A Cada 0.15 Metros</v>
          </cell>
          <cell r="E833" t="str">
            <v>ML</v>
          </cell>
          <cell r="F833">
            <v>31027.65</v>
          </cell>
          <cell r="G833">
            <v>42416</v>
          </cell>
        </row>
        <row r="834">
          <cell r="C834">
            <v>1628</v>
          </cell>
          <cell r="D834" t="str">
            <v>Demolición De Muro De Mampostería E= 0.12 Metros, Altura Máxima De 2.00 Metros Incluye Retiro De Material</v>
          </cell>
          <cell r="E834" t="str">
            <v>M2</v>
          </cell>
          <cell r="F834">
            <v>15800.83</v>
          </cell>
          <cell r="G834">
            <v>41927</v>
          </cell>
        </row>
        <row r="835">
          <cell r="C835">
            <v>1629</v>
          </cell>
          <cell r="D835" t="str">
            <v>Alfagías De 0.25 X 0.10 Metros En Concreto De 3000 Psi, Reforzado Con 2 Varillas D = 3/8", Estribos D = 1/4" A Cada 0.20 Metros</v>
          </cell>
          <cell r="E835" t="str">
            <v>ML</v>
          </cell>
          <cell r="F835">
            <v>27021.75</v>
          </cell>
          <cell r="G835">
            <v>41927</v>
          </cell>
        </row>
        <row r="836">
          <cell r="C836">
            <v>1630</v>
          </cell>
          <cell r="D836" t="str">
            <v>Enrocado De Protección Con Piedra Ciclopea Pegada Con Mortero 1:4, E= 0.40 Metros</v>
          </cell>
          <cell r="E836" t="str">
            <v>M3</v>
          </cell>
          <cell r="F836">
            <v>261751.93</v>
          </cell>
          <cell r="G836">
            <v>42198</v>
          </cell>
        </row>
        <row r="837">
          <cell r="C837">
            <v>1631</v>
          </cell>
          <cell r="D837" t="str">
            <v>Estudio De Batimetria Con Equipos Gps + Ecosonda Digital, En Arroyos Y Caños Con  Anchos De Seccion &gt; 4.00 Metros, Con Puntos De Sondeo A Cada 5.00 Metros, Incluye Entrega De Cartografia, Los Rollos Registrados Por La Ecosonda, Planos Antes Y Despues De La Limpieza</v>
          </cell>
          <cell r="E837" t="str">
            <v>ML</v>
          </cell>
          <cell r="F837">
            <v>4000</v>
          </cell>
          <cell r="G837">
            <v>40283</v>
          </cell>
        </row>
        <row r="838">
          <cell r="C838">
            <v>1632</v>
          </cell>
          <cell r="D838" t="str">
            <v>Acopio Con Retroexcavadora Del Material Desalojado Aplicada En Limpieza De Arroyo De Seccion &gt; 4.00 Mts Y &lt; 12.00 Mts</v>
          </cell>
          <cell r="E838" t="str">
            <v>HO</v>
          </cell>
          <cell r="F838">
            <v>132739.44</v>
          </cell>
          <cell r="G838">
            <v>41008</v>
          </cell>
        </row>
        <row r="839">
          <cell r="C839">
            <v>1633</v>
          </cell>
          <cell r="D839" t="str">
            <v>Limpieza Con Minicargador Al Interior De Tunel, En Arroyos De Seccion &gt; 4.00 Mts Y &lt; 12.00 Mts</v>
          </cell>
          <cell r="E839" t="str">
            <v>ML</v>
          </cell>
          <cell r="F839">
            <v>30550</v>
          </cell>
          <cell r="G839">
            <v>41008</v>
          </cell>
        </row>
        <row r="840">
          <cell r="C840">
            <v>1634</v>
          </cell>
          <cell r="D840" t="str">
            <v>Filete Con Mortero 1:4 Y Aplicación De Pintura, Parte Superior De Culata, Altura Aproximada De 7.60 Metros, Longitud 5.00 Metros</v>
          </cell>
          <cell r="E840" t="str">
            <v>GL</v>
          </cell>
          <cell r="F840">
            <v>152561.54999999999</v>
          </cell>
          <cell r="G840">
            <v>41017</v>
          </cell>
        </row>
        <row r="841">
          <cell r="C841">
            <v>1635</v>
          </cell>
          <cell r="D841" t="str">
            <v>Conexión Acometida Sanitaria Domiciliaria Tuberia Pvc D = 4", A Manhol, Longitud 2.50 Metros, Profundidad 1.50 Metros, Incluye Excavacion, Relleno</v>
          </cell>
          <cell r="E841" t="str">
            <v>GL</v>
          </cell>
          <cell r="F841">
            <v>249896.71</v>
          </cell>
          <cell r="G841">
            <v>42314</v>
          </cell>
        </row>
        <row r="842">
          <cell r="C842">
            <v>1636</v>
          </cell>
          <cell r="D842" t="str">
            <v>Suministro E Instalación De Puerta De Doble Hoja En Lámina Galvanizada Calibre 20 De Doble Faz Y Marco Calibre 18 De 2.00 X 2.20, Incluye Pintura Anticorrosiva Y Esmalte, Cerradura Y Herrajes</v>
          </cell>
          <cell r="E842" t="str">
            <v>UN</v>
          </cell>
          <cell r="F842">
            <v>711150</v>
          </cell>
          <cell r="G842">
            <v>41508</v>
          </cell>
        </row>
        <row r="843">
          <cell r="C843">
            <v>1638</v>
          </cell>
          <cell r="D843" t="str">
            <v>Instalación De Cubierta En Lámina Ondulada De Asbesto Cemento, Perfil 7 (Mano De Obra)</v>
          </cell>
          <cell r="E843" t="str">
            <v>M2</v>
          </cell>
          <cell r="F843">
            <v>17457.5</v>
          </cell>
          <cell r="G843">
            <v>41017</v>
          </cell>
        </row>
        <row r="844">
          <cell r="C844">
            <v>1639</v>
          </cell>
          <cell r="D844" t="str">
            <v>Mantenimiento De Elementos Horizontales, Columna Y Cercha En Perfil L, Ligado, Grateado, Lavado, Suministro Y Aplicacion De Pintura Anticorrosiva Tipo Cromato De Zinc Y Acabado En Esmalte Incluye Cambio De Elementos Averiados Hasta En Un 30%</v>
          </cell>
          <cell r="E844" t="str">
            <v>ML</v>
          </cell>
          <cell r="F844">
            <v>49500</v>
          </cell>
          <cell r="G844">
            <v>42758</v>
          </cell>
        </row>
        <row r="845">
          <cell r="C845">
            <v>1640</v>
          </cell>
          <cell r="D845" t="str">
            <v>Mantenimiento De Correa Metalica En Barra Redonda, Ligado, Grateado, Lavado, Suministro Y Aplicacion De Pintura Anticorrosiva Tipo Cromato De Zinc Y Acabado En Esmalte Incluye Cambio De Elementos Averiados Hasta En Un 30%</v>
          </cell>
          <cell r="E845" t="str">
            <v>ML</v>
          </cell>
          <cell r="F845">
            <v>12400</v>
          </cell>
          <cell r="G845">
            <v>40310</v>
          </cell>
        </row>
        <row r="846">
          <cell r="C846">
            <v>1641</v>
          </cell>
          <cell r="D846" t="str">
            <v>Mantenimiento De Tensores Metalicos En Cruz, Ligado, Lavado, Suministro Y Aplicacion De Pintura Anticorrosiva Tipo Cromato De Zinc Y Acabado En Esmalte Incluye Cambio De Elementos Averiados Hasta En Un 30%</v>
          </cell>
          <cell r="E846" t="str">
            <v>ML</v>
          </cell>
          <cell r="F846">
            <v>3200</v>
          </cell>
          <cell r="G846">
            <v>40310</v>
          </cell>
        </row>
        <row r="847">
          <cell r="C847">
            <v>1642</v>
          </cell>
          <cell r="D847" t="str">
            <v>Mantenimiento En Limpieza, Impermeabilizacion Con Torofil De Canal Metalica Recolectora De Aguas Lluvias , Aplicacion De Pintura Anticorrosiva Tipo Cromato De Zinc Y Acabado En Esmalte Incluye Cambio De Elementos Averiados Hasta En Un 30%</v>
          </cell>
          <cell r="E847" t="str">
            <v>ML</v>
          </cell>
          <cell r="F847">
            <v>20500</v>
          </cell>
          <cell r="G847">
            <v>40310</v>
          </cell>
        </row>
        <row r="848">
          <cell r="C848">
            <v>1643</v>
          </cell>
          <cell r="D848" t="str">
            <v>Desmonte De Cubierta Solo Incluye  La Lámina Ondulada De Asbesto Cemento Y Retiro De Material</v>
          </cell>
          <cell r="E848" t="str">
            <v>M2</v>
          </cell>
          <cell r="F848">
            <v>9252.5</v>
          </cell>
          <cell r="G848">
            <v>41344</v>
          </cell>
        </row>
        <row r="849">
          <cell r="C849">
            <v>1644</v>
          </cell>
          <cell r="D849" t="str">
            <v>Columna En Concreto De 3000 Psi, De 0.35 X 0.35 Metros, No Incluye Acero De Refuerzo</v>
          </cell>
          <cell r="E849" t="str">
            <v>ML</v>
          </cell>
          <cell r="F849">
            <v>68286.62</v>
          </cell>
          <cell r="G849">
            <v>41016</v>
          </cell>
        </row>
        <row r="850">
          <cell r="C850">
            <v>1645</v>
          </cell>
          <cell r="D850" t="str">
            <v>Columna En Concreto De 3000 Psi De 0.20 X 0.20 Metros, No Incluye Acero De Refuerzo</v>
          </cell>
          <cell r="E850" t="str">
            <v>ML</v>
          </cell>
          <cell r="F850">
            <v>35529.89</v>
          </cell>
          <cell r="G850">
            <v>41680</v>
          </cell>
        </row>
        <row r="851">
          <cell r="C851">
            <v>1647</v>
          </cell>
          <cell r="D851" t="str">
            <v>Suministro De Carro Para Carga O Zorra Para Transportar Canecas De 55 Galones</v>
          </cell>
          <cell r="E851" t="str">
            <v>UN</v>
          </cell>
          <cell r="F851">
            <v>235000</v>
          </cell>
          <cell r="G851">
            <v>41067</v>
          </cell>
        </row>
        <row r="852">
          <cell r="C852">
            <v>1648</v>
          </cell>
          <cell r="D852" t="str">
            <v>Desmonte De Cercha En Estructura Metálica En Mal Estado Y Retiro De Material</v>
          </cell>
          <cell r="E852" t="str">
            <v>ML</v>
          </cell>
          <cell r="F852">
            <v>27966.67</v>
          </cell>
          <cell r="G852">
            <v>42496</v>
          </cell>
        </row>
        <row r="853">
          <cell r="C853">
            <v>1651</v>
          </cell>
          <cell r="D853" t="str">
            <v>Suministro E Instalación De Armarios Inferiores Bajo Mesón De Concreto, En Madera De Cedro, Incluye Entrepaño Y Puertas De 0.90 X 1.00 Metros, Longitud El Mueble 3.00 Metros</v>
          </cell>
          <cell r="E853" t="str">
            <v>UN</v>
          </cell>
          <cell r="F853">
            <v>769278.33</v>
          </cell>
          <cell r="G853">
            <v>41927</v>
          </cell>
        </row>
        <row r="854">
          <cell r="C854">
            <v>1653</v>
          </cell>
          <cell r="D854" t="str">
            <v>Suministro E Instalación De Gabinete Para Guardar Implementos, De 0.585 X 0.278 X 0.365 Metros Ref. 60271 Tipo Homecenter O Similar</v>
          </cell>
          <cell r="E854" t="str">
            <v>UN</v>
          </cell>
          <cell r="F854">
            <v>261850</v>
          </cell>
          <cell r="G854">
            <v>41067</v>
          </cell>
        </row>
        <row r="855">
          <cell r="C855">
            <v>1657</v>
          </cell>
          <cell r="D855" t="str">
            <v>Suministro E Instalacion De Tuberia De Alcantarillado Durafort O Similar D = 20" - 500 Mm</v>
          </cell>
          <cell r="E855" t="str">
            <v>ML</v>
          </cell>
          <cell r="F855">
            <v>391918.9</v>
          </cell>
          <cell r="G855">
            <v>42466</v>
          </cell>
        </row>
        <row r="856">
          <cell r="C856">
            <v>1659</v>
          </cell>
          <cell r="D856" t="str">
            <v>Levante De Muro En Bloque De 0.15 X 0.20 X 0.40 Metros Con Celdas Rellenas En Concreto De 2500 Psi, Refuerzo Central De D = 1/2" A Cada 2.00 Metros, Mortero De Pega 1:4</v>
          </cell>
          <cell r="E856" t="str">
            <v>M2</v>
          </cell>
          <cell r="F856">
            <v>99860.06</v>
          </cell>
          <cell r="G856">
            <v>42496</v>
          </cell>
        </row>
        <row r="857">
          <cell r="C857">
            <v>1660</v>
          </cell>
          <cell r="D857" t="str">
            <v>Registro De 1.20 X 1.20 X 1.50 Metros, En Bloque De 0.15 Metros, Rellenos De Concreto Y Refuerzo De Acero D = 1/2" En Las Esquinas, Pañetado Con Mortero 1:4 Impermeabilizado, Con Tapa Y Fondo En Concreto De 3000 Psi Reforzada Con Varillas D = 1/2" A Cada 0.15 Metros En Ambos Sentidos, Incluye Excavacion</v>
          </cell>
          <cell r="E857" t="str">
            <v>UN</v>
          </cell>
          <cell r="F857">
            <v>1172215.51</v>
          </cell>
          <cell r="G857">
            <v>41067</v>
          </cell>
        </row>
        <row r="858">
          <cell r="C858">
            <v>1662</v>
          </cell>
          <cell r="D858" t="str">
            <v>Adecuacion Y Restauracion De Zonas Aledañas Que Se Cancelaran Por Actividades Realizadas: - Levante De Muro M2 = $25.945.29 - Pañete De Muro M2 = $12.292.79 - Demolicion De Piso M2 = $8.263.33 - Plantilla De Piso Concreto De 1500 Psi E = 0.05 Metros M2 = $ 16.519.85 - Piso En Baldosa M2 = $33.073.15 - Cubierta En Lamina Ondulada De Asbesto Cemento M2 = $32.719.78 - Demolicion De Muro M2 = $11.319.77 - Desmonte De Cubierta M2 = 12.611.38 Entre Otros</v>
          </cell>
          <cell r="E858" t="str">
            <v>GL</v>
          </cell>
          <cell r="F858">
            <v>10000000</v>
          </cell>
          <cell r="G858">
            <v>40697</v>
          </cell>
        </row>
        <row r="859">
          <cell r="C859">
            <v>1663</v>
          </cell>
          <cell r="D859" t="str">
            <v>Red De Media Tensión Del Tablero General Al Transformador</v>
          </cell>
          <cell r="E859" t="str">
            <v>ML</v>
          </cell>
          <cell r="F859">
            <v>325000</v>
          </cell>
          <cell r="G859">
            <v>41494</v>
          </cell>
        </row>
        <row r="860">
          <cell r="C860">
            <v>1664</v>
          </cell>
          <cell r="D860" t="str">
            <v>Columna En Concreto De 3000 Psi De 0.25 X 0.25 No Incluye Acero De Refuerzo</v>
          </cell>
          <cell r="E860" t="str">
            <v>ML</v>
          </cell>
          <cell r="F860">
            <v>46080.85</v>
          </cell>
          <cell r="G860">
            <v>42472</v>
          </cell>
        </row>
        <row r="861">
          <cell r="C861">
            <v>1665</v>
          </cell>
          <cell r="D861" t="str">
            <v>E - Suministro E Instalación De Caja De Paso De 0.30 X 0.30 X 0.10 Metros Con Tapa Y Bisagra</v>
          </cell>
          <cell r="E861" t="str">
            <v>UN</v>
          </cell>
          <cell r="F861">
            <v>108825</v>
          </cell>
          <cell r="G861">
            <v>41835</v>
          </cell>
        </row>
        <row r="862">
          <cell r="C862">
            <v>1667</v>
          </cell>
          <cell r="D862" t="str">
            <v>E - Suministro Y Construcción Sistema De Polo A Tierra: 3 Varillas De Cobre De 5/8",  De 2.44 Metros, Amarrado Con Cable 2/0, Punto De Inspeccion Con Platina Aislada De Cobre Soldado, Incluye Hidrosolta ( Ver Diseño Sistema Electrico)</v>
          </cell>
          <cell r="E862" t="str">
            <v>UN</v>
          </cell>
          <cell r="F862">
            <v>1900000</v>
          </cell>
          <cell r="G862">
            <v>41771</v>
          </cell>
        </row>
        <row r="863">
          <cell r="C863">
            <v>1668</v>
          </cell>
          <cell r="D863" t="str">
            <v>E - Acometida De Desde S/E Hasta Td En Cable 3 X 2 + 4 + 6(T); Tuberia De Pvc D = 1 1/2" ( Ver Diseño De Sistema Eléctrico)</v>
          </cell>
          <cell r="E863" t="str">
            <v>ML</v>
          </cell>
          <cell r="F863">
            <v>105000</v>
          </cell>
          <cell r="G863">
            <v>41451</v>
          </cell>
        </row>
        <row r="864">
          <cell r="C864">
            <v>1669</v>
          </cell>
          <cell r="D864" t="str">
            <v>E - Acometida De Desde S/E Hasta T/D En Cable 3 X 8 + 8 + 8(T); Tuberia D = 1" Emt (Ver Diseño Sistema Eléctrico)</v>
          </cell>
          <cell r="E864" t="str">
            <v>ML</v>
          </cell>
          <cell r="F864">
            <v>50000</v>
          </cell>
          <cell r="G864">
            <v>41451</v>
          </cell>
        </row>
        <row r="865">
          <cell r="C865">
            <v>1671</v>
          </cell>
          <cell r="D865" t="str">
            <v>E - Suministro E Instalación De Luminaria Ojo De Buey Dirigible, Silver Sylvania O Similar</v>
          </cell>
          <cell r="E865" t="str">
            <v>UN</v>
          </cell>
          <cell r="F865">
            <v>61031.88</v>
          </cell>
          <cell r="G865">
            <v>41927</v>
          </cell>
        </row>
        <row r="866">
          <cell r="C866">
            <v>1672</v>
          </cell>
          <cell r="D866" t="str">
            <v>Suministro E Instalación De Transformador Seco 2 Kva 460 / 220 - 120 V Ac Trifásico, Incluye Celda De Aislamiento</v>
          </cell>
          <cell r="E866" t="str">
            <v>UN</v>
          </cell>
          <cell r="F866">
            <v>2650990</v>
          </cell>
          <cell r="G866">
            <v>41480</v>
          </cell>
        </row>
        <row r="867">
          <cell r="C867">
            <v>1673</v>
          </cell>
          <cell r="D867" t="str">
            <v>Placa Para Alma Del Puente En Concreto De 3000 Psi E = 0.35 Metros</v>
          </cell>
          <cell r="E867" t="str">
            <v>M2</v>
          </cell>
          <cell r="F867">
            <v>180944.36</v>
          </cell>
          <cell r="G867">
            <v>41038</v>
          </cell>
        </row>
        <row r="868">
          <cell r="C868">
            <v>1674</v>
          </cell>
          <cell r="D868" t="str">
            <v>Baranda De Protección En Tubería Galvanizada D = 21/2" Calibre 1/8", Incluye Pintura , Altura 1.00 Metro, Con Parales A Cada 1.20 Metros, Con Refuerzo Exterior De Fijación En Platina De 2" X 1/2" Y Tubería Horizontal A Cada 0.25 Metros</v>
          </cell>
          <cell r="E868" t="str">
            <v>ML</v>
          </cell>
          <cell r="F868">
            <v>208987.5</v>
          </cell>
          <cell r="G868">
            <v>41026</v>
          </cell>
        </row>
        <row r="869">
          <cell r="C869">
            <v>1675</v>
          </cell>
          <cell r="D869" t="str">
            <v>Limpieza Con Retrocargador De Llanta En Arroyos De Seccion &gt; 4.00 Metros</v>
          </cell>
          <cell r="E869" t="str">
            <v>M3</v>
          </cell>
          <cell r="F869">
            <v>28770</v>
          </cell>
          <cell r="G869">
            <v>42516</v>
          </cell>
        </row>
        <row r="870">
          <cell r="C870">
            <v>1676</v>
          </cell>
          <cell r="D870" t="str">
            <v>Viga De Sobrecimiento De 0.15 X 0.20 Metros, En Concreto De 2500 Psi, Incluye 4 Varillas D = 3/8", Y Estribos D = 1/4" A Cada 0.15 Metros Con Apuntalamiento</v>
          </cell>
          <cell r="E870" t="str">
            <v>ML</v>
          </cell>
          <cell r="F870">
            <v>57594.98</v>
          </cell>
          <cell r="G870">
            <v>42416</v>
          </cell>
        </row>
        <row r="871">
          <cell r="C871">
            <v>1678</v>
          </cell>
          <cell r="D871" t="str">
            <v>Pintura Granyplast Aplicada En Areas Con Ancho &lt; 0.80 Metros</v>
          </cell>
          <cell r="E871" t="str">
            <v>ML</v>
          </cell>
          <cell r="F871">
            <v>14530.38</v>
          </cell>
          <cell r="G871">
            <v>41047</v>
          </cell>
        </row>
        <row r="872">
          <cell r="C872">
            <v>1680</v>
          </cell>
          <cell r="D872" t="str">
            <v>Suministro E Instalación De Puerta Tipo Milano De 1.00 X 2.00 Metros, Pintada En Tintilla, Incluye Marco En Madera, Bisagra, Cerradura De Seguridad Doble Vuelta</v>
          </cell>
          <cell r="E872" t="str">
            <v>UN</v>
          </cell>
          <cell r="F872">
            <v>405778.33</v>
          </cell>
          <cell r="G872">
            <v>41569</v>
          </cell>
        </row>
        <row r="873">
          <cell r="C873">
            <v>1681</v>
          </cell>
          <cell r="D873" t="str">
            <v>Desmonte De Cielo Raso A Una Altura &gt; 3.00 Metros &lt; 10.00 Metros, Incluye Retiro De Material</v>
          </cell>
          <cell r="E873" t="str">
            <v>M2</v>
          </cell>
          <cell r="F873">
            <v>21401.11</v>
          </cell>
          <cell r="G873">
            <v>42416</v>
          </cell>
        </row>
        <row r="874">
          <cell r="C874">
            <v>1682</v>
          </cell>
          <cell r="D874" t="str">
            <v>Relleno En Material Seleccionado Apisonado</v>
          </cell>
          <cell r="E874" t="str">
            <v>M3</v>
          </cell>
          <cell r="F874">
            <v>46702.5</v>
          </cell>
          <cell r="G874">
            <v>42496</v>
          </cell>
        </row>
        <row r="875">
          <cell r="C875">
            <v>1683</v>
          </cell>
          <cell r="D875" t="str">
            <v>Relleno En Material Seleccionado Apisonado</v>
          </cell>
          <cell r="E875" t="str">
            <v>M3</v>
          </cell>
          <cell r="F875">
            <v>71014.25</v>
          </cell>
          <cell r="G875">
            <v>42067</v>
          </cell>
        </row>
        <row r="876">
          <cell r="C876">
            <v>1684</v>
          </cell>
          <cell r="D876" t="str">
            <v>Demolición De Estructura Existente, Incluye Retiro De Material</v>
          </cell>
          <cell r="E876" t="str">
            <v>M3</v>
          </cell>
          <cell r="F876">
            <v>58653.9</v>
          </cell>
          <cell r="G876">
            <v>42535</v>
          </cell>
        </row>
        <row r="877">
          <cell r="C877">
            <v>1685</v>
          </cell>
          <cell r="D877" t="str">
            <v>Suministro E Instalación De Tubería Pvc D = 2" Para Placa Superior O Lloradero</v>
          </cell>
          <cell r="E877" t="str">
            <v>ML</v>
          </cell>
          <cell r="F877">
            <v>21981.96</v>
          </cell>
          <cell r="G877">
            <v>41068</v>
          </cell>
        </row>
        <row r="878">
          <cell r="C878">
            <v>1686</v>
          </cell>
          <cell r="D878" t="str">
            <v>Corte Y Perfilado De Pavimento Con Disco De Diamante Y Junta En Silicona</v>
          </cell>
          <cell r="E878" t="str">
            <v>ML</v>
          </cell>
          <cell r="F878">
            <v>9624.75</v>
          </cell>
          <cell r="G878">
            <v>41212</v>
          </cell>
        </row>
        <row r="879">
          <cell r="C879">
            <v>1687</v>
          </cell>
          <cell r="D879" t="str">
            <v>Pintura Epóxica Para Piso</v>
          </cell>
          <cell r="E879" t="str">
            <v>M2</v>
          </cell>
          <cell r="F879">
            <v>26979.25</v>
          </cell>
          <cell r="G879">
            <v>42496</v>
          </cell>
        </row>
        <row r="880">
          <cell r="C880">
            <v>1688</v>
          </cell>
          <cell r="D880" t="str">
            <v>Losa Maciza En Concreto De 3000 Psi, No Incluye Acero De Refuerzo, E = 0.10 Metros</v>
          </cell>
          <cell r="E880" t="str">
            <v>M2</v>
          </cell>
          <cell r="F880">
            <v>105334.89</v>
          </cell>
          <cell r="G880">
            <v>42102</v>
          </cell>
        </row>
        <row r="881">
          <cell r="C881">
            <v>1689</v>
          </cell>
          <cell r="D881" t="str">
            <v>Suministro, Instalación Y Montaje De Concertina De 18" De Diametro, Espiral Sencillo En Acero Inoxidable Ref. 430 Calibre 26 De Origen Alemán , Con Refuerzo De Alambre Acerado 12.5, Con Cuchillas Tipo Largas O Razor, Con Un Rendimiento Lineal De 6.50 Metros, La Instalación Incluye Tubería Galvanizada De 1/2" A 1 1/4", Tensores De 1/4", Tornillos De Anclaje De 3/8" X 2" Y 2 1/2", Alambre Tensor 1070 Acerado Calibre 12</v>
          </cell>
          <cell r="E881" t="str">
            <v>ML</v>
          </cell>
          <cell r="F881">
            <v>38280</v>
          </cell>
          <cell r="G881">
            <v>41666</v>
          </cell>
        </row>
        <row r="882">
          <cell r="C882">
            <v>1692</v>
          </cell>
          <cell r="D882" t="str">
            <v>Suministro E Instalación De Rejilla Prefabricada De Concreto Reforzado Para Sumidero, Resistente Al Paso Peatonal, De 0.40 X 0.40 X 0.06 Metros, Tipo Titan O Similar</v>
          </cell>
          <cell r="E882" t="str">
            <v>ML</v>
          </cell>
          <cell r="F882">
            <v>46406.75</v>
          </cell>
          <cell r="G882">
            <v>41038</v>
          </cell>
        </row>
        <row r="883">
          <cell r="C883">
            <v>1693</v>
          </cell>
          <cell r="D883" t="str">
            <v>Placa De Fondo En Concreto De 4000 Psi  Premezclado E = 0.25 Metros</v>
          </cell>
          <cell r="E883" t="str">
            <v>M3</v>
          </cell>
          <cell r="F883">
            <v>617989.74</v>
          </cell>
          <cell r="G883">
            <v>41037</v>
          </cell>
        </row>
        <row r="884">
          <cell r="C884">
            <v>1697</v>
          </cell>
          <cell r="D884" t="str">
            <v>Viga Sobre Muro En Concreto De 3000 Psi De 0.15 X 0.15 Metros No Incluye Acero De Refuerzo</v>
          </cell>
          <cell r="E884" t="str">
            <v>ML</v>
          </cell>
          <cell r="F884">
            <v>23727.95</v>
          </cell>
          <cell r="G884">
            <v>41075</v>
          </cell>
        </row>
        <row r="885">
          <cell r="C885">
            <v>1698</v>
          </cell>
          <cell r="D885" t="str">
            <v>Juntas Transversales Con Cinta Sika Y Sikaflex O Similar</v>
          </cell>
          <cell r="E885" t="str">
            <v>ML</v>
          </cell>
          <cell r="F885">
            <v>59916.83</v>
          </cell>
          <cell r="G885">
            <v>41037</v>
          </cell>
        </row>
        <row r="886">
          <cell r="C886">
            <v>1699</v>
          </cell>
          <cell r="D886" t="str">
            <v>Junta Longitudinal Con Cinta Sika, Sikaflex Y Sikarod O Similar</v>
          </cell>
          <cell r="E886" t="str">
            <v>ML</v>
          </cell>
          <cell r="F886">
            <v>60682.33</v>
          </cell>
          <cell r="G886">
            <v>41344</v>
          </cell>
        </row>
        <row r="887">
          <cell r="C887">
            <v>1700</v>
          </cell>
          <cell r="D887" t="str">
            <v>Filtro En Canto Rodado Incluye Geotextil Nt 3000 Y Tuberia Pvc Perforada D = 4"</v>
          </cell>
          <cell r="E887" t="str">
            <v>M3</v>
          </cell>
          <cell r="F887">
            <v>117999.3</v>
          </cell>
          <cell r="G887">
            <v>42241</v>
          </cell>
        </row>
        <row r="888">
          <cell r="C888">
            <v>1702</v>
          </cell>
          <cell r="D888" t="str">
            <v>Placa De Fondo En Concreto De 4000 Psi  Premezclado Con Baja Permeabilidad</v>
          </cell>
          <cell r="E888" t="str">
            <v>M3</v>
          </cell>
          <cell r="F888">
            <v>603039.84</v>
          </cell>
          <cell r="G888">
            <v>41008</v>
          </cell>
        </row>
        <row r="889">
          <cell r="C889">
            <v>1703</v>
          </cell>
          <cell r="D889" t="str">
            <v>Muro Para Soporte, Estribos O Losa De Puente En Concreto De 4000 Psi Premezclado Con Baja Permeabilidad, No Incluye Acero De Refuerzo</v>
          </cell>
          <cell r="E889" t="str">
            <v>M3</v>
          </cell>
          <cell r="F889">
            <v>647290.19999999995</v>
          </cell>
          <cell r="G889">
            <v>41037</v>
          </cell>
        </row>
        <row r="890">
          <cell r="C890">
            <v>1704</v>
          </cell>
          <cell r="D890" t="str">
            <v>Pavimento En Concreto Rigido Mr = 600 Psi, Acelerado A Tres (3) Dias E = 0.20 Metros, Pasadores D = 1" - Longitud 0.35 Metros A Cada 0.30 Metros Y D = 1/2" - Longitud 0.85 Metros A Cada 1.20 Metros, Junta Y Antisol</v>
          </cell>
          <cell r="E890" t="str">
            <v>M2</v>
          </cell>
          <cell r="F890">
            <v>140198.75</v>
          </cell>
          <cell r="G890">
            <v>42493</v>
          </cell>
        </row>
        <row r="891">
          <cell r="C891">
            <v>1705</v>
          </cell>
          <cell r="D891" t="str">
            <v>Placa Para Alma Del Puente En Concreto De 4000 Psi</v>
          </cell>
          <cell r="E891" t="str">
            <v>M3</v>
          </cell>
          <cell r="F891">
            <v>770462.3</v>
          </cell>
          <cell r="G891">
            <v>41080</v>
          </cell>
        </row>
        <row r="892">
          <cell r="C892">
            <v>1706</v>
          </cell>
          <cell r="D892" t="str">
            <v>Andén En Loseta De Concreto Bicapa Tipo Idu A50 De 0.40 X 0.40 X 0.06 Metros Para Tráfico Peatonal Y Vehicular Liviano - Línea Titan O Similar</v>
          </cell>
          <cell r="E892" t="str">
            <v>M2</v>
          </cell>
          <cell r="F892">
            <v>77269.8</v>
          </cell>
          <cell r="G892">
            <v>41354</v>
          </cell>
        </row>
        <row r="893">
          <cell r="C893">
            <v>1709</v>
          </cell>
          <cell r="D893" t="str">
            <v>Piso En Loseta Prepulida Para Exteriores De 0.30 X 0.30 X 0.026 Metros, Tipo Alfa O Similar</v>
          </cell>
          <cell r="E893" t="str">
            <v>M2</v>
          </cell>
          <cell r="F893">
            <v>87778.66</v>
          </cell>
          <cell r="G893">
            <v>42776</v>
          </cell>
        </row>
        <row r="894">
          <cell r="C894">
            <v>1710</v>
          </cell>
          <cell r="D894" t="str">
            <v>Piso En Piedra Naturstone De 0.40 X 0.40 X 0.040 Metros, Tipo Alfa O Similar</v>
          </cell>
          <cell r="E894" t="str">
            <v>M2</v>
          </cell>
          <cell r="F894">
            <v>73380.009999999995</v>
          </cell>
          <cell r="G894">
            <v>41057</v>
          </cell>
        </row>
        <row r="895">
          <cell r="C895">
            <v>1712</v>
          </cell>
          <cell r="D895" t="str">
            <v>Plantilla De Piso En Mortero 1:6 E = 0.07 Metros</v>
          </cell>
          <cell r="E895" t="str">
            <v>M2</v>
          </cell>
          <cell r="F895">
            <v>22113.83</v>
          </cell>
          <cell r="G895">
            <v>42572</v>
          </cell>
        </row>
        <row r="896">
          <cell r="C896">
            <v>1713</v>
          </cell>
          <cell r="D896" t="str">
            <v>Plantilla De Piso En Mortero 1:6 Impermeabilizado E = 0.07 Metros</v>
          </cell>
          <cell r="E896" t="str">
            <v>M2</v>
          </cell>
          <cell r="F896">
            <v>27413.11</v>
          </cell>
          <cell r="G896">
            <v>41066</v>
          </cell>
        </row>
        <row r="897">
          <cell r="C897">
            <v>1714</v>
          </cell>
          <cell r="D897" t="str">
            <v>Relleno Y Compactación Con Material De Triturado En Capas De 0.40 Metros</v>
          </cell>
          <cell r="E897" t="str">
            <v>M3</v>
          </cell>
          <cell r="F897">
            <v>109981.5</v>
          </cell>
          <cell r="G897">
            <v>41375</v>
          </cell>
        </row>
        <row r="898">
          <cell r="C898">
            <v>1716</v>
          </cell>
          <cell r="D898" t="str">
            <v>E - Suministro E Instalación De Estufa De 4 Fogones Para Empotrar, A Gas, En Acero Inoxidable, Encendido Electrónico, Quemadores De Bronce, Tipo Haceb O Similar</v>
          </cell>
          <cell r="E898" t="str">
            <v>UN</v>
          </cell>
          <cell r="F898">
            <v>269712.5</v>
          </cell>
          <cell r="G898">
            <v>42578</v>
          </cell>
        </row>
        <row r="899">
          <cell r="C899">
            <v>1717</v>
          </cell>
          <cell r="D899" t="str">
            <v>Excavación A Máquina Con Motoniveladora, No Incluye Retiro De Material</v>
          </cell>
          <cell r="E899" t="str">
            <v>M3</v>
          </cell>
          <cell r="F899">
            <v>18744.45</v>
          </cell>
          <cell r="G899">
            <v>42535</v>
          </cell>
        </row>
        <row r="900">
          <cell r="C900">
            <v>1718</v>
          </cell>
          <cell r="D900" t="str">
            <v>Excavación Con Retroexcavadora Sobre Oruga Para Construcción De Canalización Hacia Box Coulvert, De Ancho 2.00  A 2.50 Metros, Profundidad Promedio De  2.00 Metros</v>
          </cell>
          <cell r="E900" t="str">
            <v>ML</v>
          </cell>
          <cell r="F900">
            <v>106773.75999999999</v>
          </cell>
          <cell r="G900">
            <v>41037</v>
          </cell>
        </row>
        <row r="901">
          <cell r="C901">
            <v>1720</v>
          </cell>
          <cell r="D901" t="str">
            <v>E - Suministro E Instalación De Lámpara Decorativas Tipo Aplique Para Terrazas</v>
          </cell>
          <cell r="E901" t="str">
            <v>UN</v>
          </cell>
          <cell r="F901">
            <v>166231.88</v>
          </cell>
          <cell r="G901">
            <v>41737</v>
          </cell>
        </row>
        <row r="902">
          <cell r="C902">
            <v>1721</v>
          </cell>
          <cell r="D902" t="str">
            <v>Registro Sanitario De 1.20 X 1.20 X 1.50 Metros, Muros En Ladrillo Macizo Doble , Pañetado Con Mortero 1:4 Impermeabilizado, Placa De Fondo En Concreto De 3000 Psi, Y Tapa En Reja De Hierro Con Varilla De 1/2" A Cada 0.15 Metros En Ambos Sentidos</v>
          </cell>
          <cell r="E902" t="str">
            <v>UN</v>
          </cell>
          <cell r="F902">
            <v>1567160.41</v>
          </cell>
          <cell r="G902">
            <v>41799</v>
          </cell>
        </row>
        <row r="903">
          <cell r="C903">
            <v>1722</v>
          </cell>
          <cell r="D903" t="str">
            <v>Demolición De Divisiones Modulares Y Retiro De Material</v>
          </cell>
          <cell r="E903" t="str">
            <v>M2</v>
          </cell>
          <cell r="F903">
            <v>13683.89</v>
          </cell>
          <cell r="G903">
            <v>42429</v>
          </cell>
        </row>
        <row r="904">
          <cell r="C904">
            <v>1723</v>
          </cell>
          <cell r="D904" t="str">
            <v>Kiosco De 5.00 X 5.00 Metros, Altura De Columnas 2.80 Metros, Estructura De Soporte Para Cubierta En Madera Pino Pátula Inmunizada, Cubierta De Paja, Piso Y Bancas De Concreto</v>
          </cell>
          <cell r="E904" t="str">
            <v>UN</v>
          </cell>
          <cell r="F904">
            <v>7000000</v>
          </cell>
          <cell r="G904">
            <v>41862</v>
          </cell>
        </row>
        <row r="905">
          <cell r="C905">
            <v>1724</v>
          </cell>
          <cell r="D905" t="str">
            <v>Suministro E Instalación De Parasol En Lona Litoral - Plastilona Calibre 300, Estructura De Soporte En Tubería De Hierro Cuadrada, Acabado Con Anticorrosivo Y Pintura De Esmalte</v>
          </cell>
          <cell r="E905" t="str">
            <v>M2</v>
          </cell>
          <cell r="F905">
            <v>75000</v>
          </cell>
          <cell r="G905">
            <v>41068</v>
          </cell>
        </row>
        <row r="906">
          <cell r="C906">
            <v>1725</v>
          </cell>
          <cell r="D906" t="str">
            <v>Construccion De Box Culvert Tipo 1 ( Dimensiones 3.00 X 1.00 X 7.00 Metros - Medidas Libres ), Incluye: Nivelacion, Replanteo Y Señalizacion, Manejo De Aguas, Excavaciones, Rellenos, Base En Suelo Cemento, Estructura En Concreto Armado, Aletas De 6.00 Metros, Anden, Bordillo, Baranda, Rampa De 7.00 Metros</v>
          </cell>
          <cell r="E906" t="str">
            <v>UN</v>
          </cell>
          <cell r="F906">
            <v>53788158</v>
          </cell>
          <cell r="G906">
            <v>40968</v>
          </cell>
        </row>
        <row r="907">
          <cell r="C907">
            <v>1726</v>
          </cell>
          <cell r="D907" t="str">
            <v>Parrilla De Hierro De 1/2" A Cada 0.50 Metros En Ambos Sentidos</v>
          </cell>
          <cell r="E907" t="str">
            <v>M2</v>
          </cell>
          <cell r="F907">
            <v>18528.48</v>
          </cell>
          <cell r="G907">
            <v>41345</v>
          </cell>
        </row>
        <row r="908">
          <cell r="C908">
            <v>1727</v>
          </cell>
          <cell r="D908" t="str">
            <v>Placa Para Piso En Concreto De 3000 Psi E = 0.07 Metros, Con Juntas En Tablón Vitrificado De 0.30 X 0.30 Metros</v>
          </cell>
          <cell r="E908" t="str">
            <v>M2</v>
          </cell>
          <cell r="F908">
            <v>40799.51</v>
          </cell>
          <cell r="G908">
            <v>41066</v>
          </cell>
        </row>
        <row r="909">
          <cell r="C909">
            <v>1728</v>
          </cell>
          <cell r="D909" t="str">
            <v>Acabado Exterior En Piedra China Lavada</v>
          </cell>
          <cell r="E909" t="str">
            <v>ML</v>
          </cell>
          <cell r="F909">
            <v>25585.86</v>
          </cell>
          <cell r="G909">
            <v>41011</v>
          </cell>
        </row>
        <row r="910">
          <cell r="C910">
            <v>1729</v>
          </cell>
          <cell r="D910" t="str">
            <v>Piso En Piedra China Y Granito Lavado</v>
          </cell>
          <cell r="E910" t="str">
            <v>M2</v>
          </cell>
          <cell r="F910">
            <v>54277.599999999999</v>
          </cell>
          <cell r="G910">
            <v>41386</v>
          </cell>
        </row>
        <row r="911">
          <cell r="C911">
            <v>1730</v>
          </cell>
          <cell r="D911" t="str">
            <v>Suministro, Instalación Y Montaje  De Estructura Metálica Para Cancha En Perfil De Hierro Pag, Incluye Cerchas, Correas, Riostras, Tensores, Platinas De Anclaje, Pintura En Anticorrosivo Base Cromato De Zinc, Acabado En Esmalte</v>
          </cell>
          <cell r="E911" t="str">
            <v>M2</v>
          </cell>
          <cell r="F911">
            <v>65000</v>
          </cell>
          <cell r="G911">
            <v>41680</v>
          </cell>
        </row>
        <row r="912">
          <cell r="C912">
            <v>1731</v>
          </cell>
          <cell r="D912" t="str">
            <v>Suministro Instalación Y Montaje De Columna En Estructura Metálica Para Cancha, Altura 5.00 Metros En Perfil De Hierro Pag, Incluye Platinas De Enlace, Anclaje, Pintura Anticorrosiva Base Cromato De Zinc Y Acabado En Esmalte</v>
          </cell>
          <cell r="E912" t="str">
            <v>UN</v>
          </cell>
          <cell r="F912">
            <v>650000</v>
          </cell>
          <cell r="G912">
            <v>41075</v>
          </cell>
        </row>
        <row r="913">
          <cell r="C913">
            <v>1732</v>
          </cell>
          <cell r="D913" t="str">
            <v>Suministro Instalación Y Montaje De Cercha Para Cancha, En Estructura Metálica Perfil De Hierro Pag, Incluye Platinas De Enlace, Anclaje, Pintura Anticorrosiva Base Cromato De Zinc, Acabado En Esmalte</v>
          </cell>
          <cell r="E913" t="str">
            <v>ML</v>
          </cell>
          <cell r="F913">
            <v>95000</v>
          </cell>
          <cell r="G913">
            <v>42314</v>
          </cell>
        </row>
        <row r="914">
          <cell r="C914">
            <v>1733</v>
          </cell>
          <cell r="D914" t="str">
            <v>Desmonte De Cubierta En Lámina Galvanizada Y Correas En Perfiles De Hierro Pag</v>
          </cell>
          <cell r="E914" t="str">
            <v>M2</v>
          </cell>
          <cell r="F914">
            <v>17745</v>
          </cell>
          <cell r="G914">
            <v>41949</v>
          </cell>
        </row>
        <row r="915">
          <cell r="C915">
            <v>1734</v>
          </cell>
          <cell r="D915" t="str">
            <v>Instalación De Cubierta En Lámina Galvanizada, Incluye Amarres Y Ganchos De Fijación</v>
          </cell>
          <cell r="E915" t="str">
            <v>M2</v>
          </cell>
          <cell r="F915">
            <v>25223.88</v>
          </cell>
          <cell r="G915">
            <v>41017</v>
          </cell>
        </row>
        <row r="916">
          <cell r="C916">
            <v>1735</v>
          </cell>
          <cell r="D916" t="str">
            <v>Excavacion Manual Para Canalizacion De 1.50 X 1.00 Metros</v>
          </cell>
          <cell r="E916" t="str">
            <v>ML</v>
          </cell>
          <cell r="F916">
            <v>20300</v>
          </cell>
          <cell r="G916">
            <v>40380</v>
          </cell>
        </row>
        <row r="917">
          <cell r="C917">
            <v>1736</v>
          </cell>
          <cell r="D917" t="str">
            <v>Concreto De 2500 Psi Impermeabilizado</v>
          </cell>
          <cell r="E917" t="str">
            <v>M3</v>
          </cell>
          <cell r="F917">
            <v>383985.88</v>
          </cell>
          <cell r="G917">
            <v>42438</v>
          </cell>
        </row>
        <row r="918">
          <cell r="C918">
            <v>1737</v>
          </cell>
          <cell r="D918" t="str">
            <v>Construccion De Box Culvert Tipo 2 ( Dimensiones 4.00 X 2.00 X 7.00 Metros - Medidas Libres ), Incluye: Nivelacion, Replanteo Y Señalizacion, Manejo De Aguas, Excavaciones, Rellenos, Base En Suelo Cemento, Estructura En Concreto Armado, Aletas De 6.00 Metros, Anden, Bordillo, Baranda, Rampa De 7.00 Metros</v>
          </cell>
          <cell r="E918" t="str">
            <v>UN</v>
          </cell>
          <cell r="F918">
            <v>66309436</v>
          </cell>
          <cell r="G918">
            <v>40968</v>
          </cell>
        </row>
        <row r="919">
          <cell r="C919">
            <v>1738</v>
          </cell>
          <cell r="D919" t="str">
            <v>Desmonte De Ductos De Aire Acondicionados, Frescasa, Tuberia De Gas, Cielo Raso Y Redes Electricas Y Retiro De Material</v>
          </cell>
          <cell r="E919" t="str">
            <v>ML</v>
          </cell>
          <cell r="F919">
            <v>5000</v>
          </cell>
          <cell r="G919">
            <v>40381</v>
          </cell>
        </row>
        <row r="920">
          <cell r="C920">
            <v>1739</v>
          </cell>
          <cell r="D920" t="str">
            <v>Piso En Tablón Vitrificado Con Mortero De Pega 1:4</v>
          </cell>
          <cell r="E920" t="str">
            <v>ML</v>
          </cell>
          <cell r="F920">
            <v>17528.7</v>
          </cell>
          <cell r="G920">
            <v>41008</v>
          </cell>
        </row>
        <row r="921">
          <cell r="C921">
            <v>1740</v>
          </cell>
          <cell r="D921" t="str">
            <v>Bordillo En Ladrillo Común Sencillo Con Mortero De Pega Y Pañete Impermeabilizado 1:4, Altura 0.30 Metros</v>
          </cell>
          <cell r="E921" t="str">
            <v>ML</v>
          </cell>
          <cell r="F921">
            <v>32445.21</v>
          </cell>
          <cell r="G921">
            <v>42472</v>
          </cell>
        </row>
        <row r="922">
          <cell r="C922">
            <v>1741</v>
          </cell>
          <cell r="D922" t="str">
            <v>Suministro E Instalación De Cubierta Termo - Acústica De Ajover O Similar, Incluye Cerchas, Correas, Riostras, Tensores, Platinas De Enlace, Anclaje,  Pintura En Anticorrosivo Y Acabado De Esmalte, Y Accesorios Generales De Instalación</v>
          </cell>
          <cell r="E922" t="str">
            <v>M2</v>
          </cell>
          <cell r="F922">
            <v>125000</v>
          </cell>
          <cell r="G922">
            <v>41494</v>
          </cell>
        </row>
        <row r="923">
          <cell r="C923">
            <v>1742</v>
          </cell>
          <cell r="D923" t="str">
            <v>Desmonte De Cubierta En Lamina Canaleta 43, Incluye Retiro De Material</v>
          </cell>
          <cell r="E923" t="str">
            <v>M2</v>
          </cell>
          <cell r="F923">
            <v>17745</v>
          </cell>
          <cell r="G923">
            <v>42496</v>
          </cell>
        </row>
        <row r="924">
          <cell r="C924">
            <v>1748</v>
          </cell>
          <cell r="D924" t="str">
            <v>Construcción De Gaviones De 2.00 X 1.00 X 1.00 Metros, Incluye Canasta Metálica En Alambre De Hierro Galvanizada Calibre 12 Mm, Ojo De 0.10 X 0.10 Metros, Rellena De Roca De Cantera Entre 0.10 Y 0.30 Metros</v>
          </cell>
          <cell r="E924" t="str">
            <v>UN</v>
          </cell>
          <cell r="F924">
            <v>225357.5</v>
          </cell>
          <cell r="G924">
            <v>41786</v>
          </cell>
        </row>
        <row r="925">
          <cell r="C925">
            <v>1749</v>
          </cell>
          <cell r="D925" t="str">
            <v>Construcción De Gaviones De 2.00 X 1.00 X 1.00 Metros, Incluye Canasta Metálica En Alambre De Hierro Galvanizada Calibre 13.5 Mm, Forrada En Pvc, Ojo De 0.10 X 0.10 Metros, Rellena De Roca De Cantera Entre 0.10 Y 0.30 Metros</v>
          </cell>
          <cell r="E925" t="str">
            <v>UN</v>
          </cell>
          <cell r="F925">
            <v>274757.5</v>
          </cell>
          <cell r="G925">
            <v>42198</v>
          </cell>
        </row>
        <row r="926">
          <cell r="C926">
            <v>1752</v>
          </cell>
          <cell r="D926" t="str">
            <v>Demarcación Con Pintura Reflectiva Para Cancha Y En Zona De Tráfico O Parqueo</v>
          </cell>
          <cell r="E926" t="str">
            <v>ML</v>
          </cell>
          <cell r="F926">
            <v>2706.86</v>
          </cell>
          <cell r="G926">
            <v>42578</v>
          </cell>
        </row>
        <row r="927">
          <cell r="C927">
            <v>1753</v>
          </cell>
          <cell r="D927" t="str">
            <v>Suministro De Tapa Para Manhol En Hierro Fundido Ductil, Con Bisagra Unida Al Aro, Empaque Interno, De Trafico Pesado, Diametro 0.60 Metros</v>
          </cell>
          <cell r="E927" t="str">
            <v>UN</v>
          </cell>
          <cell r="F927">
            <v>395000</v>
          </cell>
          <cell r="G927">
            <v>42466</v>
          </cell>
        </row>
        <row r="928">
          <cell r="C928">
            <v>1755</v>
          </cell>
          <cell r="D928" t="str">
            <v>Pavimento En Concreto De 3500 Psi, Incluye Antisol, Juntas E Instalación De Tapa En Hierro Fundido Para Manhol</v>
          </cell>
          <cell r="E928" t="str">
            <v>M3</v>
          </cell>
          <cell r="F928">
            <v>612332.5</v>
          </cell>
          <cell r="G928">
            <v>41564</v>
          </cell>
        </row>
        <row r="929">
          <cell r="C929">
            <v>1756</v>
          </cell>
          <cell r="D929" t="str">
            <v>Ornamentacion Y Jardineria - Poda De Formacion De Arbol De 6 A 10 Metros De Altura, Incluye Retiro De Material</v>
          </cell>
          <cell r="E929" t="str">
            <v>UN</v>
          </cell>
          <cell r="F929">
            <v>82000</v>
          </cell>
          <cell r="G929">
            <v>40403</v>
          </cell>
        </row>
        <row r="930">
          <cell r="C930">
            <v>1757</v>
          </cell>
          <cell r="D930" t="str">
            <v>Ornamentacion Y Jardineria - Siembra De Coccoloba Uvifera De 0.30 Metros ( Uva De Playa Para Seto), Incluye Transporte</v>
          </cell>
          <cell r="E930" t="str">
            <v>UN</v>
          </cell>
          <cell r="F930">
            <v>4900</v>
          </cell>
          <cell r="G930">
            <v>40403</v>
          </cell>
        </row>
        <row r="931">
          <cell r="C931">
            <v>1758</v>
          </cell>
          <cell r="D931" t="str">
            <v>Ornamentacion Y Jardineria - Siembra De Conocarpus Erectus 0.30 Metros (Mangle Zaragoza), Incluye Transporte</v>
          </cell>
          <cell r="E931" t="str">
            <v>UN</v>
          </cell>
          <cell r="F931">
            <v>4900</v>
          </cell>
          <cell r="G931">
            <v>40403</v>
          </cell>
        </row>
        <row r="932">
          <cell r="C932">
            <v>1759</v>
          </cell>
          <cell r="D932" t="str">
            <v>Ornamentacion Y Jardiineria - Siembra De Palma Washingtonia Robusta  De 4.00 Metros (Washingtonia), Incluye Transporte</v>
          </cell>
          <cell r="E932" t="str">
            <v>UN</v>
          </cell>
          <cell r="F932">
            <v>415000</v>
          </cell>
          <cell r="G932">
            <v>40672</v>
          </cell>
        </row>
        <row r="933">
          <cell r="C933">
            <v>1760</v>
          </cell>
          <cell r="D933" t="str">
            <v>Ornamentacion Y Jardineria - Siembra De Tradescantia Pallida Purpurea De 0.20 Metros (Barquito  Morado), Incluye Transporte</v>
          </cell>
          <cell r="E933" t="str">
            <v>UN</v>
          </cell>
          <cell r="F933">
            <v>4800</v>
          </cell>
          <cell r="G933">
            <v>42241</v>
          </cell>
        </row>
        <row r="934">
          <cell r="C934">
            <v>1761</v>
          </cell>
          <cell r="D934" t="str">
            <v>Ornamentacion Y Jardineria - Siembra De  Palma Phoenix Roebelini Sencilla De 2.00 Metros (Robelini), Incluye Transporte</v>
          </cell>
          <cell r="E934" t="str">
            <v>UN</v>
          </cell>
          <cell r="F934">
            <v>196000</v>
          </cell>
          <cell r="G934">
            <v>41590</v>
          </cell>
        </row>
        <row r="935">
          <cell r="C935">
            <v>1762</v>
          </cell>
          <cell r="D935" t="str">
            <v>Ornamentacion Y Jardineria - Siembra De Sanciviera Trifasciatta De 0.40 Metros, (Lengua De Suegra), Incluye Transporte</v>
          </cell>
          <cell r="E935" t="str">
            <v>UN</v>
          </cell>
          <cell r="F935">
            <v>6100</v>
          </cell>
          <cell r="G935">
            <v>40403</v>
          </cell>
        </row>
        <row r="936">
          <cell r="C936">
            <v>1763</v>
          </cell>
          <cell r="D936" t="str">
            <v>Ornamentacion Y Jardineria - Siembra De Wedelia Trilobata De 0.20 Metros (Wedelia Amarilla), Incluye Transporte</v>
          </cell>
          <cell r="E936" t="str">
            <v>UN</v>
          </cell>
          <cell r="F936">
            <v>4900</v>
          </cell>
          <cell r="G936">
            <v>40403</v>
          </cell>
        </row>
        <row r="937">
          <cell r="C937">
            <v>1764</v>
          </cell>
          <cell r="D937" t="str">
            <v>Ornamentacion Y Jardineria</v>
          </cell>
          <cell r="E937" t="str">
            <v>GL</v>
          </cell>
          <cell r="F937">
            <v>0</v>
          </cell>
          <cell r="G937">
            <v>42857</v>
          </cell>
        </row>
        <row r="938">
          <cell r="C938">
            <v>1765</v>
          </cell>
          <cell r="D938" t="str">
            <v>Suministro E Instalación De Tablaestacado En Madera De 1" X 12" X 10'</v>
          </cell>
          <cell r="E938" t="str">
            <v>M2</v>
          </cell>
          <cell r="F938">
            <v>47955</v>
          </cell>
          <cell r="G938">
            <v>41038</v>
          </cell>
        </row>
        <row r="939">
          <cell r="C939">
            <v>1766</v>
          </cell>
          <cell r="D939" t="str">
            <v>Suministro E Instalación De Postes De Madera De 4" X 4", Incados 0.60 Metros En Concreto De 2500 Psi, Altura Promedio 2.40 Metros</v>
          </cell>
          <cell r="E939" t="str">
            <v>UN</v>
          </cell>
          <cell r="F939">
            <v>86240.72</v>
          </cell>
          <cell r="G939">
            <v>41038</v>
          </cell>
        </row>
        <row r="940">
          <cell r="C940">
            <v>1767</v>
          </cell>
          <cell r="D940" t="str">
            <v>Suministro E Instalación De Cubierta Termo Acustic Tipo Ajover O Similar, Incluye Accesorios</v>
          </cell>
          <cell r="E940" t="str">
            <v>M2</v>
          </cell>
          <cell r="F940">
            <v>95000</v>
          </cell>
          <cell r="G940">
            <v>41927</v>
          </cell>
        </row>
        <row r="941">
          <cell r="C941">
            <v>1768</v>
          </cell>
          <cell r="D941" t="str">
            <v>Suministro E Instalación De Entramado O Estructura Metálica Para Cielo Raso En Drywall</v>
          </cell>
          <cell r="E941" t="str">
            <v>M2</v>
          </cell>
          <cell r="F941">
            <v>21892.59</v>
          </cell>
          <cell r="G941">
            <v>41067</v>
          </cell>
        </row>
        <row r="942">
          <cell r="C942">
            <v>1769</v>
          </cell>
          <cell r="D942" t="str">
            <v>Suministro E Instalación De Rejilla De Retorno En Aluminio De 1.00 X 3.00 Metros</v>
          </cell>
          <cell r="E942" t="str">
            <v>UN</v>
          </cell>
          <cell r="F942">
            <v>100000</v>
          </cell>
          <cell r="G942">
            <v>41068</v>
          </cell>
        </row>
        <row r="943">
          <cell r="C943">
            <v>1770</v>
          </cell>
          <cell r="D943" t="str">
            <v>Muro En Concreto Ciclópeo, 60% Concreto De 3000 Psi, 40% Piedra Ciclópea, Para Dentellón O Pantalla</v>
          </cell>
          <cell r="E943" t="str">
            <v>M3</v>
          </cell>
          <cell r="F943">
            <v>383962.66</v>
          </cell>
          <cell r="G943">
            <v>41037</v>
          </cell>
        </row>
        <row r="944">
          <cell r="C944">
            <v>1771</v>
          </cell>
          <cell r="D944" t="str">
            <v>Reacomodamiento De Muro En Concreto, Caido Al Fondo Del Cauce De Arroyo, Incluye Concreto De Fijacion</v>
          </cell>
          <cell r="E944" t="str">
            <v>M2</v>
          </cell>
          <cell r="F944">
            <v>45000</v>
          </cell>
          <cell r="G944">
            <v>40415</v>
          </cell>
        </row>
        <row r="945">
          <cell r="C945">
            <v>1773</v>
          </cell>
          <cell r="D945" t="str">
            <v>Suministro E Instalación De Tensores D = 1/4" Longitud 3.00 Metros, Amarrados A Un Muerto De Concreto De 2000 Psi,  De 0.30 X 0.30 X 0.50 Metros</v>
          </cell>
          <cell r="E945" t="str">
            <v>UN</v>
          </cell>
          <cell r="F945">
            <v>20639.75</v>
          </cell>
          <cell r="G945">
            <v>41038</v>
          </cell>
        </row>
        <row r="946">
          <cell r="C946">
            <v>1775</v>
          </cell>
          <cell r="D946" t="str">
            <v>Suministro E Instalación De Saco De Polietileno Relleno En Material Arcilloso</v>
          </cell>
          <cell r="E946" t="str">
            <v>UN</v>
          </cell>
          <cell r="F946">
            <v>6685</v>
          </cell>
          <cell r="G946">
            <v>41038</v>
          </cell>
        </row>
        <row r="947">
          <cell r="C947">
            <v>1785</v>
          </cell>
          <cell r="D947" t="str">
            <v>Juegos - Suministro E Instalación De Marcos Para Cancha De Uso Múltiple (Fútbol Y Basquetbol), Con Medidas Y Altura Reglamentaria, Los Marcos En Tubería Galvanizada De 3" Y La Parte Posterior Que Sostienen Los Tableros En Tubería Galvanizada De 2", Tableros En Madera Con Sus Medidas Profesionales, Pintados, Instalados Con Sus Canastas Y Respectivas Mallas</v>
          </cell>
          <cell r="E947" t="str">
            <v>JG</v>
          </cell>
          <cell r="F947">
            <v>2900000</v>
          </cell>
          <cell r="G947">
            <v>41075</v>
          </cell>
        </row>
        <row r="948">
          <cell r="C948">
            <v>1788</v>
          </cell>
          <cell r="D948" t="str">
            <v>Pintura En Esmalte De Tuberia Galvanizada, Incluye Anticorrosivo Pulida Y Lijada</v>
          </cell>
          <cell r="E948" t="str">
            <v>ML</v>
          </cell>
          <cell r="F948">
            <v>5000</v>
          </cell>
          <cell r="G948">
            <v>42314</v>
          </cell>
        </row>
        <row r="949">
          <cell r="C949">
            <v>1803</v>
          </cell>
          <cell r="D949" t="str">
            <v>Suministro, Instalación Y Montaje De Mini Split De 3 Toneladas</v>
          </cell>
          <cell r="E949" t="str">
            <v>UN</v>
          </cell>
          <cell r="F949">
            <v>2971010</v>
          </cell>
          <cell r="G949">
            <v>41046</v>
          </cell>
        </row>
        <row r="950">
          <cell r="C950">
            <v>1807</v>
          </cell>
          <cell r="D950" t="str">
            <v>Suministro, Instalación Y Anclaje  De Caneca Plástica Con Capacidad De 50 Litros, Incluye Sistema De Pivote Antivandálico Con Tubería Galvanizada De 1.1/4"</v>
          </cell>
          <cell r="E950" t="str">
            <v>UN</v>
          </cell>
          <cell r="F950">
            <v>288222.40000000002</v>
          </cell>
          <cell r="G950">
            <v>41075</v>
          </cell>
        </row>
        <row r="951">
          <cell r="C951">
            <v>1808</v>
          </cell>
          <cell r="D951" t="str">
            <v>Juegos - Suministro E Instalación De Barras De Ejercicio En Tubería Galvanizada D = 2", Calibre 14 Mm, Marco De 2.00 X 1.50 Metros Y Paralelas En A Cada 0.50 Metros, Incluye Pintura Con Anticorrosivo Y Esmalte</v>
          </cell>
          <cell r="E951" t="str">
            <v>UN</v>
          </cell>
          <cell r="F951">
            <v>458100.8</v>
          </cell>
          <cell r="G951">
            <v>41075</v>
          </cell>
        </row>
        <row r="952">
          <cell r="C952">
            <v>1809</v>
          </cell>
          <cell r="D952" t="str">
            <v>Excavación Manual De Pilotines D = 0.20 Metros, Longitud 1.00 Metros</v>
          </cell>
          <cell r="E952" t="str">
            <v>UN</v>
          </cell>
          <cell r="F952">
            <v>7598.33</v>
          </cell>
          <cell r="G952">
            <v>41017</v>
          </cell>
        </row>
        <row r="953">
          <cell r="C953">
            <v>1810</v>
          </cell>
          <cell r="D953" t="str">
            <v>Relleno De Pilotines D = 0.20 Metros, Longitud 1.00 Metros, Con Calnare - Cal Hidratada</v>
          </cell>
          <cell r="E953" t="str">
            <v>UN</v>
          </cell>
          <cell r="F953">
            <v>50494</v>
          </cell>
          <cell r="G953">
            <v>41067</v>
          </cell>
        </row>
        <row r="954">
          <cell r="C954">
            <v>1811</v>
          </cell>
          <cell r="D954" t="str">
            <v>Placa De Cimentación Corrida En Concreto Premezclado De 3000 Psi, E = 0.30 Metros Ancho 1.00 Metro</v>
          </cell>
          <cell r="E954" t="str">
            <v>M2</v>
          </cell>
          <cell r="F954">
            <v>154509.04999999999</v>
          </cell>
          <cell r="G954">
            <v>42496</v>
          </cell>
        </row>
        <row r="955">
          <cell r="C955">
            <v>1812</v>
          </cell>
          <cell r="D955" t="str">
            <v>Columna En Concreto De 3000 Psi Premezclado De 0.15 X 0.60 Metros</v>
          </cell>
          <cell r="E955" t="str">
            <v>ML</v>
          </cell>
          <cell r="F955">
            <v>98993.58</v>
          </cell>
          <cell r="G955">
            <v>41016</v>
          </cell>
        </row>
        <row r="956">
          <cell r="C956">
            <v>1813</v>
          </cell>
          <cell r="D956" t="str">
            <v>Levante De Muro En Bloque De Concreto Abuzardado (Split) De 0.15 X 0.20 X 0.40 Metros, Mortero De Pega 1:4</v>
          </cell>
          <cell r="E956" t="str">
            <v>M2</v>
          </cell>
          <cell r="F956">
            <v>61992.160000000003</v>
          </cell>
          <cell r="G956">
            <v>42669</v>
          </cell>
        </row>
        <row r="957">
          <cell r="C957">
            <v>1814</v>
          </cell>
          <cell r="D957" t="str">
            <v>Levante De Muro En Bloque De Concreto Split De 0.15 X 0.20 X 0.40 Metros, Mortero De Pega 1:4, En Áreas Con Ancho &lt; De 0.80 Metros</v>
          </cell>
          <cell r="E957" t="str">
            <v>ML</v>
          </cell>
          <cell r="F957">
            <v>47121.74</v>
          </cell>
          <cell r="G957">
            <v>42578</v>
          </cell>
        </row>
        <row r="958">
          <cell r="C958">
            <v>1815</v>
          </cell>
          <cell r="D958" t="str">
            <v>Instalación De Cubierta Sin Incluir La Lámina Ondulada De Asbesto Cemento, Perfil7, Incluye Amarres, Ganchos De Fijación, Estructura En Madera  Y Mano De Obra</v>
          </cell>
          <cell r="E958" t="str">
            <v>M2</v>
          </cell>
          <cell r="F958">
            <v>37404.35</v>
          </cell>
          <cell r="G958">
            <v>41017</v>
          </cell>
        </row>
        <row r="959">
          <cell r="C959">
            <v>1816</v>
          </cell>
          <cell r="D959" t="str">
            <v>E - Instalación Y Montaje De Abanicos</v>
          </cell>
          <cell r="E959" t="str">
            <v>UN</v>
          </cell>
          <cell r="F959">
            <v>43633.75</v>
          </cell>
          <cell r="G959">
            <v>41451</v>
          </cell>
        </row>
        <row r="960">
          <cell r="C960">
            <v>1817</v>
          </cell>
          <cell r="D960" t="str">
            <v>Engolose De Muro A Cubierta</v>
          </cell>
          <cell r="E960" t="str">
            <v>ML</v>
          </cell>
          <cell r="F960">
            <v>13910.1</v>
          </cell>
          <cell r="G960">
            <v>41017</v>
          </cell>
        </row>
        <row r="961">
          <cell r="C961">
            <v>1818</v>
          </cell>
          <cell r="D961" t="str">
            <v>Juegos - Desmonte, Reparación Y Mantenimiento De Túnel En Madera Con Aros, Incluye Reposición De Elementos De Madera, Aros, Tuercas, Tornillos, Lijada, Aplicación De Anticorrosivos, Bases Y Acabado En Pintura De Esmalte</v>
          </cell>
          <cell r="E961" t="str">
            <v>UN</v>
          </cell>
          <cell r="F961">
            <v>120000</v>
          </cell>
          <cell r="G961">
            <v>41075</v>
          </cell>
        </row>
        <row r="962">
          <cell r="C962">
            <v>1819</v>
          </cell>
          <cell r="D962" t="str">
            <v>Juegos - Desmonte, Reparación Y Mantenimiento De Columpio De Tres (3) Puestos, Con Estructura De Madera Pino Pátula, Herrajes Y Aros, Incluye Reposición De Balancines, Elementos De Estructura De Madera, Aros, Tuercas, Tornillos, Lijada, Aplicación De Anticorrosivos, Bases Y Acabado En Pintura De Esmalte</v>
          </cell>
          <cell r="E962" t="str">
            <v>UN</v>
          </cell>
          <cell r="F962">
            <v>300000</v>
          </cell>
          <cell r="G962">
            <v>41075</v>
          </cell>
        </row>
        <row r="963">
          <cell r="C963">
            <v>1820</v>
          </cell>
          <cell r="D963" t="str">
            <v>Juegos - Desmonte, Reparación Y Mantenimiento De Sube Y Baja, Con Estructura De Madera Pino Pátula, Herrajes Y Aros, Incluye Reposición De Sillas Y Barra De Agarre, Elementos De Estructura De Madera, Galvanizados, Aros, Tuercas, Tornillos, Lijada, Aplicación De Anticorrosivos, Bases Y Acabado En Pintura De Esmalte</v>
          </cell>
          <cell r="E963" t="str">
            <v>UN</v>
          </cell>
          <cell r="F963">
            <v>300000</v>
          </cell>
          <cell r="G963">
            <v>41075</v>
          </cell>
        </row>
        <row r="964">
          <cell r="C964">
            <v>1821</v>
          </cell>
          <cell r="D964" t="str">
            <v>Juegos - Suministro E Instalación De Túnel Longitud 2.00 Metros, En Madera Pino Pátula, Con Aros, Incluye Herrajes, Tornillos De Fijación Y Acabado En Pintura De Esmalte.</v>
          </cell>
          <cell r="E964" t="str">
            <v>UN</v>
          </cell>
          <cell r="F964">
            <v>600000</v>
          </cell>
          <cell r="G964">
            <v>41075</v>
          </cell>
        </row>
        <row r="965">
          <cell r="C965">
            <v>1822</v>
          </cell>
          <cell r="D965" t="str">
            <v>Zapata De 1.50 X 1.50 X 0.40 Metros, En Concreto De 3000 Psi, Con Acero De Refuerzo Varillas De 1/2" A Cada 0.10 Metros En Ambos Sentidos</v>
          </cell>
          <cell r="E965" t="str">
            <v>UN</v>
          </cell>
          <cell r="F965">
            <v>517817.93</v>
          </cell>
          <cell r="G965">
            <v>41697</v>
          </cell>
        </row>
        <row r="966">
          <cell r="C966">
            <v>1823</v>
          </cell>
          <cell r="D966" t="str">
            <v>Pedestal De 0.80 X 0.80 X 0.70 Metros, En Concreto De 3000 Psi, Reforzado Con 8 Varillas De 5/8" Y Estribos De 3/8" A Cada 0.15 Metros</v>
          </cell>
          <cell r="E966" t="str">
            <v>UN</v>
          </cell>
          <cell r="F966">
            <v>281700.46000000002</v>
          </cell>
          <cell r="G966">
            <v>41680</v>
          </cell>
        </row>
        <row r="967">
          <cell r="C967">
            <v>1824</v>
          </cell>
          <cell r="D967" t="str">
            <v>Viga De Cimiento En Concreto De 3000 Psi De 0.40 X 0.40 Metros, Incluye 4 Varillas De 5/8" Estribos De 3/8" A Cada 0.20 Metros</v>
          </cell>
          <cell r="E967" t="str">
            <v>ML</v>
          </cell>
          <cell r="F967">
            <v>120282.94</v>
          </cell>
          <cell r="G967">
            <v>41799</v>
          </cell>
        </row>
        <row r="968">
          <cell r="C968">
            <v>1825</v>
          </cell>
          <cell r="D968" t="str">
            <v>Columna En Concreto De 3000 Psi De 0.40 X 0.60 Metros, Incluye 10 Varillas De 5/8" Estribos De 3/8" A Cada 0.10 Metros</v>
          </cell>
          <cell r="E968" t="str">
            <v>ML</v>
          </cell>
          <cell r="F968">
            <v>243532.01</v>
          </cell>
          <cell r="G968">
            <v>41016</v>
          </cell>
        </row>
        <row r="969">
          <cell r="C969">
            <v>1826</v>
          </cell>
          <cell r="D969" t="str">
            <v>Viga En Concreto De 3000 Psi, De 0.60 X 0.40 Metros, Incluye Acero De Refuerzo 8 Varillas De 5/8" Y Estribos De 3/8" A Cada 0.10 Metros</v>
          </cell>
          <cell r="E969" t="str">
            <v>ML</v>
          </cell>
          <cell r="F969">
            <v>219018.67</v>
          </cell>
          <cell r="G969">
            <v>41569</v>
          </cell>
        </row>
        <row r="970">
          <cell r="C970">
            <v>1827</v>
          </cell>
          <cell r="D970" t="str">
            <v>Viga En Concreto De 3000 Psi De 0.30 X 0.60 Metros, Incluye Acero De Refuerzo 4 Varillas De 5/8" Estribos De 3/8" A Cada 0.10 Metros</v>
          </cell>
          <cell r="E970" t="str">
            <v>ML</v>
          </cell>
          <cell r="F970">
            <v>165417.38</v>
          </cell>
          <cell r="G970">
            <v>41334</v>
          </cell>
        </row>
        <row r="971">
          <cell r="C971">
            <v>1828</v>
          </cell>
          <cell r="D971" t="str">
            <v>Mantenimiento De Ventana Corrediza De Aluminio Anodizado De 4.00 X 1.00 Metros, Incluye Felpa, Rodamiento, Tornilleria Y Suministro E Instalacion De Cerradura</v>
          </cell>
          <cell r="E971" t="str">
            <v>UN</v>
          </cell>
          <cell r="F971">
            <v>150000</v>
          </cell>
          <cell r="G971">
            <v>41418</v>
          </cell>
        </row>
        <row r="972">
          <cell r="C972">
            <v>1829</v>
          </cell>
          <cell r="D972" t="str">
            <v>Escalera En Mamposteria De Ladrillo, Con Tres Peldaños, Pañetada Con Mortero 1:4, Plantilla De Piso En Concreto De 3000 Psi E = 0.05 Metros</v>
          </cell>
          <cell r="E972" t="str">
            <v>M2</v>
          </cell>
          <cell r="F972">
            <v>106859.13</v>
          </cell>
          <cell r="G972">
            <v>41590</v>
          </cell>
        </row>
        <row r="973">
          <cell r="C973">
            <v>1830</v>
          </cell>
          <cell r="D973" t="str">
            <v>Demolición Manual De Estructura En Concreto</v>
          </cell>
          <cell r="E973" t="str">
            <v>M3</v>
          </cell>
          <cell r="F973">
            <v>75733.33</v>
          </cell>
          <cell r="G973">
            <v>41270</v>
          </cell>
        </row>
        <row r="974">
          <cell r="C974">
            <v>1831</v>
          </cell>
          <cell r="D974" t="str">
            <v>Concreto De 3500 Psi</v>
          </cell>
          <cell r="E974" t="str">
            <v>M3</v>
          </cell>
          <cell r="F974">
            <v>335603.04</v>
          </cell>
          <cell r="G974">
            <v>42438</v>
          </cell>
        </row>
        <row r="975">
          <cell r="C975">
            <v>1834</v>
          </cell>
          <cell r="D975" t="str">
            <v>Columna En Concreto De 3500 Psi Con Diámetro De 0.30 Metros, Incluye Acelerante Y Acero De Refuerzo</v>
          </cell>
          <cell r="E975" t="str">
            <v>ML</v>
          </cell>
          <cell r="F975">
            <v>145122.92000000001</v>
          </cell>
          <cell r="G975">
            <v>41016</v>
          </cell>
        </row>
        <row r="976">
          <cell r="C976">
            <v>1835</v>
          </cell>
          <cell r="D976" t="str">
            <v>Pedestal En Concreto De 3500 Psi, Con Diametro De 0.70 Metros Altura 0.80 Metros, Incluye Acelerante Y Acero De Refuerzo</v>
          </cell>
          <cell r="E976" t="str">
            <v>UN</v>
          </cell>
          <cell r="F976">
            <v>180847.34</v>
          </cell>
          <cell r="G976">
            <v>41045</v>
          </cell>
        </row>
        <row r="977">
          <cell r="C977">
            <v>1837</v>
          </cell>
          <cell r="D977" t="str">
            <v>Suministro E Instalación De Cielo Raso En Lámina Superboard, Con Estructura Metálica Y Perfil Omega A Cada 0.61 Metros.</v>
          </cell>
          <cell r="E977" t="str">
            <v>M2</v>
          </cell>
          <cell r="F977">
            <v>44779.15</v>
          </cell>
          <cell r="G977">
            <v>42472</v>
          </cell>
        </row>
        <row r="978">
          <cell r="C978">
            <v>1838</v>
          </cell>
          <cell r="D978" t="str">
            <v>Suministro E Instalación De Puerta División De Acero Inoxidable Para Baños, En Lámina De Acero Inoxidable Aisi Tipo 304, Calibre 20, Antimagnético Y Resistente A La Corrosión, Entamborado De 1" De Ancho Con Relleno Interno En Lámina De Icopor (0.552 Mts2)</v>
          </cell>
          <cell r="E978" t="str">
            <v>M2</v>
          </cell>
          <cell r="F978">
            <v>115838.74</v>
          </cell>
          <cell r="G978">
            <v>41935</v>
          </cell>
        </row>
        <row r="979">
          <cell r="C979">
            <v>1839</v>
          </cell>
          <cell r="D979" t="str">
            <v>Ornamentacion Y Jardineria - Siembra De Fraylejon Incluye Proceso De Pega, Crecimiento Y Fertilizantes</v>
          </cell>
          <cell r="E979" t="str">
            <v>UN</v>
          </cell>
          <cell r="F979">
            <v>6000</v>
          </cell>
          <cell r="G979">
            <v>40501</v>
          </cell>
        </row>
        <row r="980">
          <cell r="C980">
            <v>1840</v>
          </cell>
          <cell r="D980" t="str">
            <v>Ornamentacion Y Jardineria - Siembra De  Planta De Helecho, Incluye Transporte, Pega , Crecimiento Y Fertilizantes</v>
          </cell>
          <cell r="E980" t="str">
            <v>UN</v>
          </cell>
          <cell r="F980">
            <v>17000</v>
          </cell>
          <cell r="G980">
            <v>42241</v>
          </cell>
        </row>
        <row r="981">
          <cell r="C981">
            <v>1841</v>
          </cell>
          <cell r="D981" t="str">
            <v>Columna En Concreto De 3000 Psi Con Diametro De 0.30 Metros, No Incluye Acero De Refuerzo</v>
          </cell>
          <cell r="E981" t="str">
            <v>ML</v>
          </cell>
          <cell r="F981">
            <v>67374.91</v>
          </cell>
          <cell r="G981">
            <v>41016</v>
          </cell>
        </row>
        <row r="982">
          <cell r="C982">
            <v>1842</v>
          </cell>
          <cell r="D982" t="str">
            <v>Cimiento En Concreto Ciclópeo 60% Concreto De 3000 Psi, 40% Piedra De Cimiento, De 0.40 X 0.40 Metros</v>
          </cell>
          <cell r="E982" t="str">
            <v>ML</v>
          </cell>
          <cell r="F982">
            <v>48811.62</v>
          </cell>
          <cell r="G982">
            <v>41927</v>
          </cell>
        </row>
        <row r="983">
          <cell r="C983">
            <v>1844</v>
          </cell>
          <cell r="D983" t="str">
            <v>Piso En Adoquín Tipo Exagonal Peatonal E = 0.06 Metros, Con Borde De Confinamiento De 0.15 X 0.30 Metros En Concreto De 3000 Psi A Cada 3.00 Metros, Reforzado Con 2 Varillas D = 3/8" Y Estribos D = 1/4" A Cada 0.32 Metros</v>
          </cell>
          <cell r="E983" t="str">
            <v>M2</v>
          </cell>
          <cell r="F983">
            <v>86372.12</v>
          </cell>
          <cell r="G983">
            <v>42314</v>
          </cell>
        </row>
        <row r="984">
          <cell r="C984">
            <v>1845</v>
          </cell>
          <cell r="D984" t="str">
            <v>Andén En Gramoquín, Con Borde De Confinamiento A Ambos Lados De 0.15 X 0.30 Metros En Concreto De 3000 Psi, Reforzado Con 2 Varillas D = 3/8" Y Estribos D =1/4" A Cada 0.32 Metros</v>
          </cell>
          <cell r="E984" t="str">
            <v>M2</v>
          </cell>
          <cell r="F984">
            <v>81225.960000000006</v>
          </cell>
          <cell r="G984">
            <v>42067</v>
          </cell>
        </row>
        <row r="985">
          <cell r="C985">
            <v>1847</v>
          </cell>
          <cell r="D985" t="str">
            <v>Viga De Cimiento En Concreto De 3000 Psi, De 0.20 X 0.15 Metros, Incluye 4 Varillas D = 1/2", Estribos D = 3/8" A Cada 0.20 Metros</v>
          </cell>
          <cell r="E985" t="str">
            <v>ML</v>
          </cell>
          <cell r="F985">
            <v>49488.26</v>
          </cell>
          <cell r="G985">
            <v>41075</v>
          </cell>
        </row>
        <row r="986">
          <cell r="C986">
            <v>1848</v>
          </cell>
          <cell r="D986" t="str">
            <v>Viga De Amarre En Concreto De 3000 Psi  De 0.15 X 0.20 Metros, Incluye Acero De Refuerzo 4 Varillas D = 1/2", Estribos D = 3/8" A Cada 0.20 Metros</v>
          </cell>
          <cell r="E986" t="str">
            <v>ML</v>
          </cell>
          <cell r="F986">
            <v>55166.59</v>
          </cell>
          <cell r="G986">
            <v>42496</v>
          </cell>
        </row>
        <row r="987">
          <cell r="C987">
            <v>1849</v>
          </cell>
          <cell r="D987" t="str">
            <v>Juegos - Desmonte, Reparación Y Mantenimiento De Módulo 15, Incluye Reposición De Materiales, Elementos De Estructura De Madera, Aros, Tuercas, Tornillos, Lijada, Aplicación De Anticorrosivos, Bases Y Cabados En Pintura De Esmaltes</v>
          </cell>
          <cell r="E987" t="str">
            <v>UN</v>
          </cell>
          <cell r="F987">
            <v>600000</v>
          </cell>
          <cell r="G987">
            <v>41075</v>
          </cell>
        </row>
        <row r="988">
          <cell r="C988">
            <v>1850</v>
          </cell>
          <cell r="D988" t="str">
            <v>Suministro E Instalación Puerta En Aluminio Anodizado Natural, Bronce O Blanco, Incluye Vidriotemplado De Seguridad De 10 Mm, Color Azul Oceano O Lago Y Cerradura.</v>
          </cell>
          <cell r="E988" t="str">
            <v>M2</v>
          </cell>
          <cell r="F988">
            <v>550000</v>
          </cell>
          <cell r="G988">
            <v>42403</v>
          </cell>
        </row>
        <row r="989">
          <cell r="C989">
            <v>1851</v>
          </cell>
          <cell r="D989" t="str">
            <v>Suministro E Instalación De Ventana En Aluminio Anodizado Natural, Bronce O Blanco Incluye Vidrio De 6 Mm., Azul Oceano O Lago, Un Cuerpo Fijo Y Dos Corredizos</v>
          </cell>
          <cell r="E989" t="str">
            <v>M2</v>
          </cell>
          <cell r="F989">
            <v>208655.89</v>
          </cell>
          <cell r="G989">
            <v>41821</v>
          </cell>
        </row>
        <row r="990">
          <cell r="C990">
            <v>1852</v>
          </cell>
          <cell r="D990" t="str">
            <v>Desmonte De Pasamanos De Madera En Escalera Y Retiro De Material</v>
          </cell>
          <cell r="E990" t="str">
            <v>ML</v>
          </cell>
          <cell r="F990">
            <v>4081.25</v>
          </cell>
          <cell r="G990">
            <v>41016</v>
          </cell>
        </row>
        <row r="991">
          <cell r="C991">
            <v>1853</v>
          </cell>
          <cell r="D991" t="str">
            <v>Suministro E Instalación De Baranda Pasamanos Altura 1.00 Metros, En Tubo De Acero Inoxidable De 2" De Diámetro Externo, Parales, Flanches En Platina De Acero Inoxidable De 1" X 3/16", Anclados A Muro  Con Pernos De Anclaje De 3/8" X 2" Cubiertos Con Escudos Troquelados De Acero Inoxidable</v>
          </cell>
          <cell r="E991" t="str">
            <v>ML</v>
          </cell>
          <cell r="F991">
            <v>225000</v>
          </cell>
          <cell r="G991">
            <v>42578</v>
          </cell>
        </row>
        <row r="992">
          <cell r="C992">
            <v>1854</v>
          </cell>
          <cell r="D992" t="str">
            <v>Desmonte De Ventana En Aluminio Altura &gt; 3.00 Metros, Incluye Vidrios Y Retiro De Material</v>
          </cell>
          <cell r="E992" t="str">
            <v>M2</v>
          </cell>
          <cell r="F992">
            <v>15050.83</v>
          </cell>
          <cell r="G992">
            <v>42403</v>
          </cell>
        </row>
        <row r="993">
          <cell r="C993">
            <v>1855</v>
          </cell>
          <cell r="D993" t="str">
            <v>Suministro E Instalación De Cercha En Madera De Abarco, De 7.40 Metros De Luz, Altura 1.50 Metros, Para Soportar Estructura Convencional Para La Colocación De Láminas Onduladas De Asbesto Cemento, Perfil 7</v>
          </cell>
          <cell r="E993" t="str">
            <v>UN</v>
          </cell>
          <cell r="F993">
            <v>568175.5</v>
          </cell>
          <cell r="G993">
            <v>41067</v>
          </cell>
        </row>
        <row r="994">
          <cell r="C994">
            <v>1856</v>
          </cell>
          <cell r="D994" t="str">
            <v>Fumigacion De Area Afectada Con Comejen, Polilla Y Carcoma, Con Aplicacion De Inmunizante, Con Caracter Curativo Y Preventivo, Sistema De Aspersión Y Seguimiento, Garantizado Por 6 Meses</v>
          </cell>
          <cell r="E994" t="str">
            <v>M2</v>
          </cell>
          <cell r="F994">
            <v>550</v>
          </cell>
          <cell r="G994">
            <v>40521</v>
          </cell>
        </row>
        <row r="995">
          <cell r="C995">
            <v>1857</v>
          </cell>
          <cell r="D995" t="str">
            <v>Retiro Manual De Material De Piedra Para Otro Sitio De La Obra</v>
          </cell>
          <cell r="E995" t="str">
            <v>M3</v>
          </cell>
          <cell r="F995">
            <v>40802.5</v>
          </cell>
          <cell r="G995">
            <v>41038</v>
          </cell>
        </row>
        <row r="996">
          <cell r="C996">
            <v>1860</v>
          </cell>
          <cell r="D996" t="str">
            <v>Juegos - Suministro E Instalación De Bancas Inclinadas Para Abdominales De Longitud 2.00 X 0.35 Metros, Con Perfil Abierto "C" En Acero De 2" X 4" X 2Mm, Asiento En Madera De Pino De 2" X 8", Anclada Con Tubería Galvanizada De 2"  Y 1 1/2", Acero De 3/8" Para Fijación Y Base En Concreto De 2500 Psi De 0.50 X 0.50 X 0.15 Metros (Segun Diseño)</v>
          </cell>
          <cell r="E996" t="str">
            <v>UN</v>
          </cell>
          <cell r="F996">
            <v>559074.05000000005</v>
          </cell>
          <cell r="G996">
            <v>41075</v>
          </cell>
        </row>
        <row r="997">
          <cell r="C997">
            <v>1861</v>
          </cell>
          <cell r="D997" t="str">
            <v>Juegos - Suministro E Instalación De Bancas Para Flexión De Pecho  De Longitud 2.10 X 0.35 Metros, Con Perfil Abierto "C" En Acero De 2" X 4" X 2Mm, Asiento En Madera De Pino De 2" X 8", Anclada Con Tubería Galvanizada De 2"  Y 1 1/2", Acero De 3/8" Para Fijación Y Base En Concreto De 2500 Psi De 0.50 X 0.50 X 0.15 Metros (Segun Diseño)</v>
          </cell>
          <cell r="E997" t="str">
            <v>UN</v>
          </cell>
          <cell r="F997">
            <v>531331.30000000005</v>
          </cell>
          <cell r="G997">
            <v>41075</v>
          </cell>
        </row>
        <row r="998">
          <cell r="C998">
            <v>1863</v>
          </cell>
          <cell r="D998" t="str">
            <v>Suministro E Instalación De Divisiones En Acero Inoxidable Para Baños De Mujeres (Ver Diseño) Compuesta De: 1 Puerta De 1.50 Metros De Altura Por 0.80 Metros De Largo Y 0.62 Metros De Tabiques Frontales X 1.80 Metros De Altura, En Lámina De Acero Inoxidable Aisi Tipo 304 Calibre 20, Antimagnético Y Resistente A La Corrosión, Entamborado De 1" De Ancho Con Relleno Interno En Lámina De Icopor (2.361 Mts2)</v>
          </cell>
          <cell r="E998" t="str">
            <v>UN</v>
          </cell>
          <cell r="F998">
            <v>1100000</v>
          </cell>
          <cell r="G998">
            <v>41067</v>
          </cell>
        </row>
        <row r="999">
          <cell r="C999">
            <v>1864</v>
          </cell>
          <cell r="D999" t="str">
            <v>Suministro E Instalación De Divisiones En Acero Inoxidable Para Baños De Hombres (Ver Diseño) Compuesta De: 2 Puerta De 1.50 Metros De Altura Por 0.80 Metros De Largo Un Separador Interno De 1.50 Metros De Altura X 1.40 Metros De Largo, Y 0.93 Metros De Tabiques Frontales X 1.80 Metros De Altura, En Lámina De Acero Inoxidable Aisi Tipo 304 Calibre 20, Antimagnético Y Resistente A La Corrosion, Entamborado De 1" De Ancho Con Relleno Interno En Lámina De Icopor (6.174 Mts2)</v>
          </cell>
          <cell r="E999" t="str">
            <v>UN</v>
          </cell>
          <cell r="F999">
            <v>2950000</v>
          </cell>
          <cell r="G999">
            <v>41767</v>
          </cell>
        </row>
        <row r="1000">
          <cell r="C1000">
            <v>1865</v>
          </cell>
          <cell r="D1000" t="str">
            <v>Suministro E Instalación De Divisiones En Acero Inoxidable Para Baños De Hombres (Ver Diseño) Separador De Orinal Compuesta De: 2 Separadores De 0.46 Metros De Largo X 1.20 Metros De Altura En Lámina De Acero Inoxidable Aisi Tipo 304 Calibre 20, Antimagnético Y Resistente A La Corrosión, Entamborado De 1" De Ancho Con Relleno Interno En Lámina De Icopor (0.552 Mts2)</v>
          </cell>
          <cell r="E1000" t="str">
            <v>UN</v>
          </cell>
          <cell r="F1000">
            <v>530000</v>
          </cell>
          <cell r="G1000">
            <v>42572</v>
          </cell>
        </row>
        <row r="1001">
          <cell r="C1001">
            <v>1866</v>
          </cell>
          <cell r="D1001" t="str">
            <v>Pavimento En Concreto Mr = 600 Psi, E = 0.20 Metros, Incluye Pasadores D = 1" - Longitud 0.35 Metros A Cada 0.30 Metros Y D = 1/2" - Longitud 0.85 Metros A Cada 1.20 Metros, Parrilla De 1/2" A Cada 0.40 Metros En Ambos Sentidos, Junta En Silicona Y Antisol</v>
          </cell>
          <cell r="E1001" t="str">
            <v>M2</v>
          </cell>
          <cell r="F1001">
            <v>152458.69</v>
          </cell>
          <cell r="G1001">
            <v>42524</v>
          </cell>
        </row>
        <row r="1002">
          <cell r="C1002">
            <v>1867</v>
          </cell>
          <cell r="D1002" t="str">
            <v>Bordillo En Concreto Mr = 500 Psi Premezclado Y Transportado Al Sitio, De 0.15 X .040 Metros, Incluye Acero De 3/8" Longitudinal Y Grapas De 3/8" A Cada 0.50 Metros</v>
          </cell>
          <cell r="E1002" t="str">
            <v>ML</v>
          </cell>
          <cell r="F1002">
            <v>63195.51</v>
          </cell>
          <cell r="G1002">
            <v>41026</v>
          </cell>
        </row>
        <row r="1003">
          <cell r="C1003">
            <v>1868</v>
          </cell>
          <cell r="D1003" t="str">
            <v>Desmonte De Malla De Cerramiento Y Retiro De Material</v>
          </cell>
          <cell r="E1003" t="str">
            <v>M2</v>
          </cell>
          <cell r="F1003">
            <v>6661.83</v>
          </cell>
          <cell r="G1003">
            <v>42314</v>
          </cell>
        </row>
        <row r="1004">
          <cell r="C1004">
            <v>1869</v>
          </cell>
          <cell r="D1004" t="str">
            <v>Suministro, Instalación Y Montaje De Reja En Aluminio, Con Parales Verticales A Cada 1.50 Metros De 2" X 2", Y De 1" X 1" A Cada 0.15 Metros, Parales Horizontales De Amarre De 2" X 1" A Una Distancia De 1.00 Metro Incluye Transporte (Segun Diseño).</v>
          </cell>
          <cell r="E1004" t="str">
            <v>M2</v>
          </cell>
          <cell r="F1004">
            <v>120000</v>
          </cell>
          <cell r="G1004">
            <v>41912</v>
          </cell>
        </row>
        <row r="1005">
          <cell r="C1005">
            <v>1889</v>
          </cell>
          <cell r="D1005" t="str">
            <v>E - Suministro, Instalación Y Montaje De Pararrayo Tipo T-8, Con Bajante En Cable 2/0 Desnudo</v>
          </cell>
          <cell r="E1005" t="str">
            <v>UN</v>
          </cell>
          <cell r="F1005">
            <v>1219712.3400000001</v>
          </cell>
          <cell r="G1005">
            <v>41451</v>
          </cell>
        </row>
        <row r="1006">
          <cell r="C1006">
            <v>1890</v>
          </cell>
          <cell r="D1006" t="str">
            <v>Remodelación De Tablero General, Incluye Platina De Cobre De 1/4" X 2" X 3.00 Metro, Breacker Industriales: 2 De 3*150 Tablero De Distribucion Normal (Tdn-1), 2 De 3*50 Tablero De Distribucion Normal (Tdn-2) Y Tablero De Distribucion (Td1-1), 3De 3*60 Tablero De Distribucion Regulada (Tdr-1) Incluye Traslado (Ver Diseño)</v>
          </cell>
          <cell r="E1006" t="str">
            <v>UN</v>
          </cell>
          <cell r="F1006">
            <v>3014125</v>
          </cell>
          <cell r="G1006">
            <v>41067</v>
          </cell>
        </row>
        <row r="1007">
          <cell r="C1007">
            <v>1891</v>
          </cell>
          <cell r="D1007" t="str">
            <v>E - Acometida De Transformador A Tablero  General 2#2/0(F)+2#2/0+1#1/0(T) (Ver Diseño)</v>
          </cell>
          <cell r="E1007" t="str">
            <v>ML</v>
          </cell>
          <cell r="F1007">
            <v>318412.93</v>
          </cell>
          <cell r="G1007">
            <v>41451</v>
          </cell>
        </row>
        <row r="1008">
          <cell r="C1008">
            <v>1892</v>
          </cell>
          <cell r="D1008" t="str">
            <v>Nivelacion, Replanteo Y Señalizacion Aplicado En El Mantenimiento Vial</v>
          </cell>
          <cell r="E1008" t="str">
            <v>M2</v>
          </cell>
          <cell r="F1008">
            <v>4182.59</v>
          </cell>
          <cell r="G1008">
            <v>41019</v>
          </cell>
        </row>
        <row r="1009">
          <cell r="C1009">
            <v>1896</v>
          </cell>
          <cell r="D1009" t="str">
            <v>Regata O Canal Para Embonar Tubería, Cable O Canales,  En Muros, Pisos Y Otros, Incluye Resane</v>
          </cell>
          <cell r="E1009" t="str">
            <v>ML</v>
          </cell>
          <cell r="F1009">
            <v>10614.05</v>
          </cell>
          <cell r="G1009">
            <v>42472</v>
          </cell>
        </row>
        <row r="1010">
          <cell r="C1010">
            <v>1897</v>
          </cell>
          <cell r="D1010" t="str">
            <v>E - Alimentador De Tablero De Distribución Normal (Tdn) 3#6+N#8+T#8 En Tuberia Conduit Pvc De 1 1/2", Incluye Regata Y Resane</v>
          </cell>
          <cell r="E1010" t="str">
            <v>ML</v>
          </cell>
          <cell r="F1010">
            <v>35799.300000000003</v>
          </cell>
          <cell r="G1010">
            <v>41451</v>
          </cell>
        </row>
        <row r="1011">
          <cell r="C1011">
            <v>1898</v>
          </cell>
          <cell r="D1011" t="str">
            <v>E - Alimentador De Tablero De Distribución Normal Tdn2, 3#8+N#8+T#10, En Tubería Conduit Pvc De 1 1/2"Incluye Regata Y Resane</v>
          </cell>
          <cell r="E1011" t="str">
            <v>ML</v>
          </cell>
          <cell r="F1011">
            <v>22279.61</v>
          </cell>
          <cell r="G1011">
            <v>41451</v>
          </cell>
        </row>
        <row r="1012">
          <cell r="C1012">
            <v>1899</v>
          </cell>
          <cell r="D1012" t="str">
            <v>E - Alimentador A Ups 3#6+N#4+T#8 En Tubería Conduit Pvc De 1 1/2", Incluye Regata Y Resane</v>
          </cell>
          <cell r="E1012" t="str">
            <v>ML</v>
          </cell>
          <cell r="F1012">
            <v>42212.14</v>
          </cell>
          <cell r="G1012">
            <v>41451</v>
          </cell>
        </row>
        <row r="1013">
          <cell r="C1013">
            <v>1900</v>
          </cell>
          <cell r="D1013" t="str">
            <v>E - Alimentador De Tablero De Distribución Regulada (Tdr) 3#6+N#6+T#8, En Tubería Conduit Pvc De 1 1/2", Incluye Regata Y Resane</v>
          </cell>
          <cell r="E1013" t="str">
            <v>ML</v>
          </cell>
          <cell r="F1013">
            <v>37671.18</v>
          </cell>
          <cell r="G1013">
            <v>41737</v>
          </cell>
        </row>
        <row r="1014">
          <cell r="C1014">
            <v>1901</v>
          </cell>
          <cell r="D1014" t="str">
            <v>E - Suministro E Instalación De Tablero De Distribución Trifásica De 24 Circuitos (Tdn - 1/Tdi-1) (Segun Diseño)</v>
          </cell>
          <cell r="E1014" t="str">
            <v>UN</v>
          </cell>
          <cell r="F1014">
            <v>383496.8</v>
          </cell>
          <cell r="G1014">
            <v>41451</v>
          </cell>
        </row>
        <row r="1015">
          <cell r="C1015">
            <v>1902</v>
          </cell>
          <cell r="D1015" t="str">
            <v>E - Suministro E Instalación De Tablero De Distribución Trifásica De 18 Circuitos Tdn-2 ( Segun Diseño)</v>
          </cell>
          <cell r="E1015" t="str">
            <v>UN</v>
          </cell>
          <cell r="F1015">
            <v>369186.2</v>
          </cell>
          <cell r="G1015">
            <v>41451</v>
          </cell>
        </row>
        <row r="1016">
          <cell r="C1016">
            <v>1903</v>
          </cell>
          <cell r="D1016" t="str">
            <v>Suministro E Instalación De Tablero De Distribución Trifásica De 18 Circuitos Con Espacio Para Totalizador, Incluye Breaker De 3*50 Amp (Tdr-1) (Segun Diseño)</v>
          </cell>
          <cell r="E1016" t="str">
            <v>UN</v>
          </cell>
          <cell r="F1016">
            <v>380050.25</v>
          </cell>
          <cell r="G1016">
            <v>41068</v>
          </cell>
        </row>
        <row r="1017">
          <cell r="C1017">
            <v>1904</v>
          </cell>
          <cell r="D1017" t="str">
            <v>Cofre De 0.28 X 0.18 X 0.16 Metros, De Doble Fondo Y Cerradura, Incluye Breaker De 3*60 Amperios (Entrada A Ups)</v>
          </cell>
          <cell r="E1017" t="str">
            <v>UN</v>
          </cell>
          <cell r="F1017">
            <v>386554.65</v>
          </cell>
          <cell r="G1017">
            <v>40596</v>
          </cell>
        </row>
        <row r="1018">
          <cell r="C1018">
            <v>1905</v>
          </cell>
          <cell r="D1018" t="str">
            <v>E - Salida Regulada De 120V (En Cable Thhn 2# 12 + 1#14T), Con Promedio Al Tablero De 14.00 Metros, Incluye Regata Y Resane (Segun Diseño)</v>
          </cell>
          <cell r="E1018" t="str">
            <v>UN</v>
          </cell>
          <cell r="F1018">
            <v>132154.76999999999</v>
          </cell>
          <cell r="G1018">
            <v>42496</v>
          </cell>
        </row>
        <row r="1019">
          <cell r="C1019">
            <v>1906</v>
          </cell>
          <cell r="D1019" t="str">
            <v>E - Salida De 220V (En Cable Thhn 2# 10 + 1# 12) Para Iluminación, Con Promedio Al Tablero De 15.00 Metros, Para Iluminación Exterior, Incluye Regata Y Resane (Segun Diseño)</v>
          </cell>
          <cell r="E1019" t="str">
            <v>UN</v>
          </cell>
          <cell r="F1019">
            <v>157174.28</v>
          </cell>
          <cell r="G1019">
            <v>42496</v>
          </cell>
        </row>
        <row r="1020">
          <cell r="C1020">
            <v>1907</v>
          </cell>
          <cell r="D1020" t="str">
            <v>E - Suministro E Instalación De Tablero De Aire Acondicionado, Incluye Cofre De 0.50 X 0.30 X 0.25 De Doble Fondo Y Cerradura, Barraje De 200 Amperios, Totalizador De 150 Amperios, 3 Breaker Atornillable De 2X 50 Amperios ( Ver Diseño)</v>
          </cell>
          <cell r="E1020" t="str">
            <v>UN</v>
          </cell>
          <cell r="F1020">
            <v>1124003.33</v>
          </cell>
          <cell r="G1020">
            <v>41451</v>
          </cell>
        </row>
        <row r="1021">
          <cell r="C1021">
            <v>1908</v>
          </cell>
          <cell r="D1021" t="str">
            <v>E - Suministro E Instalación De Tablero De Distribución Trifásica De 18 Circuitos Con Espacio Para Totalizador, Incluye Breaker De 3*150 Amperios (Ta-2), Regata Y Resane, (Segun Diseño)</v>
          </cell>
          <cell r="E1021" t="str">
            <v>UN</v>
          </cell>
          <cell r="F1021">
            <v>802643.95</v>
          </cell>
          <cell r="G1021">
            <v>41451</v>
          </cell>
        </row>
        <row r="1022">
          <cell r="C1022">
            <v>1909</v>
          </cell>
          <cell r="D1022" t="str">
            <v>E - Alimentador A Tablero De Aire Acondicionado 3#1/0 + 1#2T, Tubería Conduit Pvc De 2", Incluye Regata Y Resane</v>
          </cell>
          <cell r="E1022" t="str">
            <v>ML</v>
          </cell>
          <cell r="F1022">
            <v>110182.89</v>
          </cell>
          <cell r="G1022">
            <v>41737</v>
          </cell>
        </row>
        <row r="1023">
          <cell r="C1023">
            <v>1910</v>
          </cell>
          <cell r="D1023" t="str">
            <v>E - Alimentador A Aire Acondicionado Central Y Aire Piso Techo Para Aire Acondicionado 3#8 + 1#10, Tubería Conduit Pvc De 1", Incluye Regata Y Resane</v>
          </cell>
          <cell r="E1023" t="str">
            <v>ML</v>
          </cell>
          <cell r="F1023">
            <v>21756.69</v>
          </cell>
          <cell r="G1023">
            <v>41569</v>
          </cell>
        </row>
        <row r="1024">
          <cell r="C1024">
            <v>1911</v>
          </cell>
          <cell r="D1024" t="str">
            <v>E - Alimentador A Condensadoras, Cable 3#12, Tuberia Conduit Pvc De 1", Incluye Regata Y Resane</v>
          </cell>
          <cell r="E1024" t="str">
            <v>ML</v>
          </cell>
          <cell r="F1024">
            <v>14988.98</v>
          </cell>
          <cell r="G1024">
            <v>41451</v>
          </cell>
        </row>
        <row r="1025">
          <cell r="C1025">
            <v>1912</v>
          </cell>
          <cell r="D1025" t="str">
            <v>E - Salida De 220 Voltios (En Cable Thhn 2#10 + 1#12), Con Promedio Al Tablero De 20.00 Metros, Incluye Tomacorriente,  Regata Y Resane</v>
          </cell>
          <cell r="E1025" t="str">
            <v>UN</v>
          </cell>
          <cell r="F1025">
            <v>234270.99</v>
          </cell>
          <cell r="G1025">
            <v>41737</v>
          </cell>
        </row>
        <row r="1026">
          <cell r="C1026">
            <v>1913</v>
          </cell>
          <cell r="D1026" t="str">
            <v>Valor Estimado Por Concepto De Solicitud De Carga A Transformador, O Estudio De La Conexión Que Genera Pago Con La Presentacion De La Factura Cancelada A Electricaribe</v>
          </cell>
          <cell r="E1026" t="str">
            <v>GL</v>
          </cell>
          <cell r="F1026">
            <v>3500000</v>
          </cell>
          <cell r="G1026">
            <v>42447</v>
          </cell>
        </row>
        <row r="1027">
          <cell r="C1027">
            <v>1914</v>
          </cell>
          <cell r="D1027" t="str">
            <v>Valor Estimado Por Concepto De Estudios Y Trámites Del Sistema Eléctrico Retilap Que Genera Pago Con La Presentación De La Factura Cancelada A Electricaribe</v>
          </cell>
          <cell r="E1027" t="str">
            <v>GL</v>
          </cell>
          <cell r="F1027">
            <v>31180800</v>
          </cell>
          <cell r="G1027">
            <v>42529</v>
          </cell>
        </row>
        <row r="1028">
          <cell r="C1028">
            <v>1915</v>
          </cell>
          <cell r="D1028" t="str">
            <v>Valor Estimado Por Concepto De Certificado Retie, Que Genera Pago Con La Presentacion De La Factura Cancelada A Electricaribe</v>
          </cell>
          <cell r="E1028" t="str">
            <v>GL</v>
          </cell>
          <cell r="F1028">
            <v>22448552</v>
          </cell>
          <cell r="G1028">
            <v>42529</v>
          </cell>
        </row>
        <row r="1029">
          <cell r="C1029">
            <v>1916</v>
          </cell>
          <cell r="D1029" t="str">
            <v>E - Suministro E Instalación De Lámpara Tipo Tortuga De 1*20 Wattios</v>
          </cell>
          <cell r="E1029" t="str">
            <v>UN</v>
          </cell>
          <cell r="F1029">
            <v>56000</v>
          </cell>
          <cell r="G1029">
            <v>41737</v>
          </cell>
        </row>
        <row r="1030">
          <cell r="C1030">
            <v>1917</v>
          </cell>
          <cell r="D1030" t="str">
            <v>E - Suministro E Instalación De Bala Fluorescente De 2*26 Wattios</v>
          </cell>
          <cell r="E1030" t="str">
            <v>UN</v>
          </cell>
          <cell r="F1030">
            <v>108000</v>
          </cell>
          <cell r="G1030">
            <v>41451</v>
          </cell>
        </row>
        <row r="1031">
          <cell r="C1031">
            <v>1923</v>
          </cell>
          <cell r="D1031" t="str">
            <v>Pañete Allanado Sobre Muro Con Mortero 1:5, E =  0.05 Metros</v>
          </cell>
          <cell r="E1031" t="str">
            <v>M2</v>
          </cell>
          <cell r="F1031">
            <v>34502.699999999997</v>
          </cell>
          <cell r="G1031">
            <v>41037</v>
          </cell>
        </row>
        <row r="1032">
          <cell r="C1032">
            <v>1924</v>
          </cell>
          <cell r="D1032" t="str">
            <v>Demolición De Estructura Existente En Concreto, E = 0.40 A 0.60 Metros</v>
          </cell>
          <cell r="E1032" t="str">
            <v>M2</v>
          </cell>
          <cell r="F1032">
            <v>21663.33</v>
          </cell>
          <cell r="G1032">
            <v>41831</v>
          </cell>
        </row>
        <row r="1033">
          <cell r="C1033">
            <v>1925</v>
          </cell>
          <cell r="D1033" t="str">
            <v>Suministro E Instalación De Sardinel En Concreto Prefabricado De 0.50 X 0.20 X 0.80 Tipo Titan Ref. A10, Incluye Excavación, Base En Material Seleccionado Y Solado En Concreto De 2000 Psi</v>
          </cell>
          <cell r="E1033" t="str">
            <v>ML</v>
          </cell>
          <cell r="F1033">
            <v>97836.49</v>
          </cell>
          <cell r="G1033">
            <v>42241</v>
          </cell>
        </row>
        <row r="1034">
          <cell r="C1034">
            <v>1927</v>
          </cell>
          <cell r="D1034" t="str">
            <v>Suministro E Instalación De Sardinel En Concreto Prefabricado De 0.35 X 0.20 X 0.80 Tipo Titan Ref. A80 O Similar, Incluye Excavación, Base En Material Seleccionado Y Solado En Concreto De 2000 Psi</v>
          </cell>
          <cell r="E1034" t="str">
            <v>ML</v>
          </cell>
          <cell r="F1034">
            <v>90828.49</v>
          </cell>
          <cell r="G1034">
            <v>41354</v>
          </cell>
        </row>
        <row r="1035">
          <cell r="C1035">
            <v>1928</v>
          </cell>
          <cell r="D1035" t="str">
            <v>Suministro E Instalación De Bolardos Bajos En Concreto Prefabricado, Diametro 0.24 Metros, Longitud 0.83 Metros, Tipo Titan Ref.M60 (Gravilla Lavada)</v>
          </cell>
          <cell r="E1035" t="str">
            <v>UN</v>
          </cell>
          <cell r="F1035">
            <v>87957</v>
          </cell>
          <cell r="G1035">
            <v>42514</v>
          </cell>
        </row>
        <row r="1036">
          <cell r="C1036">
            <v>1929</v>
          </cell>
          <cell r="D1036" t="str">
            <v>Suministro E Instalación De Banca En Concreto Con Espaldar Metálico, Tipo Idu De 1.80 X 0.60 Metros, Titan  Ref M30 O Similar</v>
          </cell>
          <cell r="E1036" t="str">
            <v>UN</v>
          </cell>
          <cell r="F1036">
            <v>709090</v>
          </cell>
          <cell r="G1036">
            <v>42227</v>
          </cell>
        </row>
        <row r="1037">
          <cell r="C1037">
            <v>1930</v>
          </cell>
          <cell r="D1037" t="str">
            <v>Suministro E Instalación De Banca Modular Prefabricada En Concreto, Tipo Idu De 0.55 X 0.44 Metros, Titan  Ref M40</v>
          </cell>
          <cell r="E1037" t="str">
            <v>ML</v>
          </cell>
          <cell r="F1037">
            <v>252663.58</v>
          </cell>
          <cell r="G1037">
            <v>41067</v>
          </cell>
        </row>
        <row r="1038">
          <cell r="C1038">
            <v>1932</v>
          </cell>
          <cell r="D1038" t="str">
            <v>Plantilla De Piso En Concreto De 3000 Psi, En Color, E = 0.10</v>
          </cell>
          <cell r="E1038" t="str">
            <v>M2</v>
          </cell>
          <cell r="F1038">
            <v>59379</v>
          </cell>
          <cell r="G1038">
            <v>42572</v>
          </cell>
        </row>
        <row r="1039">
          <cell r="C1039">
            <v>1933</v>
          </cell>
          <cell r="D1039" t="str">
            <v>Plantilla En Concreto De 3500 Psi E = 0.10 Metros</v>
          </cell>
          <cell r="E1039" t="str">
            <v>M2</v>
          </cell>
          <cell r="F1039">
            <v>57043.65</v>
          </cell>
          <cell r="G1039">
            <v>42200</v>
          </cell>
        </row>
        <row r="1040">
          <cell r="C1040">
            <v>1938</v>
          </cell>
          <cell r="D1040" t="str">
            <v>Suministro E Instalación De Lavamanos Acuaser O Similar Con Grifería Push (Fluxómetro) Incluye Incrustaciones De Jabonera.</v>
          </cell>
          <cell r="E1040" t="str">
            <v>UN</v>
          </cell>
          <cell r="F1040">
            <v>324316.17</v>
          </cell>
          <cell r="G1040">
            <v>42578</v>
          </cell>
        </row>
        <row r="1041">
          <cell r="C1041">
            <v>1939</v>
          </cell>
          <cell r="D1041" t="str">
            <v>Suministro E Instalación De Sanitario Con Taza Adriática 1.28, De Color Blanco, Incluye Fluxometro Manual E Incrustación De Papelera</v>
          </cell>
          <cell r="E1041" t="str">
            <v>UN</v>
          </cell>
          <cell r="F1041">
            <v>768807</v>
          </cell>
          <cell r="G1041">
            <v>42314</v>
          </cell>
        </row>
        <row r="1042">
          <cell r="C1042">
            <v>1940</v>
          </cell>
          <cell r="D1042" t="str">
            <v>Suministro E Instalación De Orinal Santa Fé O Similar Para Fluxómetro, Incluye Grifería Push Antivandálica</v>
          </cell>
          <cell r="E1042" t="str">
            <v>UN</v>
          </cell>
          <cell r="F1042">
            <v>346900</v>
          </cell>
          <cell r="G1042">
            <v>42578</v>
          </cell>
        </row>
        <row r="1043">
          <cell r="C1043">
            <v>1941</v>
          </cell>
          <cell r="D1043" t="str">
            <v>Suministro E Instalación De Listón De Abarco De 2" X 2" X 15´, Medida Franca O Cepillado</v>
          </cell>
          <cell r="E1043" t="str">
            <v>ML</v>
          </cell>
          <cell r="F1043">
            <v>16667.95</v>
          </cell>
          <cell r="G1043">
            <v>41068</v>
          </cell>
        </row>
        <row r="1044">
          <cell r="C1044">
            <v>1944</v>
          </cell>
          <cell r="D1044" t="str">
            <v>E - Suministro E Instalación De Luminarias Exteriores Decorativas De 150 Watios De Sodio Tipo Rap, Incluye Poste De Tuberia Galvanizada De 4.00 Metros</v>
          </cell>
          <cell r="E1044" t="str">
            <v>UN</v>
          </cell>
          <cell r="F1044">
            <v>613255.5</v>
          </cell>
          <cell r="G1044">
            <v>41912</v>
          </cell>
        </row>
        <row r="1045">
          <cell r="C1045">
            <v>1946</v>
          </cell>
          <cell r="D1045" t="str">
            <v>Suministro E Instalación De Caneca En Lámina Perforada, Tipo A &amp; A O Similar, Pintura En Extracto De Aluminio, Con Parales Para Anclaje Al Piso, En Una Base De Concreto De 3.000 Psi De 0.30 X 0.15 Metros</v>
          </cell>
          <cell r="E1045" t="str">
            <v>UN</v>
          </cell>
          <cell r="F1045">
            <v>423504.44</v>
          </cell>
          <cell r="G1045">
            <v>41067</v>
          </cell>
        </row>
        <row r="1046">
          <cell r="C1046">
            <v>1948</v>
          </cell>
          <cell r="D1046" t="str">
            <v>Suministro E Instalación De Lavatraperos En Granito Prefabricado De 0.35 X 0.35 Metros</v>
          </cell>
          <cell r="E1046" t="str">
            <v>UN</v>
          </cell>
          <cell r="F1046">
            <v>80440</v>
          </cell>
          <cell r="G1046">
            <v>41131</v>
          </cell>
        </row>
        <row r="1047">
          <cell r="C1047">
            <v>1950</v>
          </cell>
          <cell r="D1047" t="str">
            <v>Suministro E Instalación De Rejilla De Piso De 4"</v>
          </cell>
          <cell r="E1047" t="str">
            <v>UN</v>
          </cell>
          <cell r="F1047">
            <v>24027.919999999998</v>
          </cell>
          <cell r="G1047">
            <v>42538</v>
          </cell>
        </row>
        <row r="1048">
          <cell r="C1048">
            <v>1952</v>
          </cell>
          <cell r="D1048" t="str">
            <v>Suministro E Instalacion De Valvula De Control De 3/4"</v>
          </cell>
          <cell r="E1048" t="str">
            <v>UN</v>
          </cell>
          <cell r="F1048">
            <v>33981.699999999997</v>
          </cell>
          <cell r="G1048">
            <v>42578</v>
          </cell>
        </row>
        <row r="1049">
          <cell r="C1049">
            <v>1956</v>
          </cell>
          <cell r="D1049" t="str">
            <v>Reciclaje De Concreto Asfaltico Y Base Granular E = 0.20 Metros, Incluye Trazado</v>
          </cell>
          <cell r="E1049" t="str">
            <v>M3</v>
          </cell>
          <cell r="F1049">
            <v>51000</v>
          </cell>
          <cell r="G1049">
            <v>40602</v>
          </cell>
        </row>
        <row r="1050">
          <cell r="C1050">
            <v>1959</v>
          </cell>
          <cell r="D1050" t="str">
            <v>Suministro E Instalación De Poste En Concreto De 12.00 Metros X 750 Kilogramos</v>
          </cell>
          <cell r="E1050" t="str">
            <v>UN</v>
          </cell>
          <cell r="F1050">
            <v>1250332.33</v>
          </cell>
          <cell r="G1050">
            <v>42524</v>
          </cell>
        </row>
        <row r="1051">
          <cell r="C1051">
            <v>1960</v>
          </cell>
          <cell r="D1051" t="str">
            <v>Sellamiento De Juntas En Asfalto</v>
          </cell>
          <cell r="E1051" t="str">
            <v>ML</v>
          </cell>
          <cell r="F1051">
            <v>6917.87</v>
          </cell>
          <cell r="G1051">
            <v>42524</v>
          </cell>
        </row>
        <row r="1052">
          <cell r="C1052">
            <v>1961</v>
          </cell>
          <cell r="D1052" t="str">
            <v>Columna En Concreto De 3000 Psi De 0.35 X 0.50 Metros, No Incluye Acero De Refuerzo</v>
          </cell>
          <cell r="E1052" t="str">
            <v>ML</v>
          </cell>
          <cell r="F1052">
            <v>93598.05</v>
          </cell>
          <cell r="G1052">
            <v>41016</v>
          </cell>
        </row>
        <row r="1053">
          <cell r="C1053">
            <v>1962</v>
          </cell>
          <cell r="D1053" t="str">
            <v>Estudio De Planimetría Y Altimetría En Área De Influencia De Arroyo, Incluye Elaboración De Planos Y  Diagnóstico Entregados En Medio Físico Y Magnético</v>
          </cell>
          <cell r="E1053" t="str">
            <v>M2</v>
          </cell>
          <cell r="F1053">
            <v>2019.05</v>
          </cell>
          <cell r="G1053">
            <v>41037</v>
          </cell>
        </row>
        <row r="1054">
          <cell r="C1054">
            <v>1963</v>
          </cell>
          <cell r="D1054" t="str">
            <v>Viga Aérea En Concreto De 3000 Psi De 0.40 X 0.30 A La Vista, No Incluye Acero De Refuerzo</v>
          </cell>
          <cell r="E1054" t="str">
            <v>ML</v>
          </cell>
          <cell r="F1054">
            <v>65668.570000000007</v>
          </cell>
          <cell r="G1054">
            <v>41835</v>
          </cell>
        </row>
        <row r="1055">
          <cell r="C1055">
            <v>1968</v>
          </cell>
          <cell r="D1055" t="str">
            <v>Suministro E Instalación De Tuberia De Agua Potable En Pvc D = 1"</v>
          </cell>
          <cell r="E1055" t="str">
            <v>ML</v>
          </cell>
          <cell r="F1055">
            <v>20932.16</v>
          </cell>
          <cell r="G1055">
            <v>42578</v>
          </cell>
        </row>
        <row r="1056">
          <cell r="C1056">
            <v>1969</v>
          </cell>
          <cell r="D1056" t="str">
            <v>Suministro E Instalación De Tubería De Ventilación Pvc D= 2"</v>
          </cell>
          <cell r="E1056" t="str">
            <v>ML</v>
          </cell>
          <cell r="F1056">
            <v>25144.39</v>
          </cell>
          <cell r="G1056">
            <v>42578</v>
          </cell>
        </row>
        <row r="1057">
          <cell r="C1057">
            <v>1970</v>
          </cell>
          <cell r="D1057" t="str">
            <v>Andén En Adoquín Rectangular Tipo Peatonal, Con Borde De Confinamiento A Ambos Lados De 0.15 X 0.30 Metros En Concreto De 3000 Psi, Reforzado Con 2 Varillas De 3/8" Y Estribos De 1/4" A Cada 0.32 Metros, Incluye Base En Material Seleccionado.</v>
          </cell>
          <cell r="E1057" t="str">
            <v>M2</v>
          </cell>
          <cell r="F1057">
            <v>86979.96</v>
          </cell>
          <cell r="G1057">
            <v>42240</v>
          </cell>
        </row>
        <row r="1058">
          <cell r="C1058">
            <v>1980</v>
          </cell>
          <cell r="D1058" t="str">
            <v>E - Acometida De Alta Tensión 13.2 Kva En Cable No. 2 Xlpe</v>
          </cell>
          <cell r="E1058" t="str">
            <v>ML</v>
          </cell>
          <cell r="F1058">
            <v>153033.98000000001</v>
          </cell>
          <cell r="G1058">
            <v>41460</v>
          </cell>
        </row>
        <row r="1059">
          <cell r="C1059">
            <v>1981</v>
          </cell>
          <cell r="D1059" t="str">
            <v>Bajante De Media Tensión (Incluye Tubería Galvanizada D = 3" Y Capacete De 3"</v>
          </cell>
          <cell r="E1059" t="str">
            <v>UN</v>
          </cell>
          <cell r="F1059">
            <v>601614.67000000004</v>
          </cell>
          <cell r="G1059">
            <v>41015</v>
          </cell>
        </row>
        <row r="1060">
          <cell r="C1060">
            <v>1982</v>
          </cell>
          <cell r="D1060" t="str">
            <v>Suministro E Instalacion De Premoldeados (Un Juego X 3 Unidades) Tipo Exterior Para Cable No.2</v>
          </cell>
          <cell r="E1060" t="str">
            <v>UN</v>
          </cell>
          <cell r="F1060">
            <v>757343.75</v>
          </cell>
          <cell r="G1060">
            <v>41737</v>
          </cell>
        </row>
        <row r="1061">
          <cell r="C1061">
            <v>1983</v>
          </cell>
          <cell r="D1061" t="str">
            <v>Suministro E Instalacion De Codos Rompecargas (Un Juego X 3 Unidades) Sub Pedestal Radial</v>
          </cell>
          <cell r="E1061" t="str">
            <v>UN</v>
          </cell>
          <cell r="F1061">
            <v>983213.6</v>
          </cell>
          <cell r="G1061">
            <v>41338</v>
          </cell>
        </row>
        <row r="1062">
          <cell r="C1062">
            <v>1984</v>
          </cell>
          <cell r="D1062" t="str">
            <v>Canalizacion Para Acometida De Media Tension, Incluye 2 Tubos Conduit Pvc D = 3"</v>
          </cell>
          <cell r="E1062" t="str">
            <v>ML</v>
          </cell>
          <cell r="F1062">
            <v>37979</v>
          </cell>
          <cell r="G1062">
            <v>42538</v>
          </cell>
        </row>
        <row r="1063">
          <cell r="C1063">
            <v>1986</v>
          </cell>
          <cell r="D1063" t="str">
            <v>E - Suministro E Instalación De Lámpara Para Poste Roy Alpha De Sodio De 150 Watios, Tipo Venecia</v>
          </cell>
          <cell r="E1063" t="str">
            <v>UN</v>
          </cell>
          <cell r="F1063">
            <v>560510</v>
          </cell>
          <cell r="G1063">
            <v>41697</v>
          </cell>
        </row>
        <row r="1064">
          <cell r="C1064">
            <v>1987</v>
          </cell>
          <cell r="D1064" t="str">
            <v>Suministro E Instalación De Poste Para Lampara Tipo Venecia</v>
          </cell>
          <cell r="E1064" t="str">
            <v>UN</v>
          </cell>
          <cell r="F1064">
            <v>188548.75</v>
          </cell>
          <cell r="G1064">
            <v>41697</v>
          </cell>
        </row>
        <row r="1065">
          <cell r="C1065">
            <v>1989</v>
          </cell>
          <cell r="D1065" t="str">
            <v>Demolicion De Zonas De Viviendas Que Se Cancelaran Por Actividades Realizadas: Desmonte De Cerca M2 = $2.694.00 - Demolicion De Muros De Mamposteria M2 = $11.319.77 - Demolicion De Pisos M2 = $8.263.33 - Demolicion De Cimientos Ml = $6.733.33 Entre Otros Incluye Retiro De Material</v>
          </cell>
          <cell r="E1065" t="str">
            <v>GL</v>
          </cell>
          <cell r="F1065">
            <v>10000000</v>
          </cell>
          <cell r="G1065">
            <v>40674</v>
          </cell>
        </row>
        <row r="1066">
          <cell r="C1066">
            <v>1990</v>
          </cell>
          <cell r="D1066" t="str">
            <v>Relleno Con Material 70% Del Sitio Y 30% Con Caliche Compactado</v>
          </cell>
          <cell r="E1066" t="str">
            <v>M3</v>
          </cell>
          <cell r="F1066">
            <v>37410.54</v>
          </cell>
          <cell r="G1066">
            <v>41038</v>
          </cell>
        </row>
        <row r="1067">
          <cell r="C1067">
            <v>1992</v>
          </cell>
          <cell r="D1067" t="str">
            <v>Fondo De Canal En Canasta Metálica  Con Malla De Alambre Galvanizado Calibre 10  Forrado En Pvc, De  0.40 X 1.00 X 2.00 Metros, Ojo De 0.10 X 0.12 Metros, Incluye Relleno En Piedra</v>
          </cell>
          <cell r="E1067" t="str">
            <v>M2</v>
          </cell>
          <cell r="F1067">
            <v>85165.25</v>
          </cell>
          <cell r="G1067">
            <v>41037</v>
          </cell>
        </row>
        <row r="1068">
          <cell r="C1068">
            <v>1993</v>
          </cell>
          <cell r="D1068" t="str">
            <v>Muro De Canal En Canasta Metálica Con Malla De Alambre Galvanizado Calibre 10, Forrada En Pvc, De  0.40 X 1.00 X 2.00 Metros, Ojo De 0.10 X 0.12 Metros, Incluye Relleno En Piedra</v>
          </cell>
          <cell r="E1068" t="str">
            <v>M2</v>
          </cell>
          <cell r="F1068">
            <v>97765.28</v>
          </cell>
          <cell r="G1068">
            <v>41037</v>
          </cell>
        </row>
        <row r="1069">
          <cell r="C1069">
            <v>1994</v>
          </cell>
          <cell r="D1069" t="str">
            <v>Placa De Concreto E = 0.15 Metros, Para Caidas O Disipadoras De Energía Para Arroyos, Incluye Acero De Refuerzo D = 1/2" En Ambos Sentidos A Cada 0.20 Metros</v>
          </cell>
          <cell r="E1069" t="str">
            <v>M2</v>
          </cell>
          <cell r="F1069">
            <v>126549.1</v>
          </cell>
          <cell r="G1069">
            <v>41383</v>
          </cell>
        </row>
        <row r="1070">
          <cell r="C1070">
            <v>1995</v>
          </cell>
          <cell r="D1070" t="str">
            <v>Construccion De Ponton O Puente Tipo A De 8.00 X 7.00 X 2.20 Metros (Medidas Libres</v>
          </cell>
          <cell r="E1070" t="str">
            <v>UN</v>
          </cell>
          <cell r="F1070">
            <v>56843041</v>
          </cell>
          <cell r="G1070">
            <v>40676</v>
          </cell>
        </row>
        <row r="1071">
          <cell r="C1071">
            <v>1997</v>
          </cell>
          <cell r="D1071" t="str">
            <v>Columna En Concreto De 4000 Psi  De Diametro 0.50 Metros, No Incluye Acero De Refuerzo</v>
          </cell>
          <cell r="E1071" t="str">
            <v>ML</v>
          </cell>
          <cell r="F1071">
            <v>111617.95</v>
          </cell>
          <cell r="G1071">
            <v>42541</v>
          </cell>
        </row>
        <row r="1072">
          <cell r="C1072">
            <v>1998</v>
          </cell>
          <cell r="D1072" t="str">
            <v>Suministro E Instalación De Puerta En Madera De 3.00 X 2.30 Metros, Incluye Marco, Bisagra Y Cerradura De Seguridad Doble Vuelta</v>
          </cell>
          <cell r="E1072" t="str">
            <v>UN</v>
          </cell>
          <cell r="F1072">
            <v>700000</v>
          </cell>
          <cell r="G1072">
            <v>41068</v>
          </cell>
        </row>
        <row r="1073">
          <cell r="C1073">
            <v>1999</v>
          </cell>
          <cell r="D1073" t="str">
            <v>Suministro E Instalación De Puerta Corrediza Metálica Calibre 20 Por Una Faz, Marco Calibre 18,  De 1.80 X 2.30 Metros, Incluye Pintura Anticorrosiva Y Acabado En Esmalte, Cerraduras Y Herrajes</v>
          </cell>
          <cell r="E1073" t="str">
            <v>UN</v>
          </cell>
          <cell r="F1073">
            <v>680000</v>
          </cell>
          <cell r="G1073">
            <v>41666</v>
          </cell>
        </row>
        <row r="1074">
          <cell r="C1074">
            <v>2001</v>
          </cell>
          <cell r="D1074" t="str">
            <v>Resane De Fisuras Y Grietas En Pisos</v>
          </cell>
          <cell r="E1074" t="str">
            <v>M2</v>
          </cell>
          <cell r="F1074">
            <v>10000</v>
          </cell>
          <cell r="G1074">
            <v>41569</v>
          </cell>
        </row>
        <row r="1075">
          <cell r="C1075">
            <v>2002</v>
          </cell>
          <cell r="D1075" t="str">
            <v>Suministro E Instalación De Persianas En Madera Inmunizada, Incluye Accesorios</v>
          </cell>
          <cell r="E1075" t="str">
            <v>M2</v>
          </cell>
          <cell r="F1075">
            <v>80437.5</v>
          </cell>
          <cell r="G1075">
            <v>41068</v>
          </cell>
        </row>
        <row r="1076">
          <cell r="C1076">
            <v>2003</v>
          </cell>
          <cell r="D1076" t="str">
            <v>Instalación De Cielo Raso En Lámina De Asbesto Cemento (Mano De Obra)</v>
          </cell>
          <cell r="E1076" t="str">
            <v>M2</v>
          </cell>
          <cell r="F1076">
            <v>16425</v>
          </cell>
          <cell r="G1076">
            <v>41017</v>
          </cell>
        </row>
        <row r="1077">
          <cell r="C1077">
            <v>2007</v>
          </cell>
          <cell r="D1077" t="str">
            <v>E - Suministro E Instalación De Luminaria Tipo Senderita Con Bombillo De Sodio O Metal Halide De 70 Watios</v>
          </cell>
          <cell r="E1077" t="str">
            <v>UN</v>
          </cell>
          <cell r="F1077">
            <v>322349.93</v>
          </cell>
          <cell r="G1077">
            <v>41835</v>
          </cell>
        </row>
        <row r="1078">
          <cell r="C1078">
            <v>2008</v>
          </cell>
          <cell r="D1078" t="str">
            <v>Juegos - Suministro E Instalación De Marco Para Cancha De Microfutbol En Tubería Galvanizada Acabada Con Anticorrosivo Y Pintura De Esmalte, Incluye Malla Para Porterias</v>
          </cell>
          <cell r="E1078" t="str">
            <v>PR</v>
          </cell>
          <cell r="F1078">
            <v>1245388.79</v>
          </cell>
          <cell r="G1078">
            <v>42496</v>
          </cell>
        </row>
        <row r="1079">
          <cell r="C1079">
            <v>2011</v>
          </cell>
          <cell r="D1079" t="str">
            <v>Juegos - Suministro E Instalación De Mesa Con 4 Puestos En Concreto,  Incluye Refuerzo De 3/8" Y Estribos De 1/4" A Cada 0.20 Metros Con Malla De Refuerzo Para La Mesa,  Parasol Con Estructura En Madera Bambú Color Azul (Segun Diseño)</v>
          </cell>
          <cell r="E1079" t="str">
            <v>UN</v>
          </cell>
          <cell r="F1079">
            <v>373772.62</v>
          </cell>
          <cell r="G1079">
            <v>41075</v>
          </cell>
        </row>
        <row r="1080">
          <cell r="C1080">
            <v>2012</v>
          </cell>
          <cell r="D1080" t="str">
            <v>Juegos - Suministro E Instalación De Estructura De Baloncesto Con Tubería Galvanizada Y Tablero En Acrílico De 10 Mm, Mallas Y Aros</v>
          </cell>
          <cell r="E1080" t="str">
            <v>PR</v>
          </cell>
          <cell r="F1080">
            <v>3300000</v>
          </cell>
          <cell r="G1080">
            <v>42314</v>
          </cell>
        </row>
        <row r="1081">
          <cell r="C1081">
            <v>2013</v>
          </cell>
          <cell r="D1081" t="str">
            <v>Juegos - Suministro E Instalación De Juego Voleibol Incluye Parales En Tubería De 6" Y Mallas Con Antenas</v>
          </cell>
          <cell r="E1081" t="str">
            <v>UN</v>
          </cell>
          <cell r="F1081">
            <v>754590.55</v>
          </cell>
          <cell r="G1081">
            <v>42496</v>
          </cell>
        </row>
        <row r="1082">
          <cell r="C1082">
            <v>2014</v>
          </cell>
          <cell r="D1082" t="str">
            <v>Suministro E Instalación De División En Acero Inoxidable Para Baños En Lámina De Acero Inoxidable Aisi Tipo 304 Calibre 20, Antimagnético Y Resistente A La Corrosión, Entamborado De 1" De Ancho Con Relleno Interno En Lámina De Icopor (0.552 Mts2)</v>
          </cell>
          <cell r="E1082" t="str">
            <v>M2</v>
          </cell>
          <cell r="F1082">
            <v>450000</v>
          </cell>
          <cell r="G1082">
            <v>42534</v>
          </cell>
        </row>
        <row r="1083">
          <cell r="C1083">
            <v>2015</v>
          </cell>
          <cell r="D1083" t="str">
            <v>Base Suelo Cemento 1:20 Compactado</v>
          </cell>
          <cell r="E1083" t="str">
            <v>M3</v>
          </cell>
          <cell r="F1083">
            <v>227837.87</v>
          </cell>
          <cell r="G1083">
            <v>42240</v>
          </cell>
        </row>
        <row r="1084">
          <cell r="C1084">
            <v>2016</v>
          </cell>
          <cell r="D1084" t="str">
            <v>Mantenimiento De Pasamanos Metalico, Incluye Ligado, Grateado, Lavado, Suministro Y Aplicacion De Pintura Anticorrosiva Tipo Cromato De Zinc Y Acabado En Esmalte Incluye Cambio De Elementos Averiados Hasta En Un 30%</v>
          </cell>
          <cell r="E1084" t="str">
            <v>ML</v>
          </cell>
          <cell r="F1084">
            <v>19000</v>
          </cell>
          <cell r="G1084">
            <v>40641</v>
          </cell>
        </row>
        <row r="1085">
          <cell r="C1085">
            <v>2018</v>
          </cell>
          <cell r="D1085" t="str">
            <v>Viga De Amarre De 0.30 X 030 Metros, En Concreto De 4000 Psi Premezclado, Acelerado A 7 Dias, No Incluye Acero De Refuerzo</v>
          </cell>
          <cell r="E1085" t="str">
            <v>ML</v>
          </cell>
          <cell r="F1085">
            <v>59471.29</v>
          </cell>
          <cell r="G1085">
            <v>41008</v>
          </cell>
        </row>
        <row r="1086">
          <cell r="C1086">
            <v>2019</v>
          </cell>
          <cell r="D1086" t="str">
            <v>Viga Aérea De 0.15 X 0.60 Metros, En Concreto De 4000 Psi Premezclado Acelerado A 7 Dias, No Incluye Acero De Refuerzo</v>
          </cell>
          <cell r="E1086" t="str">
            <v>ML</v>
          </cell>
          <cell r="F1086">
            <v>109379.48</v>
          </cell>
          <cell r="G1086">
            <v>41075</v>
          </cell>
        </row>
        <row r="1087">
          <cell r="C1087">
            <v>2020</v>
          </cell>
          <cell r="D1087" t="str">
            <v>Columna - Portico En Concreto De 4000 Psi Premezclado Acelerado De 7 Dias, Para Cubierta En Voladizo, De 0.20 X 0.50 (Promedio) Metros, No Incluye Acero De Refuerzo</v>
          </cell>
          <cell r="E1087" t="str">
            <v>ML</v>
          </cell>
          <cell r="F1087">
            <v>134536.25</v>
          </cell>
          <cell r="G1087">
            <v>41015</v>
          </cell>
        </row>
        <row r="1088">
          <cell r="C1088">
            <v>2021</v>
          </cell>
          <cell r="D1088" t="str">
            <v>Zapata En Concreto Premezclado De 4000 Psi</v>
          </cell>
          <cell r="E1088" t="str">
            <v>M3</v>
          </cell>
          <cell r="F1088">
            <v>502051.73</v>
          </cell>
          <cell r="G1088">
            <v>42578</v>
          </cell>
        </row>
        <row r="1089">
          <cell r="C1089">
            <v>2022</v>
          </cell>
          <cell r="D1089" t="str">
            <v>Instalación Y Desmonte De Campamento, Incluye Piso En Concreto Y Cubierta De Eternit, De 5.00 X 3.00 Metros</v>
          </cell>
          <cell r="E1089" t="str">
            <v>UN</v>
          </cell>
          <cell r="F1089">
            <v>3363284.92</v>
          </cell>
          <cell r="G1089">
            <v>41927</v>
          </cell>
        </row>
        <row r="1090">
          <cell r="C1090">
            <v>2026</v>
          </cell>
          <cell r="D1090" t="str">
            <v>Suministro E Instalacion De Valvula De Compuerta D = 4" (100 Mm)</v>
          </cell>
          <cell r="E1090" t="str">
            <v>UN</v>
          </cell>
          <cell r="F1090">
            <v>538107.5</v>
          </cell>
          <cell r="G1090">
            <v>40652</v>
          </cell>
        </row>
        <row r="1091">
          <cell r="C1091">
            <v>2027</v>
          </cell>
          <cell r="D1091" t="str">
            <v>Caja En Concreto Para Valvula Regulada D = 4"</v>
          </cell>
          <cell r="E1091" t="str">
            <v>UN</v>
          </cell>
          <cell r="F1091">
            <v>320544.46000000002</v>
          </cell>
          <cell r="G1091">
            <v>40652</v>
          </cell>
        </row>
        <row r="1092">
          <cell r="C1092">
            <v>2030</v>
          </cell>
          <cell r="D1092" t="str">
            <v>E - Suministro E Instalación De Lámpara De Incrustar 2 X 17 W T - 8, Pantalla Especular De 0.60 X 0.60 Metros</v>
          </cell>
          <cell r="E1092" t="str">
            <v>UN</v>
          </cell>
          <cell r="F1092">
            <v>176131.88</v>
          </cell>
          <cell r="G1092">
            <v>41737</v>
          </cell>
        </row>
        <row r="1093">
          <cell r="C1093">
            <v>2036</v>
          </cell>
          <cell r="D1093" t="str">
            <v>Mantenimiento En Base De Columna En Perfileria Tipo Phr - C Existente O En Tuberia D = 10", Incluye Lijada, Grateado, Aplicacion De Pintura Tipo Epoxipoliamida</v>
          </cell>
          <cell r="E1093" t="str">
            <v>UN</v>
          </cell>
          <cell r="F1093">
            <v>110645.58</v>
          </cell>
          <cell r="G1093">
            <v>40659</v>
          </cell>
        </row>
        <row r="1094">
          <cell r="C1094">
            <v>2037</v>
          </cell>
          <cell r="D1094" t="str">
            <v>Mantenimiento De Estructura Metalica De Cubierta En Perfil Phr - C, Lijada, Grateada,  Cepillada, Aplicacion De Pintura Anticorrosiva Tipo Epoxipoliamida</v>
          </cell>
          <cell r="E1094" t="str">
            <v>M2</v>
          </cell>
          <cell r="F1094">
            <v>24267.57</v>
          </cell>
          <cell r="G1094">
            <v>40659</v>
          </cell>
        </row>
        <row r="1095">
          <cell r="C1095">
            <v>2038</v>
          </cell>
          <cell r="D1095" t="str">
            <v>Mantenimiento De Cubierta Trapezoidal De Acesco, Incluye Cambio De Teja Averiada Por Nueva, Tornilleria, Impermeabilizacion En La Tornilleria</v>
          </cell>
          <cell r="E1095" t="str">
            <v>M2</v>
          </cell>
          <cell r="F1095">
            <v>27598</v>
          </cell>
          <cell r="G1095">
            <v>40659</v>
          </cell>
        </row>
        <row r="1096">
          <cell r="C1096">
            <v>2039</v>
          </cell>
          <cell r="D1096" t="str">
            <v>Cambio De Elementos Averiados En La Estructura Metálica Cerchas, Correas Y Platinas De Uniones</v>
          </cell>
          <cell r="E1096" t="str">
            <v>M2</v>
          </cell>
          <cell r="F1096">
            <v>37531.660000000003</v>
          </cell>
          <cell r="G1096">
            <v>41015</v>
          </cell>
        </row>
        <row r="1097">
          <cell r="C1097">
            <v>2040</v>
          </cell>
          <cell r="D1097" t="str">
            <v>Suministro E Instalación De Malla Tipo Ciclón Galvanizada De 2" X 2", Forrada En Pvc, Calibre 10, Reforzada Con Tubería Galvanizada D = 2" Y 1 1/2 " A Cada 2.00 Metros, Acabada En Pintura Anticorrosiva Y Esmalte, Incluye Base Y Viga En Concreto</v>
          </cell>
          <cell r="E1097" t="str">
            <v>M2</v>
          </cell>
          <cell r="F1097">
            <v>63900.9</v>
          </cell>
          <cell r="G1097">
            <v>42524</v>
          </cell>
        </row>
        <row r="1098">
          <cell r="C1098">
            <v>2041</v>
          </cell>
          <cell r="D1098" t="str">
            <v>Mantenimiento De Lamina De Losa Metaldeck, Incluye Lijado, Grateado, Cepillado, Aplicacion De Pintura Tipo Epoxipoliamida</v>
          </cell>
          <cell r="E1098" t="str">
            <v>M2</v>
          </cell>
          <cell r="F1098">
            <v>35011.879999999997</v>
          </cell>
          <cell r="G1098">
            <v>40659</v>
          </cell>
        </row>
        <row r="1099">
          <cell r="C1099">
            <v>2042</v>
          </cell>
          <cell r="D1099" t="str">
            <v>Mantenimiento De Baranda Metalica, Consta De  Lijada, Grateada,  Cepillada, Aplicacion De Pintura Anticorrosiva Tipo Epoxipoliamida</v>
          </cell>
          <cell r="E1099" t="str">
            <v>M2</v>
          </cell>
          <cell r="F1099">
            <v>18654.64</v>
          </cell>
          <cell r="G1099">
            <v>40659</v>
          </cell>
        </row>
        <row r="1100">
          <cell r="C1100">
            <v>2043</v>
          </cell>
          <cell r="D1100" t="str">
            <v>Mantenimiento De Estructura Metalica De Escalera, Consta De  Lijada, Grateada,  Cepillada, Aplicacion De Pintura Anticorrosiva Tipo Epoxipoliamida, Incluye Arreglo De Peldaños En Concreto</v>
          </cell>
          <cell r="E1100" t="str">
            <v>M2</v>
          </cell>
          <cell r="F1100">
            <v>45500</v>
          </cell>
          <cell r="G1100">
            <v>40659</v>
          </cell>
        </row>
        <row r="1101">
          <cell r="C1101">
            <v>2053</v>
          </cell>
          <cell r="D1101" t="str">
            <v>Suministro E Instalación De Portón Metálico En Lámina Galvanizada Calibre 14, Incluye Marcos Y Refuerzos En Tubería Galvanizada D = 2", Pintura Con Anticorrosivo Y Esmalte, Cerraduras Y Herrajes</v>
          </cell>
          <cell r="E1101" t="str">
            <v>M2</v>
          </cell>
          <cell r="F1101">
            <v>130000</v>
          </cell>
          <cell r="G1101">
            <v>41068</v>
          </cell>
        </row>
        <row r="1102">
          <cell r="C1102">
            <v>2056</v>
          </cell>
          <cell r="D1102" t="str">
            <v>Relleno En Material De Subbase (E) Compactado</v>
          </cell>
          <cell r="E1102" t="str">
            <v>M3</v>
          </cell>
          <cell r="F1102">
            <v>112684.45</v>
          </cell>
          <cell r="G1102">
            <v>42102</v>
          </cell>
        </row>
        <row r="1103">
          <cell r="C1103">
            <v>2057</v>
          </cell>
          <cell r="D1103" t="str">
            <v>Relleno En Material De Base (E) Compactado</v>
          </cell>
          <cell r="E1103" t="str">
            <v>M3</v>
          </cell>
          <cell r="F1103">
            <v>114595.45</v>
          </cell>
          <cell r="G1103">
            <v>42552</v>
          </cell>
        </row>
        <row r="1104">
          <cell r="C1104">
            <v>2066</v>
          </cell>
          <cell r="D1104"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4" t="str">
            <v>ML</v>
          </cell>
          <cell r="F1104">
            <v>320606.74</v>
          </cell>
          <cell r="G1104">
            <v>40674</v>
          </cell>
        </row>
        <row r="1105">
          <cell r="C1105">
            <v>2067</v>
          </cell>
          <cell r="D1105"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5" t="str">
            <v>M2</v>
          </cell>
          <cell r="F1105">
            <v>106184.33</v>
          </cell>
          <cell r="G1105">
            <v>42314</v>
          </cell>
        </row>
        <row r="1106">
          <cell r="C1106">
            <v>2068</v>
          </cell>
          <cell r="D1106" t="str">
            <v>Construccion De Ponton O Puente Tipo A De 8.00 X 7.00 X 2.20 Metros (Medidas Libres) Incluye Nivelacion, Replanteo Y Señalizacion, Manejo De Aguas, Excavaciones, Rellenos, Base En Suelo Cemento, Estructura En Concreto Armado, Baranda, Bordillo, Rampa De 7.00 Metros</v>
          </cell>
          <cell r="E1106" t="str">
            <v>UN</v>
          </cell>
          <cell r="F1106">
            <v>60297327</v>
          </cell>
          <cell r="G1106">
            <v>41008</v>
          </cell>
        </row>
        <row r="1107">
          <cell r="C1107">
            <v>2069</v>
          </cell>
          <cell r="D1107" t="str">
            <v>Suministro E Instalación De Muro En Drywall Por Ambas Caras</v>
          </cell>
          <cell r="E1107" t="str">
            <v>M2</v>
          </cell>
          <cell r="F1107">
            <v>72642.350000000006</v>
          </cell>
          <cell r="G1107">
            <v>42472</v>
          </cell>
        </row>
        <row r="1108">
          <cell r="C1108">
            <v>2070</v>
          </cell>
          <cell r="D1108" t="str">
            <v>Suministro E Instalacion De Puerta  De Tablero De 2.00 X 1.00 Metro En Madera De Cedro Tallada Con Decorado, Color Caramelo Oscuro, Marco En Madera De Roble De 5" X 2", Bisagra Pala Ancha De 3", Con Tornillo Goloso De 1 1/4", Incluye Cerradura De Bola</v>
          </cell>
          <cell r="E1108" t="str">
            <v>UN</v>
          </cell>
          <cell r="F1108">
            <v>555500</v>
          </cell>
          <cell r="G1108">
            <v>41344</v>
          </cell>
        </row>
        <row r="1109">
          <cell r="C1109">
            <v>2071</v>
          </cell>
          <cell r="D1109" t="str">
            <v>Suministro E Instalacion De Puerta  De Tablero De 2.00 X 0.90 Metros En Madera De Cedro Tallada Con Decorado, Color Caramelo Oscuro, Marco En Madera De Roble De 5" X 2", Bisagra Pala Ancha De 3", Con Tornillo Goloso De 1 1/4", Incluye Cerradura De Bola</v>
          </cell>
          <cell r="E1109" t="str">
            <v>UN</v>
          </cell>
          <cell r="F1109">
            <v>500000</v>
          </cell>
          <cell r="G1109">
            <v>41590</v>
          </cell>
        </row>
        <row r="1110">
          <cell r="C1110">
            <v>2072</v>
          </cell>
          <cell r="D1110" t="str">
            <v>Suministro E Instalacion De Puerta  De Tablero De 2.00 X 0.80 Metros En Madera De Cedro Tallada Con Decorado, Color Caramelo Oscuro, Marco En Madera De Roble De 5" X 2", Bisagra Pala Ancha De 3", Con Tornillo Goloso De 1 1/4", Incluye Cerradura De Bola</v>
          </cell>
          <cell r="E1110" t="str">
            <v>UN</v>
          </cell>
          <cell r="F1110">
            <v>450000</v>
          </cell>
          <cell r="G1110">
            <v>40696</v>
          </cell>
        </row>
        <row r="1111">
          <cell r="C1111">
            <v>2073</v>
          </cell>
          <cell r="D1111" t="str">
            <v>Suministro E Instalacion De Puerta  De Tablero De 2.00 X 0.70 Metro En Madera De Cedro Tallada Con Decorado, Color Caramelo Oscuro, Marco En Madera De Roble De 5" X 2", Bisagra Pala Ancha De 3", Con Tornillo Goloso De 1 1/4", Incluye Cerradura De Bola</v>
          </cell>
          <cell r="E1111" t="str">
            <v>UN</v>
          </cell>
          <cell r="F1111">
            <v>400000</v>
          </cell>
          <cell r="G1111">
            <v>40696</v>
          </cell>
        </row>
        <row r="1112">
          <cell r="C1112">
            <v>2074</v>
          </cell>
          <cell r="D1112" t="str">
            <v>Suministro E Instalacion De Puerta  De Tablero De 2.00 X 0.95 Metro En Madera De Cedro Tallada Con Decorado, Color Caramelo Oscuro, Marco En Madera De Roble De 5" X 2", Bisagra Pala Ancha De 3", Con Tornillo Goloso De 1 1/4", Incluye Cerradura De Bola</v>
          </cell>
          <cell r="E1112" t="str">
            <v>UN</v>
          </cell>
          <cell r="F1112">
            <v>525000</v>
          </cell>
          <cell r="G1112">
            <v>40696</v>
          </cell>
        </row>
        <row r="1113">
          <cell r="C1113">
            <v>2075</v>
          </cell>
          <cell r="D1113" t="str">
            <v>Suministro E Instalacion De Closet: Marco, Jambas Y Hojas En Madera De Cedro, Incluye Bisagras, Manijas, Pasadores Y Cerraduras; Estructura Interna En Triplex Pizano Okume Calibre 4 Mm, Entamborados Con Madera De Cedro (2 Caras), Con Espacio Para Percheros, Entrepaños, Divisiones, Zapateras; Pintado En Color Madera Natural (Lacas Catalizadas Semi Mate)</v>
          </cell>
          <cell r="E1113" t="str">
            <v>M2</v>
          </cell>
          <cell r="F1113">
            <v>464000</v>
          </cell>
          <cell r="G1113">
            <v>42578</v>
          </cell>
        </row>
        <row r="1114">
          <cell r="C1114">
            <v>2076</v>
          </cell>
          <cell r="D1114" t="str">
            <v>Suministro E Instalacion De Mueble 100% Metalico En Lamina Cold Rolled 2.00 X 1.35 X 0.67 Metros 3G, 98 Pistolas, Cierre De Seguridad, Capacidad De Almacenamiento, Ref. M001 Compumuebles O Similar</v>
          </cell>
          <cell r="E1114" t="str">
            <v>UN</v>
          </cell>
          <cell r="F1114">
            <v>5403500</v>
          </cell>
          <cell r="G1114">
            <v>40696</v>
          </cell>
        </row>
        <row r="1115">
          <cell r="C1115">
            <v>2077</v>
          </cell>
          <cell r="D1115" t="str">
            <v>Suministro E Instalacion De Mueble De Recepcion Para 2 Personas, De 2.40 X 1.00 X 0.60 Metros, Incluye Archivador Metalico, Frente En Lamina Para Cada Puesto, Puesto De Trabajo En Formica De 30 Mm, Ref. M00 De Compumuebles O Similar</v>
          </cell>
          <cell r="E1115" t="str">
            <v>UN</v>
          </cell>
          <cell r="F1115">
            <v>6000000</v>
          </cell>
          <cell r="G1115">
            <v>40696</v>
          </cell>
        </row>
        <row r="1116">
          <cell r="C1116">
            <v>2078</v>
          </cell>
          <cell r="D1116" t="str">
            <v>Limpieza Y Lavado De Fachada Con Acido Para Quitar Manchas Y Mohos</v>
          </cell>
          <cell r="E1116" t="str">
            <v>M2</v>
          </cell>
          <cell r="F1116">
            <v>800</v>
          </cell>
          <cell r="G1116">
            <v>40689</v>
          </cell>
        </row>
        <row r="1117">
          <cell r="C1117">
            <v>2079</v>
          </cell>
          <cell r="D1117" t="str">
            <v>Suministro E Instalacion De Vidrio Transparente Templado De Seguridad De 10 Mm, Para Fachadas, Con Bordes Pulidos, Brillados, Instalados Con Accesorios En Aluminio, Para Puerta: Esquinero Superior E Inferior, Manija En Acero, Pivote De Piso,Bisagra Hidraulica, Pistola De Giro, Para Cuerpos Fijos Seran Sostenidos Con Perfil Efe En La Parte Superior E Inferior, Tornilleria En Acero Y Sellado Con Silicona</v>
          </cell>
          <cell r="E1117" t="str">
            <v>M2</v>
          </cell>
          <cell r="F1117">
            <v>222160</v>
          </cell>
          <cell r="G1117">
            <v>42496</v>
          </cell>
        </row>
        <row r="1118">
          <cell r="C1118">
            <v>2081</v>
          </cell>
          <cell r="D1118" t="str">
            <v>Suministro E Instalacion De Mueble Inferior Y Superior Para Cocina, Puertas En Mdf 15 Mm Con Caras Enchapadas En Melamina Color Wengue, Bisagras De Presion Y Manijas En Barra De 3/8", Maciza De Acero Inoxidable De 0.25 Metros Y Cerradura Tipo Boton, 3 Gavetas Con Rieles De Extensión, Mueble Para Micro Ondas, Incluye Meson En Marmol Granito, Sifon Y Griferia, Incluye Transporte (Ver Diseño)</v>
          </cell>
          <cell r="E1118" t="str">
            <v>ML</v>
          </cell>
          <cell r="F1118">
            <v>1700000</v>
          </cell>
          <cell r="G1118">
            <v>42578</v>
          </cell>
        </row>
        <row r="1119">
          <cell r="C1119">
            <v>2082</v>
          </cell>
          <cell r="D1119" t="str">
            <v>E - Suministro E Instalacion De Cantonera En Puerta De Recepcion</v>
          </cell>
          <cell r="E1119" t="str">
            <v>UN</v>
          </cell>
          <cell r="F1119">
            <v>353500</v>
          </cell>
          <cell r="G1119">
            <v>41451</v>
          </cell>
        </row>
        <row r="1120">
          <cell r="C1120">
            <v>2083</v>
          </cell>
          <cell r="D1120" t="str">
            <v>Suministro E Instalacion De Archivo Rodante De 1 Cuerpo - 2 Servicios En Lamina Cold Rolled Y Riel De Desplazamiento, Ref. N23 Compumuebles O Similar</v>
          </cell>
          <cell r="E1120" t="str">
            <v>UN</v>
          </cell>
          <cell r="F1120">
            <v>1500000</v>
          </cell>
          <cell r="G1120">
            <v>40696</v>
          </cell>
        </row>
        <row r="1121">
          <cell r="C1121">
            <v>2084</v>
          </cell>
          <cell r="D1121" t="str">
            <v>Mantenimiento Preventivo Y Correctivo: Sondeo, Destaponamiento Y Desodorizacion De Aparatos Sanitarios En Baterias Sanitarias Hasta La Red De Distribucion General</v>
          </cell>
          <cell r="E1121" t="str">
            <v>UN</v>
          </cell>
          <cell r="F1121">
            <v>160000</v>
          </cell>
          <cell r="G1121">
            <v>40697</v>
          </cell>
        </row>
        <row r="1122">
          <cell r="C1122">
            <v>2085</v>
          </cell>
          <cell r="D1122" t="str">
            <v>Mantenimiento Preventivo Y Correctivo: Sondeo, Destaponamiento Y Desodorizacion De Registros Sanitarios Hasta El Punto De Desague Final</v>
          </cell>
          <cell r="E1122" t="str">
            <v>UN</v>
          </cell>
          <cell r="F1122">
            <v>240000</v>
          </cell>
          <cell r="G1122">
            <v>40697</v>
          </cell>
        </row>
        <row r="1123">
          <cell r="C1123">
            <v>2086</v>
          </cell>
          <cell r="D1123" t="str">
            <v>Mantenimiento Preventivo Y Correctivo: Sondeo, Destaponamiento Y Desodorizacion De Tuberia Sanitaria Pvc, Red De Distribucion O De Interconexion General</v>
          </cell>
          <cell r="E1123" t="str">
            <v>ML</v>
          </cell>
          <cell r="F1123">
            <v>15000</v>
          </cell>
          <cell r="G1123">
            <v>40812</v>
          </cell>
        </row>
        <row r="1124">
          <cell r="C1124">
            <v>2087</v>
          </cell>
          <cell r="D1124" t="str">
            <v>Suministro E Instalacion De Puerta De 3.00 X 2.38 Metros, Estructura En Aluminio Con Perfil De 3 X 1, En Cristal Templado De Seguridad De 10 Mm, Color Bronce, Incluye Flete, (Ver Diseño)</v>
          </cell>
          <cell r="E1124" t="str">
            <v>UN</v>
          </cell>
          <cell r="F1124">
            <v>5257120</v>
          </cell>
          <cell r="G1124">
            <v>40697</v>
          </cell>
        </row>
        <row r="1125">
          <cell r="C1125">
            <v>2088</v>
          </cell>
          <cell r="D1125" t="str">
            <v>Suministro Instalacion Y Montaje De Sistema De Puertas Deslizante Marca Ditec, Diseño Y Fabricación Italiano, Producto De Gama Alta Para Uso Intensivo, Con Mas De 3 Millones De Aperturas, Incluye Fotocelda, Bateria De Respaldo, Sensores De Movimiento, Pulsador Multifuncionales Inalambrico, Apertura En 1.2 M/S, Funciona A 220V, Ref Rex 44 O Sumilar, Incluye Programacion De Puerta Y Flete</v>
          </cell>
          <cell r="E1125" t="str">
            <v>UN</v>
          </cell>
          <cell r="F1125">
            <v>14700000</v>
          </cell>
          <cell r="G1125">
            <v>40697</v>
          </cell>
        </row>
        <row r="1126">
          <cell r="C1126">
            <v>2089</v>
          </cell>
          <cell r="D1126" t="str">
            <v>Mantenimiento De Ventaneria De Fachada Altura 15 Metros Aproximadamente: Limpieza Y Lavado, Incluye Reposición De Perfileria En Aluminio, Felpa, Rodamiento, Tornilleria, Cerraduras, Sustitución De Papel Polarizado, Sellamiento Con Silicona</v>
          </cell>
          <cell r="E1126" t="str">
            <v>M2</v>
          </cell>
          <cell r="F1126">
            <v>65000</v>
          </cell>
          <cell r="G1126">
            <v>40697</v>
          </cell>
        </row>
        <row r="1127">
          <cell r="C1127">
            <v>2090</v>
          </cell>
          <cell r="D1127" t="str">
            <v>Suministro E Instalacion De Divisiones De Oficina En Vidrio Templado De Seguridad De 10 Mm, Incoloro Con Bordes Pulidos, Brillados, Instalados Con Perfil Efe En La Parte Superior E Inferior (Sistema Spider)</v>
          </cell>
          <cell r="E1127" t="str">
            <v>M2</v>
          </cell>
          <cell r="F1127">
            <v>525000</v>
          </cell>
          <cell r="G1127">
            <v>42429</v>
          </cell>
        </row>
        <row r="1128">
          <cell r="C1128">
            <v>2102</v>
          </cell>
          <cell r="D1128" t="str">
            <v>Suministro E Instalacion De Banca Tipo Foro - S (Ver Diseño)</v>
          </cell>
          <cell r="E1128" t="str">
            <v>UN</v>
          </cell>
          <cell r="F1128">
            <v>367569.12</v>
          </cell>
          <cell r="G1128">
            <v>40703</v>
          </cell>
        </row>
        <row r="1129">
          <cell r="C1129">
            <v>2103</v>
          </cell>
          <cell r="D1129" t="str">
            <v>Suministro E Instalacion De Banca Tipo Foro - L (Ver Diseño)</v>
          </cell>
          <cell r="E1129" t="str">
            <v>UN</v>
          </cell>
          <cell r="F1129">
            <v>414332.81</v>
          </cell>
          <cell r="G1129">
            <v>40703</v>
          </cell>
        </row>
        <row r="1130">
          <cell r="C1130">
            <v>2104</v>
          </cell>
          <cell r="D1130" t="str">
            <v>Suministro E Instalacion De Avisos De Señalizacion De 1.00 X 050 Metros En Lamina Galvanizada Calibre 16, Estructura De Soporte - Paral En Angulo De Hierro De 1 1/2" X 1/8" De Espesor, Pintado Con Anticorrosivo Y Esmalte, Incluye Escrito De Informacion, Logotipo Institucional De La Alcaldia Y Secretaria De Salud, Punto De Instalacion, Excavacion De 0.50 X 0.70 Metros, Concreto Para Fijacion De 2500 Psi  De 0.50 X 0.50 X 0.20 Metros , Relleno Y Reparacion De Pisos Afectados. (Ver Diseño)</v>
          </cell>
          <cell r="E1130" t="str">
            <v>UN</v>
          </cell>
          <cell r="F1130">
            <v>338000</v>
          </cell>
          <cell r="G1130">
            <v>40704</v>
          </cell>
        </row>
        <row r="1131">
          <cell r="C1131">
            <v>2105</v>
          </cell>
          <cell r="D1131" t="str">
            <v>Equipamiento - Suministro E Instalacion De Barras Paralelas De 1.20 Metros De Largo X 0.95 Metros De Alto, En Tuberia Galvanizada D = 1.1/2", Pintadas Con Anticorrosivo Y Acabadas En Esmalte, Incluye Adecuacion Del Punto De Instalacion, Excavacion, Concreto De 2500 Psi Para Fijacion, Relleno Y Reparacion De Pisos Afectados. (Ver Diseño)</v>
          </cell>
          <cell r="E1131" t="str">
            <v>UN</v>
          </cell>
          <cell r="F1131">
            <v>350000</v>
          </cell>
          <cell r="G1131">
            <v>40704</v>
          </cell>
        </row>
        <row r="1132">
          <cell r="C1132">
            <v>2106</v>
          </cell>
          <cell r="D1132" t="str">
            <v>Equipamiento - Suministro E Instalacion De Barras Fijas De 2.50 Metros De Alto X 0.70 Metros De Ancho, En Tuberia Galvanizada D = 1.1/2", Pintadas Con Anticorrosivo Y Acabadas En Esmalte, Incluye Adecuacion Del Punto De Instalacion, Excavacion, Concreto De 2500 Psi Para Fijacion, Relleno Y Reparacion De Pisos Afectados. (Ver Diseño)</v>
          </cell>
          <cell r="E1132" t="str">
            <v>UN</v>
          </cell>
          <cell r="F1132">
            <v>250000</v>
          </cell>
          <cell r="G1132">
            <v>40704</v>
          </cell>
        </row>
        <row r="1133">
          <cell r="C1133">
            <v>2107</v>
          </cell>
          <cell r="D1133" t="str">
            <v>Equipamiento - Suministro E Instalacion De Paralelas Para Ejercicio De Tricep De 1.30 Metros De Alto, Con Barra Superior De 0.30 Metros, A Una Distancia Entre Ellas De 0.80 Metros, En Tuberia Galvanizada D = 1.1/2", Pintadas Con Anticorrosivo Y Acabadas En Esmalte, Incluye Adecuacion Del Punto De Instalacion, Excavacion, Concreto De 2500 Psi Para Fijacion, Relleno Y Reparacion De Pisos Afectados. (Ver Diseño)</v>
          </cell>
          <cell r="E1133" t="str">
            <v>UN</v>
          </cell>
          <cell r="F1133">
            <v>300000</v>
          </cell>
          <cell r="G1133">
            <v>40704</v>
          </cell>
        </row>
        <row r="1134">
          <cell r="C1134">
            <v>2108</v>
          </cell>
          <cell r="D1134" t="str">
            <v>Equipamiento - Suministro E Instalacion De Juego De Soportes Para Ejercicios Abdominales De 0.40 Metros De Ancho, X 0.20 Metros De Alto, En Tuberia Galvanizada D = 1.1/2", Pintadas Con Anticorrosivo Y Acabadas En Esmalte, Incluye Adecuacion Del Punto De Instalacion, Excavacion, Concreto De 2500 Psi Para Fijacion, Relleno Y Reparacion De Pisos Afectados. (Ver Diseño)</v>
          </cell>
          <cell r="E1134" t="str">
            <v>UN</v>
          </cell>
          <cell r="F1134">
            <v>200000</v>
          </cell>
          <cell r="G1134">
            <v>40704</v>
          </cell>
        </row>
        <row r="1135">
          <cell r="C1135">
            <v>2109</v>
          </cell>
          <cell r="D1135" t="str">
            <v>Bordillo En Concreto De 3000 Psi De 0.15 X 0.60 Metros</v>
          </cell>
          <cell r="E1135" t="str">
            <v>ML</v>
          </cell>
          <cell r="F1135">
            <v>69307.39</v>
          </cell>
          <cell r="G1135">
            <v>42068</v>
          </cell>
        </row>
        <row r="1136">
          <cell r="C1136">
            <v>2110</v>
          </cell>
          <cell r="D1136" t="str">
            <v>Solado En Concreto Premezclado De Fc =  2500 Psi</v>
          </cell>
          <cell r="E1136" t="str">
            <v>M3</v>
          </cell>
          <cell r="F1136">
            <v>534750.5</v>
          </cell>
          <cell r="G1136">
            <v>41008</v>
          </cell>
        </row>
        <row r="1137">
          <cell r="C1137">
            <v>2111</v>
          </cell>
          <cell r="D1137" t="str">
            <v>Demolicion De Sobrenivel En Ladrillo Doble Altura 0.30 Metros.</v>
          </cell>
          <cell r="E1137" t="str">
            <v>ML</v>
          </cell>
          <cell r="F1137">
            <v>5706.92</v>
          </cell>
          <cell r="G1137">
            <v>40717</v>
          </cell>
        </row>
        <row r="1138">
          <cell r="C1138">
            <v>2114</v>
          </cell>
          <cell r="D1138" t="str">
            <v>E - Suministro E Instalacion De Tuberia Flexiconduit - Coraza 1" L/T Metalica</v>
          </cell>
          <cell r="E1138" t="str">
            <v>ML</v>
          </cell>
          <cell r="F1138">
            <v>10483.219999999999</v>
          </cell>
          <cell r="G1138">
            <v>41451</v>
          </cell>
        </row>
        <row r="1139">
          <cell r="C1139">
            <v>2115</v>
          </cell>
          <cell r="D1139" t="str">
            <v>E - Suministro E Instalacion De Tuberia Flexiconduit - Coraza 3/4" L/T Metalica</v>
          </cell>
          <cell r="E1139" t="str">
            <v>ML</v>
          </cell>
          <cell r="F1139">
            <v>6610.82</v>
          </cell>
          <cell r="G1139">
            <v>41451</v>
          </cell>
        </row>
        <row r="1140">
          <cell r="C1140">
            <v>2118</v>
          </cell>
          <cell r="D1140" t="str">
            <v>E - Suministro E Instalacion De Conector Recto Electrico De 3/4"</v>
          </cell>
          <cell r="E1140" t="str">
            <v>UN</v>
          </cell>
          <cell r="F1140">
            <v>5997.19</v>
          </cell>
          <cell r="G1140">
            <v>41451</v>
          </cell>
        </row>
        <row r="1141">
          <cell r="C1141">
            <v>2120</v>
          </cell>
          <cell r="D1141" t="str">
            <v>Suministro E Instalacion De Caja De Paso De Interperie De 240 X 310 X 120</v>
          </cell>
          <cell r="E1141" t="str">
            <v>UN</v>
          </cell>
          <cell r="F1141">
            <v>76805.5</v>
          </cell>
          <cell r="G1141">
            <v>41451</v>
          </cell>
        </row>
        <row r="1142">
          <cell r="C1142">
            <v>2122</v>
          </cell>
          <cell r="D1142" t="str">
            <v>Perforaciones En Lamina Super Board, Para Empotrar Lampara, Ductos De Aire Acondicionado, Rejillas, Entre Otros</v>
          </cell>
          <cell r="E1142" t="str">
            <v>UN</v>
          </cell>
          <cell r="F1142">
            <v>21411.88</v>
          </cell>
          <cell r="G1142">
            <v>40746</v>
          </cell>
        </row>
        <row r="1143">
          <cell r="C1143">
            <v>2123</v>
          </cell>
          <cell r="D1143" t="str">
            <v>Perforaciones En Muro De 0.40 X 0.40 Metros, Incluye Filetes Y Acabado</v>
          </cell>
          <cell r="E1143" t="str">
            <v>UN</v>
          </cell>
          <cell r="F1143">
            <v>47508.81</v>
          </cell>
          <cell r="G1143">
            <v>40746</v>
          </cell>
        </row>
        <row r="1144">
          <cell r="C1144">
            <v>2127</v>
          </cell>
          <cell r="D1144" t="str">
            <v>E - Salida En Cable No. 4 + 1 No. 4 + 1 No. 6 (T)</v>
          </cell>
          <cell r="E1144" t="str">
            <v>ML</v>
          </cell>
          <cell r="F1144">
            <v>69294.38</v>
          </cell>
          <cell r="G1144">
            <v>41451</v>
          </cell>
        </row>
        <row r="1145">
          <cell r="C1145">
            <v>2128</v>
          </cell>
          <cell r="D1145" t="str">
            <v>Suministro E Instalacion De Cielo Raso En Lamina Superboard, Con Estructura Metalica Y Perfil Omega A Cada 0.41 Metros.</v>
          </cell>
          <cell r="E1145" t="str">
            <v>M2</v>
          </cell>
          <cell r="F1145">
            <v>49592.03</v>
          </cell>
          <cell r="G1145">
            <v>41927</v>
          </cell>
        </row>
        <row r="1146">
          <cell r="C1146">
            <v>2129</v>
          </cell>
          <cell r="D1146" t="str">
            <v>Suministro E Instalacion De Estructura De Soporte Adicional Para Condiciones Diferentes De Amarre Del Cielo Raso Con Lamina Superboard</v>
          </cell>
          <cell r="E1146" t="str">
            <v>ML</v>
          </cell>
          <cell r="F1146">
            <v>27034.27</v>
          </cell>
          <cell r="G1146">
            <v>40792</v>
          </cell>
        </row>
        <row r="1147">
          <cell r="C1147">
            <v>2137</v>
          </cell>
          <cell r="D1147" t="str">
            <v>Pañete Allanado Impermeabilizado Sobre Losa De Entrepiso, Mortero 1:4</v>
          </cell>
          <cell r="E1147" t="str">
            <v>M2</v>
          </cell>
          <cell r="F1147">
            <v>19336.52</v>
          </cell>
          <cell r="G1147">
            <v>40785</v>
          </cell>
        </row>
        <row r="1148">
          <cell r="C1148">
            <v>2138</v>
          </cell>
          <cell r="D1148" t="str">
            <v>Columna En Tuberia Pvc D = 2", Rellena Con Mortero 1:4, Incluye Acero De Refuerzo 1 Varilla De 3/8"</v>
          </cell>
          <cell r="E1148" t="str">
            <v>ML</v>
          </cell>
          <cell r="F1148">
            <v>21656.52</v>
          </cell>
          <cell r="G1148">
            <v>40785</v>
          </cell>
        </row>
        <row r="1149">
          <cell r="C1149">
            <v>2139</v>
          </cell>
          <cell r="D1149" t="str">
            <v>Suministro E Instalacion De Extractor De Aire De 6" Cuadrado Kdk</v>
          </cell>
          <cell r="E1149" t="str">
            <v>UN</v>
          </cell>
          <cell r="F1149">
            <v>121590</v>
          </cell>
          <cell r="G1149">
            <v>40785</v>
          </cell>
        </row>
        <row r="1150">
          <cell r="C1150">
            <v>2140</v>
          </cell>
          <cell r="D1150" t="str">
            <v>Suministro E Instalacion De Canaleta Plastica De 100 X 45 Mm Lisa Dexon</v>
          </cell>
          <cell r="E1150" t="str">
            <v>ML</v>
          </cell>
          <cell r="F1150">
            <v>33019.67</v>
          </cell>
          <cell r="G1150">
            <v>40785</v>
          </cell>
        </row>
        <row r="1151">
          <cell r="C1151">
            <v>2141</v>
          </cell>
          <cell r="D1151" t="str">
            <v>Cimiento De 0.30 X 0.30 Mts, En Concreto De 2500 Psi Reforzado Con 4 Varillas De 1/2", Estribos De 3/8" A Cada 0.20 Mts</v>
          </cell>
          <cell r="E1151" t="str">
            <v>ML</v>
          </cell>
          <cell r="F1151">
            <v>78450.11</v>
          </cell>
          <cell r="G1151">
            <v>42201</v>
          </cell>
        </row>
        <row r="1152">
          <cell r="C1152">
            <v>2142</v>
          </cell>
          <cell r="D1152" t="str">
            <v>Viga De Amarre En Concreto De 3000 Psi De 0.15 X 0.20 Metros, Incluye Acero De Refuerzo 2 Varillas D = 3/8", Estribos D = 1/4" A Cada 0.20 Metros</v>
          </cell>
          <cell r="E1152" t="str">
            <v>ML</v>
          </cell>
          <cell r="F1152">
            <v>36481.33</v>
          </cell>
          <cell r="G1152">
            <v>42779</v>
          </cell>
        </row>
        <row r="1153">
          <cell r="C1153">
            <v>2143</v>
          </cell>
          <cell r="D1153" t="str">
            <v>Plantilla De Piso En Concreto De 2000 Psi E = 0.05 Metros</v>
          </cell>
          <cell r="E1153" t="str">
            <v>M2</v>
          </cell>
          <cell r="F1153">
            <v>20871.11</v>
          </cell>
          <cell r="G1153">
            <v>42201</v>
          </cell>
        </row>
        <row r="1154">
          <cell r="C1154">
            <v>2144</v>
          </cell>
          <cell r="D1154" t="str">
            <v>Viga Dintel En Concreto De 2000 Psi De 0.10 X 0.20, Incluye 2 Varillas De 3/8"</v>
          </cell>
          <cell r="E1154" t="str">
            <v>ML</v>
          </cell>
          <cell r="F1154">
            <v>31661.71</v>
          </cell>
          <cell r="G1154">
            <v>42601</v>
          </cell>
        </row>
        <row r="1155">
          <cell r="C1155">
            <v>2145</v>
          </cell>
          <cell r="D1155" t="str">
            <v>Pañete Mortero 1:6 Impermeabilizado, Allanado Sobre Muro E = 0.025 Metros</v>
          </cell>
          <cell r="E1155" t="str">
            <v>M2</v>
          </cell>
          <cell r="F1155">
            <v>19208.36</v>
          </cell>
          <cell r="G1155">
            <v>40816</v>
          </cell>
        </row>
        <row r="1156">
          <cell r="C1156">
            <v>2146</v>
          </cell>
          <cell r="D1156" t="str">
            <v>Suministro E Instalacion De Puerta Entamborada De 2.00 X 1.00 Metros Incluye Marco En Madera, Bisagras Y Cerrojo O Pasador</v>
          </cell>
          <cell r="E1156" t="str">
            <v>UN</v>
          </cell>
          <cell r="F1156">
            <v>264848.33</v>
          </cell>
          <cell r="G1156">
            <v>40816</v>
          </cell>
        </row>
        <row r="1157">
          <cell r="C1157">
            <v>2148</v>
          </cell>
          <cell r="D1157" t="str">
            <v>Suministro E Instalación De Rejilla De Retorno De Aire Acondicionado En Aluminio Blanco De 18" X 12" Sin Damper Mas Contramarco.</v>
          </cell>
          <cell r="E1157" t="str">
            <v>UN</v>
          </cell>
          <cell r="F1157">
            <v>129685</v>
          </cell>
          <cell r="G1157">
            <v>41144</v>
          </cell>
        </row>
        <row r="1158">
          <cell r="C1158">
            <v>2151</v>
          </cell>
          <cell r="D1158" t="str">
            <v>E - Suministro, Instalacion Y Montaje De Transformador Seco De 15 Kva, 225 Vp, 214/124 Vs, Marca Jlb O Similar</v>
          </cell>
          <cell r="E1158" t="str">
            <v>UN</v>
          </cell>
          <cell r="F1158">
            <v>4321875</v>
          </cell>
          <cell r="G1158">
            <v>41737</v>
          </cell>
        </row>
        <row r="1159">
          <cell r="C1159">
            <v>2152</v>
          </cell>
          <cell r="D1159" t="str">
            <v>Base En Concreto Fluido De 1500 Psi E= 0.15 Metros</v>
          </cell>
          <cell r="E1159" t="str">
            <v>M2</v>
          </cell>
          <cell r="F1159">
            <v>80288.08</v>
          </cell>
          <cell r="G1159">
            <v>41052</v>
          </cell>
        </row>
        <row r="1160">
          <cell r="C1160">
            <v>2153</v>
          </cell>
          <cell r="D1160" t="str">
            <v>Base En Concreto Fluído De 1500 Psi Premezclado, E = 0.15 Metros</v>
          </cell>
          <cell r="E1160" t="str">
            <v>M2</v>
          </cell>
          <cell r="F1160">
            <v>52556</v>
          </cell>
          <cell r="G1160">
            <v>42524</v>
          </cell>
        </row>
        <row r="1161">
          <cell r="C1161">
            <v>2156</v>
          </cell>
          <cell r="D1161" t="str">
            <v>Solado En Concreto De 1500 Psi E = 0.07 Metros</v>
          </cell>
          <cell r="E1161" t="str">
            <v>M2</v>
          </cell>
          <cell r="F1161">
            <v>33480.11</v>
          </cell>
          <cell r="G1161">
            <v>41008</v>
          </cell>
        </row>
        <row r="1162">
          <cell r="C1162">
            <v>2158</v>
          </cell>
          <cell r="D1162" t="str">
            <v>Pavimento En Concreto Rígido Mr = 600 Psi,  E = 0.30 Metros, Pasadores  D = 1 1/2" - Longitud 0.50 Metros A Cada 0.30 Metros Y D = 5/8" - Longitud 1.00 Metro A Cada 1.20 Metros, Junta Y Antisol, Acelerado A 3 Dias</v>
          </cell>
          <cell r="E1162" t="str">
            <v>M2</v>
          </cell>
          <cell r="F1162">
            <v>193080.6</v>
          </cell>
          <cell r="G1162">
            <v>42493</v>
          </cell>
        </row>
        <row r="1163">
          <cell r="C1163">
            <v>2159</v>
          </cell>
          <cell r="D1163" t="str">
            <v>Placa De Fondo En Concreto De 3000 Psi, E = 0.30 Metros, No Incluye Acero De Refuerzo</v>
          </cell>
          <cell r="E1163" t="str">
            <v>M2</v>
          </cell>
          <cell r="F1163">
            <v>154710.65</v>
          </cell>
          <cell r="G1163">
            <v>41345</v>
          </cell>
        </row>
        <row r="1164">
          <cell r="C1164">
            <v>2160</v>
          </cell>
          <cell r="D1164" t="str">
            <v>Pavimento En Concreto Rígido Mr = 650 Psi, E = 0.30 Metros, Pasadores D = 1 1/2" - Longitud 0.50 Metros A Cada 0.30 Metros Y D = 5/8" - Longitud 1.00 Metros A Cada 1.20 Metros, Junta Y Antisol</v>
          </cell>
          <cell r="E1164" t="str">
            <v>M2</v>
          </cell>
          <cell r="F1164">
            <v>189809.29</v>
          </cell>
          <cell r="G1164">
            <v>42493</v>
          </cell>
        </row>
        <row r="1165">
          <cell r="C1165">
            <v>2161</v>
          </cell>
          <cell r="D1165" t="str">
            <v>Desmonte De Rejilla De Piso Metálica, De 4.00 X 8.00 Metros, Anclada En Placa De Concreto, Incluye Retiro De Material</v>
          </cell>
          <cell r="E1165" t="str">
            <v>M2</v>
          </cell>
          <cell r="F1165">
            <v>23815</v>
          </cell>
          <cell r="G1165">
            <v>41345</v>
          </cell>
        </row>
        <row r="1166">
          <cell r="C1166">
            <v>2162</v>
          </cell>
          <cell r="D1166" t="str">
            <v>Excavación A Mano</v>
          </cell>
          <cell r="E1166" t="str">
            <v>M3</v>
          </cell>
          <cell r="F1166">
            <v>18051.11</v>
          </cell>
          <cell r="G1166">
            <v>42578</v>
          </cell>
        </row>
        <row r="1167">
          <cell r="C1167">
            <v>2163</v>
          </cell>
          <cell r="D1167" t="str">
            <v>Pañete Allanado Sobre Losa De Entrepiso, Mortero 1:4 Impermeabilizado Con Sika 1</v>
          </cell>
          <cell r="E1167" t="str">
            <v>M2</v>
          </cell>
          <cell r="F1167">
            <v>19416.52</v>
          </cell>
          <cell r="G1167">
            <v>42496</v>
          </cell>
        </row>
        <row r="1168">
          <cell r="C1168">
            <v>2170</v>
          </cell>
          <cell r="D1168" t="str">
            <v>Punto De Agua Potable En Pvc De 1 1/4"</v>
          </cell>
          <cell r="E1168" t="str">
            <v>UN</v>
          </cell>
          <cell r="F1168">
            <v>67099.75</v>
          </cell>
          <cell r="G1168">
            <v>41927</v>
          </cell>
        </row>
        <row r="1169">
          <cell r="C1169">
            <v>2171</v>
          </cell>
          <cell r="D1169" t="str">
            <v>Suministro E Instalación De Tubería De Agua Potable En Pvc 1 1/4"</v>
          </cell>
          <cell r="E1169" t="str">
            <v>ML</v>
          </cell>
          <cell r="F1169">
            <v>26093.19</v>
          </cell>
          <cell r="G1169">
            <v>42524</v>
          </cell>
        </row>
        <row r="1170">
          <cell r="C1170">
            <v>2173</v>
          </cell>
          <cell r="D1170" t="str">
            <v>Suministro E Instalación De Sanitario Taza Báltica De Color Blanco, Incluye Grifería De Fluxómetro Ref. 02657, Línea Corona O Similar</v>
          </cell>
          <cell r="E1170" t="str">
            <v>UN</v>
          </cell>
          <cell r="F1170">
            <v>741407</v>
          </cell>
          <cell r="G1170">
            <v>42241</v>
          </cell>
        </row>
        <row r="1171">
          <cell r="C1171">
            <v>2175</v>
          </cell>
          <cell r="D1171" t="str">
            <v>Suministro E Instalación De Sanitario Montecarlo Alongado, Color Blanco, Línea Corona O Similar,  Incluye Grifería E Incrustación De Papelera</v>
          </cell>
          <cell r="E1171" t="str">
            <v>UN</v>
          </cell>
          <cell r="F1171">
            <v>481407</v>
          </cell>
          <cell r="G1171">
            <v>42578</v>
          </cell>
        </row>
        <row r="1172">
          <cell r="C1172">
            <v>2177</v>
          </cell>
          <cell r="D1172" t="str">
            <v>Suministro E Instalación De Orinal Gotta Color Blanco, Línea Corona O Similar, Incluye Griferia Push Antivandálica</v>
          </cell>
          <cell r="E1172" t="str">
            <v>UN</v>
          </cell>
          <cell r="F1172">
            <v>906835</v>
          </cell>
          <cell r="G1172">
            <v>42538</v>
          </cell>
        </row>
        <row r="1173">
          <cell r="C1173">
            <v>2179</v>
          </cell>
          <cell r="D1173" t="str">
            <v>Suministro E Instalación De Lavamanos De Sobreponer Marsella Color Blanco, Linea Corona O Similar, Incluye Griferia Push Antivandálica E Incrustación De Jabonera</v>
          </cell>
          <cell r="E1173" t="str">
            <v>UN</v>
          </cell>
          <cell r="F1173">
            <v>352180.17</v>
          </cell>
          <cell r="G1173">
            <v>42578</v>
          </cell>
        </row>
        <row r="1174">
          <cell r="C1174">
            <v>2180</v>
          </cell>
          <cell r="D1174" t="str">
            <v>Suministro E Instalación De Muro Drywall En Lámina Superboard De 6 Mm Por Ambas Caras</v>
          </cell>
          <cell r="E1174" t="str">
            <v>M2</v>
          </cell>
          <cell r="F1174">
            <v>73357.19</v>
          </cell>
          <cell r="G1174">
            <v>42403</v>
          </cell>
        </row>
        <row r="1175">
          <cell r="C1175">
            <v>2182</v>
          </cell>
          <cell r="D1175" t="str">
            <v>Enchape En Cerámica Nevada Brillante  Blanco De 0.40 X 0.40 Metros</v>
          </cell>
          <cell r="E1175" t="str">
            <v>M2</v>
          </cell>
          <cell r="F1175">
            <v>63748.25</v>
          </cell>
          <cell r="G1175">
            <v>42534</v>
          </cell>
        </row>
        <row r="1176">
          <cell r="C1176">
            <v>2184</v>
          </cell>
          <cell r="D1176" t="str">
            <v>Piso En Cerámica Nantes De 0.55 X 0.55 Metros</v>
          </cell>
          <cell r="E1176" t="str">
            <v>M2</v>
          </cell>
          <cell r="F1176">
            <v>65540.91</v>
          </cell>
          <cell r="G1176">
            <v>42472</v>
          </cell>
        </row>
        <row r="1177">
          <cell r="C1177">
            <v>2187</v>
          </cell>
          <cell r="D1177" t="str">
            <v>Suministro E Instalación De Mesón De Cocina En Acero Inoxidable De 1.20 Metros, Incluye Poceta, Mueble Superior E Inferior, Accesorios Y Grifería</v>
          </cell>
          <cell r="E1177" t="str">
            <v>UN</v>
          </cell>
          <cell r="F1177">
            <v>1164648.75</v>
          </cell>
          <cell r="G1177">
            <v>42538</v>
          </cell>
        </row>
        <row r="1178">
          <cell r="C1178">
            <v>2189</v>
          </cell>
          <cell r="D1178" t="str">
            <v>Suministro E Instalación Flotante De Cristal Flotado Importado De 5 Mm, Bordes Pulidos Y Brillados, Incluye Perfil De Aluminio, Dilatadores Perforados, Tornillería En Acero Inoxidable</v>
          </cell>
          <cell r="E1178" t="str">
            <v>M2</v>
          </cell>
          <cell r="F1178">
            <v>170702.5</v>
          </cell>
          <cell r="G1178">
            <v>42472</v>
          </cell>
        </row>
        <row r="1179">
          <cell r="C1179">
            <v>2190</v>
          </cell>
          <cell r="D1179" t="str">
            <v>Suministro E Instalación De Cubierta De Mesón En Granito Natural Negro Diamantex, Incluye Zócalo De 0.07 Metros Y Bisel Doble Donde Se Requiera</v>
          </cell>
          <cell r="E1179" t="str">
            <v>ML</v>
          </cell>
          <cell r="F1179">
            <v>266800</v>
          </cell>
          <cell r="G1179">
            <v>42472</v>
          </cell>
        </row>
        <row r="1180">
          <cell r="C1180">
            <v>2193</v>
          </cell>
          <cell r="D1180" t="str">
            <v>Suministro E Instalación De Válvula De Control De 1/2" Tipo Red White O Similar</v>
          </cell>
          <cell r="E1180" t="str">
            <v>UN</v>
          </cell>
          <cell r="F1180">
            <v>49981.7</v>
          </cell>
          <cell r="G1180">
            <v>42472</v>
          </cell>
        </row>
        <row r="1181">
          <cell r="C1181">
            <v>2196</v>
          </cell>
          <cell r="D1181" t="str">
            <v>Suministro E Instalación De Válvula De Control De 1 1/4 " Tipo Red White O Similar</v>
          </cell>
          <cell r="E1181" t="str">
            <v>UN</v>
          </cell>
          <cell r="F1181">
            <v>105082.88</v>
          </cell>
          <cell r="G1181">
            <v>42578</v>
          </cell>
        </row>
        <row r="1182">
          <cell r="C1182">
            <v>2197</v>
          </cell>
          <cell r="D1182" t="str">
            <v>Pavimento En Concreto Rígido De 3500 Psi E = 0.15 Mts, Pasadores D = 3/4"  - Longitud 0.35 Metros A Cada 0.30 Metros  Y  D = 1/2" Longitud De 0.85 A Cada 1.20 Metros, Junta Y Antisol</v>
          </cell>
          <cell r="E1182" t="str">
            <v>M2</v>
          </cell>
          <cell r="F1182">
            <v>96575.77</v>
          </cell>
          <cell r="G1182">
            <v>42493</v>
          </cell>
        </row>
        <row r="1183">
          <cell r="C1183">
            <v>2203</v>
          </cell>
          <cell r="D1183" t="str">
            <v>Corral En Madera Vareta Altura De Cerca 1.60 Metros, Con Postes En Madera Vareta De 4" X 4" A Cada 1.00 Metros, Con 4 Tiras Horizontales De 4" X 2", Incluye Pintura Vareta Impermeabilizante</v>
          </cell>
          <cell r="E1183" t="str">
            <v>ML</v>
          </cell>
          <cell r="F1183">
            <v>110881.01</v>
          </cell>
          <cell r="G1183">
            <v>41011</v>
          </cell>
        </row>
        <row r="1184">
          <cell r="C1184">
            <v>2204</v>
          </cell>
          <cell r="D1184" t="str">
            <v>Embarcadero  En Madera Vareta Altura 2.00 Metros, Con Postes En Madera Vareta De 4" X 4" , Con 4 Tiras Horizontales De 4" X 2", Incluye Pintura Vareta Impermeabilizante</v>
          </cell>
          <cell r="E1184" t="str">
            <v>ML</v>
          </cell>
          <cell r="F1184">
            <v>141962.43</v>
          </cell>
          <cell r="G1184">
            <v>41008</v>
          </cell>
        </row>
        <row r="1185">
          <cell r="C1185">
            <v>2207</v>
          </cell>
          <cell r="D1185" t="str">
            <v>Suministro E Instalación De Portón De Doble Hoja En Lámina Galvanizada Calibre 18 De 2.40 X 5.00 Metros, Incluye Marcos Y Refuerzo En Tubería Galvanizada D = 2", Pintura Con Anticorrosivo Y Esmalte, Cerraduras Y Herrajes.</v>
          </cell>
          <cell r="E1185" t="str">
            <v>M2</v>
          </cell>
          <cell r="F1185">
            <v>178837.2</v>
          </cell>
          <cell r="G1185">
            <v>41927</v>
          </cell>
        </row>
        <row r="1186">
          <cell r="C1186">
            <v>2208</v>
          </cell>
          <cell r="D1186" t="str">
            <v>Muro De Contención En Concreto De 3000 Psi, Altura Promedio 0.50 Metros, E = 0.25 Metros, Incluye Acero Figurado</v>
          </cell>
          <cell r="E1186" t="str">
            <v>ML</v>
          </cell>
          <cell r="F1186">
            <v>80135.399999999994</v>
          </cell>
          <cell r="G1186">
            <v>42240</v>
          </cell>
        </row>
        <row r="1187">
          <cell r="C1187">
            <v>2209</v>
          </cell>
          <cell r="D1187" t="str">
            <v>Suministro E Instalación De Sistema De Tratamiento De Aguas Negras, Incluye Trampa De Grasa, Tanque Septico Y Filtro Anaerobico, Capacidad De 2000 Litros</v>
          </cell>
          <cell r="E1187" t="str">
            <v>UN</v>
          </cell>
          <cell r="F1187">
            <v>1800000</v>
          </cell>
          <cell r="G1187">
            <v>41008</v>
          </cell>
        </row>
        <row r="1188">
          <cell r="C1188">
            <v>2210</v>
          </cell>
          <cell r="D1188" t="str">
            <v>Siembra De Pasto Mombasa, Incluye Preparación De Terreno Y Proceso De Pega</v>
          </cell>
          <cell r="E1188" t="str">
            <v>M2</v>
          </cell>
          <cell r="F1188">
            <v>3000</v>
          </cell>
          <cell r="G1188">
            <v>41676</v>
          </cell>
        </row>
        <row r="1189">
          <cell r="C1189">
            <v>2212</v>
          </cell>
          <cell r="D1189" t="str">
            <v>Suministro E Instalación De Lavamanos De Sobreponer Manantial Duo, Linea Corona O Similar, Incluye Griferia Push Antivandálica E Incrustación De Jabonera</v>
          </cell>
          <cell r="E1189" t="str">
            <v>UN</v>
          </cell>
          <cell r="F1189">
            <v>417076.17</v>
          </cell>
          <cell r="G1189">
            <v>42538</v>
          </cell>
        </row>
        <row r="1190">
          <cell r="C1190">
            <v>2213</v>
          </cell>
          <cell r="D1190" t="str">
            <v>Levante De Muro En Bloque Vibrado Estructural, Espesor 0.20 Metros, Con Celdas Rellenas En Mortero 1:4, No Incluye Acero De Refuerzo</v>
          </cell>
          <cell r="E1190" t="str">
            <v>M2</v>
          </cell>
          <cell r="F1190">
            <v>91158.75</v>
          </cell>
          <cell r="G1190">
            <v>41009</v>
          </cell>
        </row>
        <row r="1191">
          <cell r="C1191">
            <v>2214</v>
          </cell>
          <cell r="D1191" t="str">
            <v>Placa Para Losas Superiores De 3500 Psi, E = 0.15 Metros</v>
          </cell>
          <cell r="E1191" t="str">
            <v>M2</v>
          </cell>
          <cell r="F1191">
            <v>120372.28</v>
          </cell>
          <cell r="G1191">
            <v>41009</v>
          </cell>
        </row>
        <row r="1192">
          <cell r="C1192">
            <v>2215</v>
          </cell>
          <cell r="D1192" t="str">
            <v>Pavimento En Concreto Rígido Mr = 600, E = 0.15 Metros, Pasadores D = 3/4" - Longitud 0.35 Metros A Cada 0.30 Metros Y D = 1/2" - Longitud 0.85 Metros A Cada 1.20 Metros, Junta Y Antisol</v>
          </cell>
          <cell r="E1192" t="str">
            <v>M2</v>
          </cell>
          <cell r="F1192">
            <v>109029.12</v>
          </cell>
          <cell r="G1192">
            <v>42493</v>
          </cell>
        </row>
        <row r="1193">
          <cell r="C1193">
            <v>2217</v>
          </cell>
          <cell r="D1193" t="str">
            <v>Construcción De Filtro France De 0.60 X 0.40 Metros, Incluye Geotextil Nt 1800</v>
          </cell>
          <cell r="E1193" t="str">
            <v>ML</v>
          </cell>
          <cell r="F1193">
            <v>38708.22</v>
          </cell>
          <cell r="G1193">
            <v>41508</v>
          </cell>
        </row>
        <row r="1194">
          <cell r="C1194">
            <v>2218</v>
          </cell>
          <cell r="D1194" t="str">
            <v>Suministro E Instalación De Cubierta Con Altura &gt; 8.00 Metros, En Lámina Ondulada De Asbesto Cemento, Incluye Amarres Y Ganchos De Fijación, Estructura De Soporte En Madera De Abarco, Para La Nave Principal De La Zona De Alojamiento (Ver Diseño)</v>
          </cell>
          <cell r="E1194" t="str">
            <v>M2</v>
          </cell>
          <cell r="F1194">
            <v>118562.2</v>
          </cell>
          <cell r="G1194">
            <v>41144</v>
          </cell>
        </row>
        <row r="1195">
          <cell r="C1195">
            <v>2219</v>
          </cell>
          <cell r="D1195" t="str">
            <v>Muro De Contención, Muro Para Soporte O Estribos De Puente, Y Box Culvert En Concreto De 3500 Psi, No Incluye Acero De Refuerzo</v>
          </cell>
          <cell r="E1195" t="str">
            <v>M3</v>
          </cell>
          <cell r="F1195">
            <v>637250.1</v>
          </cell>
          <cell r="G1195">
            <v>42437</v>
          </cell>
        </row>
        <row r="1196">
          <cell r="C1196">
            <v>2223</v>
          </cell>
          <cell r="D1196" t="str">
            <v>Suministro E Instalación De Lavamanos Corrido En Granito Natural Negro Diamante .X, De Longitud 1.45 Metros, Incluye 2 Griferías Para Lavamanos De Mesa Push Antivandálico, Desague Push Y Sifón</v>
          </cell>
          <cell r="E1196" t="str">
            <v>UN</v>
          </cell>
          <cell r="F1196">
            <v>1108207.28</v>
          </cell>
          <cell r="G1196">
            <v>41131</v>
          </cell>
        </row>
        <row r="1197">
          <cell r="C1197">
            <v>2226</v>
          </cell>
          <cell r="D1197" t="str">
            <v>Suministro E Instalación De Cubierta Para Mesón En Quarzton Aquabianca De 20 Mm Con Frentero Y Zócalo, Incluye Estructura Metálica De Soporte</v>
          </cell>
          <cell r="E1197" t="str">
            <v>ML</v>
          </cell>
          <cell r="F1197">
            <v>738168.75</v>
          </cell>
          <cell r="G1197">
            <v>41131</v>
          </cell>
        </row>
        <row r="1198">
          <cell r="C1198">
            <v>2227</v>
          </cell>
          <cell r="D1198" t="str">
            <v>Suministro E Instalación De Mueble Colgante Para Lavamanos De Longitud 1.10 Metros, En Lámina Triplex Pizano De 12 Mm, Acabado En Pintura Color Wenge, Incluye Bisagras, Cerraduras Y Manijas (Ver Diseño)</v>
          </cell>
          <cell r="E1198" t="str">
            <v>UN</v>
          </cell>
          <cell r="F1198">
            <v>650000</v>
          </cell>
          <cell r="G1198">
            <v>42429</v>
          </cell>
        </row>
        <row r="1199">
          <cell r="C1199">
            <v>2228</v>
          </cell>
          <cell r="D1199" t="str">
            <v>Suministro E Instalación De 3 Entrepaños Y Fondo En Tripelx Pizano De 12 Mm Acabado En Pintura Color Wenge (Ver Diseño)</v>
          </cell>
          <cell r="E1199" t="str">
            <v>GL</v>
          </cell>
          <cell r="F1199">
            <v>290000</v>
          </cell>
          <cell r="G1199">
            <v>41131</v>
          </cell>
        </row>
        <row r="1200">
          <cell r="C1200">
            <v>2236</v>
          </cell>
          <cell r="D1200" t="str">
            <v>Anclaje Por Metro Lineal (Ml) De Pantalla. Activos De 4" - Torones De 1/2"</v>
          </cell>
          <cell r="E1200" t="str">
            <v>ML</v>
          </cell>
          <cell r="F1200">
            <v>409975.47</v>
          </cell>
          <cell r="G1200">
            <v>41025</v>
          </cell>
        </row>
        <row r="1201">
          <cell r="C1201">
            <v>2237</v>
          </cell>
          <cell r="D1201" t="str">
            <v>Pilotes Pre Excavados (Diámetro De 0.60 A 0.80 Metros . Excavación En Terrenos Con Material Roca, Caliza, Arcilla, Etc. - Con Piloteadora De Balde O Tricono Con Bentonita O Encamisados Según Necesidad)</v>
          </cell>
          <cell r="E1201" t="str">
            <v>ML</v>
          </cell>
          <cell r="F1201">
            <v>394608.33</v>
          </cell>
          <cell r="G1201">
            <v>41025</v>
          </cell>
        </row>
        <row r="1202">
          <cell r="C1202">
            <v>2238</v>
          </cell>
          <cell r="D1202" t="str">
            <v>Concreto Tipo Tremie 280 Mpa. Premezclado Para Pilotes - Sin Acero, Diámetro Variable Máximo 0.80 Metros</v>
          </cell>
          <cell r="E1202" t="str">
            <v>M3</v>
          </cell>
          <cell r="F1202">
            <v>757418.4</v>
          </cell>
          <cell r="G1202">
            <v>41025</v>
          </cell>
        </row>
        <row r="1203">
          <cell r="C1203">
            <v>2239</v>
          </cell>
          <cell r="D1203" t="str">
            <v>Concreto Tipo Tremie 280 Mpa. Acelerado A 3 Días, Premezclado Para Pilotes Sin Acero, Diámetro Máximo 0.80 Metros</v>
          </cell>
          <cell r="E1203" t="str">
            <v>M3</v>
          </cell>
          <cell r="F1203">
            <v>819904.6</v>
          </cell>
          <cell r="G1203">
            <v>41025</v>
          </cell>
        </row>
        <row r="1204">
          <cell r="C1204">
            <v>2240</v>
          </cell>
          <cell r="D1204" t="str">
            <v>Concreto Tipo Normal Fluido 280 Mpa. Premezclado Para Muros, Vigas Cabezal, Sin Acero</v>
          </cell>
          <cell r="E1204" t="str">
            <v>M3</v>
          </cell>
          <cell r="F1204">
            <v>679246.64</v>
          </cell>
          <cell r="G1204">
            <v>41024</v>
          </cell>
        </row>
        <row r="1205">
          <cell r="C1205">
            <v>2245</v>
          </cell>
          <cell r="D1205" t="str">
            <v>Concreto Tipo Normal Fluido 280 Mpa. Premezclado Para Muros - Vigas Cabezal, Sin Acero</v>
          </cell>
          <cell r="E1205" t="str">
            <v>M3</v>
          </cell>
          <cell r="F1205">
            <v>976590.77</v>
          </cell>
          <cell r="G1205">
            <v>41508</v>
          </cell>
        </row>
        <row r="1206">
          <cell r="C1206">
            <v>2246</v>
          </cell>
          <cell r="D1206" t="str">
            <v>Empradización Ladera Con Pasto Vetiver Sin Manto Para La Erosión</v>
          </cell>
          <cell r="E1206" t="str">
            <v>M2</v>
          </cell>
          <cell r="F1206">
            <v>28434.87</v>
          </cell>
          <cell r="G1206">
            <v>41906</v>
          </cell>
        </row>
        <row r="1207">
          <cell r="C1207">
            <v>2248</v>
          </cell>
          <cell r="D1207" t="str">
            <v>Empradizacion Ladera Con Semilla</v>
          </cell>
          <cell r="E1207" t="str">
            <v>M2</v>
          </cell>
          <cell r="F1207">
            <v>18220.169999999998</v>
          </cell>
          <cell r="G1207">
            <v>41025</v>
          </cell>
        </row>
        <row r="1208">
          <cell r="C1208">
            <v>2249</v>
          </cell>
          <cell r="D1208" t="str">
            <v>Relleno Con Material Del Sitio (Incluye Corte, Traslado, Extendida, Humectación Y Compactación</v>
          </cell>
          <cell r="E1208" t="str">
            <v>M3</v>
          </cell>
          <cell r="F1208">
            <v>21623</v>
          </cell>
          <cell r="G1208">
            <v>42240</v>
          </cell>
        </row>
        <row r="1209">
          <cell r="C1209">
            <v>2250</v>
          </cell>
          <cell r="D1209" t="str">
            <v>Solado En Concreto De 1500 Psi E = 0.10 Metros</v>
          </cell>
          <cell r="E1209" t="str">
            <v>M3</v>
          </cell>
          <cell r="F1209">
            <v>343145.04</v>
          </cell>
          <cell r="G1209">
            <v>41025</v>
          </cell>
        </row>
        <row r="1210">
          <cell r="C1210">
            <v>2251</v>
          </cell>
          <cell r="D1210" t="str">
            <v>Zócalo Media Caña En Piedra China Y/O Granito Lavado</v>
          </cell>
          <cell r="E1210" t="str">
            <v>ML</v>
          </cell>
          <cell r="F1210">
            <v>11137.4</v>
          </cell>
          <cell r="G1210">
            <v>41591</v>
          </cell>
        </row>
        <row r="1211">
          <cell r="C1211">
            <v>2252</v>
          </cell>
          <cell r="D1211" t="str">
            <v>Suministro E Instalación De Puesto Secretarial, Superficies (Promedio De 1.80 X 0.60 Metros) En Tablex De 25 Mm, Enchapadas En Formica, Con Archivador Metálico Con Pintura Electro Estática, Costados Metálicos, Platinas Y Soportes Unión Metálicos</v>
          </cell>
          <cell r="E1211" t="str">
            <v>UN</v>
          </cell>
          <cell r="F1211">
            <v>600000</v>
          </cell>
          <cell r="G1211">
            <v>41044</v>
          </cell>
        </row>
        <row r="1212">
          <cell r="C1212">
            <v>2253</v>
          </cell>
          <cell r="D1212" t="str">
            <v>Suministro E Instalación De Puesto De Trabajo, Superficie De 2.30 X 0.60 Metros En Tablex De 25 Mm, Enchapadas En Formica, Con Archivador Metálico Con Pintura Electro Estática, Costados Metálicos, Platinas Y Soportes Unión Metálicos</v>
          </cell>
          <cell r="E1212" t="str">
            <v>UN</v>
          </cell>
          <cell r="F1212">
            <v>850000</v>
          </cell>
          <cell r="G1212">
            <v>41044</v>
          </cell>
        </row>
        <row r="1213">
          <cell r="C1213">
            <v>2254</v>
          </cell>
          <cell r="D1213" t="str">
            <v>Suministro E Instalación De Puesto De Trabajo Jefe, Superficies De 1.50 X 1.50 X 0.60 Metros En Tablex De 25 Mm, Enchapadas En Formica, Con Archivador Metálico Con Pintura Electro Estática, Costados Metálicos, Falda, Platinas Y Soportes Unión Metálicos</v>
          </cell>
          <cell r="E1213" t="str">
            <v>UN</v>
          </cell>
          <cell r="F1213">
            <v>978000</v>
          </cell>
          <cell r="G1213">
            <v>41144</v>
          </cell>
        </row>
        <row r="1214">
          <cell r="C1214">
            <v>2255</v>
          </cell>
          <cell r="D1214" t="str">
            <v>Suministro E Instalación De Sistema Detector De Incendio. Modelo First Alert Sco5, Con Detector De Humo Y Monóxido De Carbón 2 En 1. Una Alarma Protege Contra Dos Amenazas: Detecta Humo Y Co. Resistente A Alarmas Fallidas Tecnología Sensora De  Humo Fotoelectrica &amp; Sensor De Co Electroquímico. 2 Baterías Aa, Cajón Frontal Para Bateria Permite Remplazar La Batería Sin Desmontar La Unidad, Advertencia De Nivel De Bateria, Alarma Con Sonido De 85 Decibel Y 5 Años De Garantia</v>
          </cell>
          <cell r="E1214" t="str">
            <v>UN</v>
          </cell>
          <cell r="F1214">
            <v>153000</v>
          </cell>
          <cell r="G1214">
            <v>41936</v>
          </cell>
        </row>
        <row r="1215">
          <cell r="C1215">
            <v>2256</v>
          </cell>
          <cell r="D1215" t="str">
            <v>E- Suministro E Instalación De Control De Acceso Con Lector Digital. Control De Acceso Biométrico Y Por Tarjeta O Ta710. * Memoria Para 3.000 Huellas Dactilares Y 80.000 Registros. Usa Chip Industrial Atmel, Velocidad De Computo Mejorada Para Identificar La Huella Dactilar ( Menos De 1 Segundo Para Buscar En 3.000 Registros). Lector 3 En 1, Sirve Para Huella Dactilar, Tarjetas De Proximidad Rfid Y Teclado.Tiene Conexiones Fastethernet Rs485 Y Puerto Usb 2.0 Velocidad. Entre Otras Caracteristicas</v>
          </cell>
          <cell r="E1215" t="str">
            <v>UN</v>
          </cell>
          <cell r="F1215">
            <v>3750000</v>
          </cell>
          <cell r="G1215">
            <v>41451</v>
          </cell>
        </row>
        <row r="1216">
          <cell r="C1216">
            <v>2257</v>
          </cell>
          <cell r="D1216" t="str">
            <v>Suministro E Instalacion De Mesa De Junta De 10 Puestos, Tipo U, Compuesta Pór 4 Superficies Curvas De 2.20 X 0.76 Y 0.90 Metros Y 5 Superficies De 1.90 Y 2.00 X 0.40 Y 1.24 Metros, Bases Compuestas Por 8 Arcos De 1.60 X 0.70 Metros, 12 Bases De 0.60 Y 0.40 X 0.70 Metros. Vidrio Templado De 10 Mm Bordes Pulidos Redondos De 2.00 Metros De Diametro, 8 Dilatadores De Acero Inoxidable</v>
          </cell>
          <cell r="E1216" t="str">
            <v>UN</v>
          </cell>
          <cell r="F1216">
            <v>10000000</v>
          </cell>
          <cell r="G1216">
            <v>41045</v>
          </cell>
        </row>
        <row r="1217">
          <cell r="C1217">
            <v>2258</v>
          </cell>
          <cell r="D1217" t="str">
            <v>Suministro E Instalacion De Mesa De Junta De 3 Puestos, Tipo C, Compuesta Por 2 Superficies Curvas De 2.40 X 0.80 Y 0.70 Metros, Bases Compuestas Por 3 Bases De 0.60 Y 0.40 X 0.70 Metros, 2 Arcos De 2.40 X 0.70 Metros</v>
          </cell>
          <cell r="E1217" t="str">
            <v>UN</v>
          </cell>
          <cell r="F1217">
            <v>2600000</v>
          </cell>
          <cell r="G1217">
            <v>41045</v>
          </cell>
        </row>
        <row r="1218">
          <cell r="C1218">
            <v>2263</v>
          </cell>
          <cell r="D1218" t="str">
            <v>Suministro E Instalación De Divisiones Modulares En Paño Y Vidrio, Paneles Llenos De 0.80, 0.60,Y 0.75 X 2.00 Metros,  Estructura Estrella En Aluminio Con Pintura Electrostática</v>
          </cell>
          <cell r="E1218" t="str">
            <v>M2</v>
          </cell>
          <cell r="F1218">
            <v>160000</v>
          </cell>
          <cell r="G1218">
            <v>41676</v>
          </cell>
        </row>
        <row r="1219">
          <cell r="C1219">
            <v>2265</v>
          </cell>
          <cell r="D1219" t="str">
            <v>Zócalo En Guardaescobas De Porcelanato O Cerámica</v>
          </cell>
          <cell r="E1219" t="str">
            <v>ML</v>
          </cell>
          <cell r="F1219">
            <v>12057.2</v>
          </cell>
          <cell r="G1219">
            <v>42478</v>
          </cell>
        </row>
        <row r="1220">
          <cell r="C1220">
            <v>2267</v>
          </cell>
          <cell r="D1220" t="str">
            <v>Pavimento En Concreto Rigido De 3500 Psi, Acelerado A 3 Días, E = 0.20 Metros Pasadores D = 1" - Longitud 0.35 Metros A Cada 0.30 Metros Y D= 1/2" - Longitud 0.85 Metros A Cada 1.20 Metros, Junta Y Antisol</v>
          </cell>
          <cell r="E1220" t="str">
            <v>M2</v>
          </cell>
          <cell r="F1220">
            <v>123210.94</v>
          </cell>
          <cell r="G1220">
            <v>42493</v>
          </cell>
        </row>
        <row r="1221">
          <cell r="C1221">
            <v>2268</v>
          </cell>
          <cell r="D1221" t="str">
            <v>Marco A Una Altura &gt; 4.00 Metros, En Concreto De 3000 Psi,   De 0.12 X 0.05 Metros, Incluye Varilla De Acero D = 1/4" Y Ganchos De Amarre</v>
          </cell>
          <cell r="E1221" t="str">
            <v>ML</v>
          </cell>
          <cell r="F1221">
            <v>99988.51</v>
          </cell>
          <cell r="G1221">
            <v>41366</v>
          </cell>
        </row>
        <row r="1222">
          <cell r="C1222">
            <v>2270</v>
          </cell>
          <cell r="D1222" t="str">
            <v>Letras Para Aviso En Cristanac Corona De 0.25 X 0.30 Metros, Aplicadas Sobre Muro A Una Altura &gt; 4.00 Metros</v>
          </cell>
          <cell r="E1222" t="str">
            <v>UN</v>
          </cell>
          <cell r="F1222">
            <v>87550.5</v>
          </cell>
          <cell r="G1222">
            <v>41366</v>
          </cell>
        </row>
        <row r="1223">
          <cell r="C1223">
            <v>2272</v>
          </cell>
          <cell r="D1223" t="str">
            <v>Columna De Altura 4.00 Metros, En Concreto De 3000 Psi, De 0.30 X 0.40 Metros, Incluye Acero De Refuerzo De 6 Varillas De 1/2", Estribos De 3/8" A Cada 0.20 Metros</v>
          </cell>
          <cell r="E1223" t="str">
            <v>ML</v>
          </cell>
          <cell r="F1223">
            <v>181285.19</v>
          </cell>
          <cell r="G1223">
            <v>41136</v>
          </cell>
        </row>
        <row r="1224">
          <cell r="C1224">
            <v>2274</v>
          </cell>
          <cell r="D1224" t="str">
            <v>Pavimento En Concreto Rígido De 5000 Psi E = 0.25 Metros, Pasadores D = 1 1/4" - Longitud  0.45 Metros A Cada 0.30 Metros Y 1/2" - Longitud 0.85 Metros A Cada 1.20 Metros, Junta Y Antisol</v>
          </cell>
          <cell r="E1224" t="str">
            <v>M2</v>
          </cell>
          <cell r="F1224">
            <v>149160.68</v>
          </cell>
          <cell r="G1224">
            <v>42493</v>
          </cell>
        </row>
        <row r="1225">
          <cell r="C1225">
            <v>2276</v>
          </cell>
          <cell r="D1225" t="str">
            <v>Andén En Adoquín Rectangular, Tipo Vehícular, De Colores De 0.20 X 0.10 Metros E = 0.08 Metros</v>
          </cell>
          <cell r="E1225" t="str">
            <v>M2</v>
          </cell>
          <cell r="F1225">
            <v>67396.7</v>
          </cell>
          <cell r="G1225">
            <v>42068</v>
          </cell>
        </row>
        <row r="1226">
          <cell r="C1226">
            <v>2277</v>
          </cell>
          <cell r="D1226" t="str">
            <v>Solado En Concreto De 1500 Psi E = 0.05 Metros</v>
          </cell>
          <cell r="E1226" t="str">
            <v>M2</v>
          </cell>
          <cell r="F1226">
            <v>27007.7</v>
          </cell>
          <cell r="G1226">
            <v>41345</v>
          </cell>
        </row>
        <row r="1227">
          <cell r="C1227">
            <v>2278</v>
          </cell>
          <cell r="D1227" t="str">
            <v>Remoción Y Acopio Manual De Material Contaminado</v>
          </cell>
          <cell r="E1227" t="str">
            <v>M3</v>
          </cell>
          <cell r="F1227">
            <v>27101.67</v>
          </cell>
          <cell r="G1227">
            <v>41346</v>
          </cell>
        </row>
        <row r="1228">
          <cell r="C1228">
            <v>2279</v>
          </cell>
          <cell r="D1228" t="str">
            <v>Viga De Sobrecimiento De 0.15 X 0.20 Metros, En Concreto De 4000 Psi, No Incluye Acero De Refuerzo</v>
          </cell>
          <cell r="E1228" t="str">
            <v>ML</v>
          </cell>
          <cell r="F1228">
            <v>44093.77</v>
          </cell>
          <cell r="G1228">
            <v>41072</v>
          </cell>
        </row>
        <row r="1229">
          <cell r="C1229">
            <v>2280</v>
          </cell>
          <cell r="D1229" t="str">
            <v>Columna En Concreto De 4000 Psi, Con Sistema De Bombeo, De 0.35 X 0.35 X  3.30 Metros, No Incluye Acero De Refuerzo</v>
          </cell>
          <cell r="E1229" t="str">
            <v>UN</v>
          </cell>
          <cell r="F1229">
            <v>372331.1</v>
          </cell>
          <cell r="G1229">
            <v>41072</v>
          </cell>
        </row>
        <row r="1230">
          <cell r="C1230">
            <v>2281</v>
          </cell>
          <cell r="D1230" t="str">
            <v>Losa Maciza, Gradas En Concreto Premezclado De 4000 Psi Con Bombeo, No Incluye Acero De Refuerzo</v>
          </cell>
          <cell r="E1230" t="str">
            <v>M3</v>
          </cell>
          <cell r="F1230">
            <v>731176.24</v>
          </cell>
          <cell r="G1230">
            <v>42534</v>
          </cell>
        </row>
        <row r="1231">
          <cell r="C1231">
            <v>2283</v>
          </cell>
          <cell r="D1231" t="str">
            <v>E - Suministro E Instalación De Lampara De Incrustar 2 X 17W T8, Pantalla Especular De 0.90 X 0.90 Metros</v>
          </cell>
          <cell r="E1231" t="str">
            <v>UN</v>
          </cell>
          <cell r="F1231">
            <v>226231.88</v>
          </cell>
          <cell r="G1231">
            <v>41451</v>
          </cell>
        </row>
        <row r="1232">
          <cell r="C1232">
            <v>2285</v>
          </cell>
          <cell r="D1232" t="str">
            <v>Pavimento En Concreto Rígido Mr = 650 Psi, E = 0.20 Metros, Pasadores D = 1" - Longitud 0.35 Metros A Cada 0.30 Metros Y D= 1/2" - Longitud 0.85 Metros A Cada 1.20 Metros, Junta Y Antisol</v>
          </cell>
          <cell r="E1232" t="str">
            <v>M2</v>
          </cell>
          <cell r="F1232">
            <v>138131.16</v>
          </cell>
          <cell r="G1232">
            <v>42493</v>
          </cell>
        </row>
        <row r="1233">
          <cell r="C1233">
            <v>2286</v>
          </cell>
          <cell r="D1233" t="str">
            <v>Losa Aligerada E = 0.50 Metros, En Concreto De 4000 Psi Bombeado, No Incluye Acero De Refuerzo</v>
          </cell>
          <cell r="E1233" t="str">
            <v>M2</v>
          </cell>
          <cell r="F1233">
            <v>220455.27</v>
          </cell>
          <cell r="G1233">
            <v>41073</v>
          </cell>
        </row>
        <row r="1234">
          <cell r="C1234">
            <v>2289</v>
          </cell>
          <cell r="D1234" t="str">
            <v>Suministro E Instalación De Puerta En Madera Tipo Ibiza De 0.81 X 2.03 Metros Incluye Marco, Bisagras, Cerradura De Seguridad De Doble Vuelta.</v>
          </cell>
          <cell r="E1234" t="str">
            <v>UN</v>
          </cell>
          <cell r="F1234">
            <v>587678.32999999996</v>
          </cell>
          <cell r="G1234">
            <v>41079</v>
          </cell>
        </row>
        <row r="1235">
          <cell r="C1235">
            <v>2306</v>
          </cell>
          <cell r="D1235" t="str">
            <v>Suministro E Instalación De Panel Mixto (Paño - Vidrio) De 0.60 X 2.00 Metros Para División Modular.</v>
          </cell>
          <cell r="E1235" t="str">
            <v>UN</v>
          </cell>
          <cell r="F1235">
            <v>192738</v>
          </cell>
          <cell r="G1235">
            <v>41087</v>
          </cell>
        </row>
        <row r="1236">
          <cell r="C1236">
            <v>2307</v>
          </cell>
          <cell r="D1236" t="str">
            <v>Suministro E Instalación De Panel Mixto (Paño - Vidrio) De 0.68 X 2.00 Metros Para División Modular.</v>
          </cell>
          <cell r="E1236" t="str">
            <v>UN</v>
          </cell>
          <cell r="F1236">
            <v>224862</v>
          </cell>
          <cell r="G1236">
            <v>41087</v>
          </cell>
        </row>
        <row r="1237">
          <cell r="C1237">
            <v>2308</v>
          </cell>
          <cell r="D1237" t="str">
            <v>Suministro E Instalación De Panel Mixto (Paño - Vidrio) De 0.72 X 2.00 Metros Para División Modular.</v>
          </cell>
          <cell r="E1237" t="str">
            <v>UN</v>
          </cell>
          <cell r="F1237">
            <v>231286</v>
          </cell>
          <cell r="G1237">
            <v>41087</v>
          </cell>
        </row>
        <row r="1238">
          <cell r="C1238">
            <v>2309</v>
          </cell>
          <cell r="D1238" t="str">
            <v>Suministro E Instalación De Panel Mixto (Paño - Vidrio) De 0.82 X 2.00 Metros Para División Modular.</v>
          </cell>
          <cell r="E1238" t="str">
            <v>UN</v>
          </cell>
          <cell r="F1238">
            <v>263409</v>
          </cell>
          <cell r="G1238">
            <v>41087</v>
          </cell>
        </row>
        <row r="1239">
          <cell r="C1239">
            <v>2310</v>
          </cell>
          <cell r="D1239" t="str">
            <v>Suministro E Instalación De Panel Mixto (Paño - Vidrio) De 0.90 X 2.00 Metros Para División Modular.</v>
          </cell>
          <cell r="E1239" t="str">
            <v>UN</v>
          </cell>
          <cell r="F1239">
            <v>289108</v>
          </cell>
          <cell r="G1239">
            <v>41087</v>
          </cell>
        </row>
        <row r="1240">
          <cell r="C1240">
            <v>2311</v>
          </cell>
          <cell r="D1240" t="str">
            <v>Suministro E Instalación De Panel Mixto (Paño - Vidrio) De 0.80 X 1.67 Metros Para División Modular.</v>
          </cell>
          <cell r="E1240" t="str">
            <v>UN</v>
          </cell>
          <cell r="F1240">
            <v>214582</v>
          </cell>
          <cell r="G1240">
            <v>41087</v>
          </cell>
        </row>
        <row r="1241">
          <cell r="C1241">
            <v>2312</v>
          </cell>
          <cell r="D1241" t="str">
            <v>Suministro E Instalación De Panel Mixto (Paño - Vidrio) De 0.35, 0.48, 0.49, 0.50, 0.60 X 1.67 Metros Para División Modular.</v>
          </cell>
          <cell r="E1241" t="str">
            <v>UN</v>
          </cell>
          <cell r="F1241">
            <v>160937</v>
          </cell>
          <cell r="G1241">
            <v>41087</v>
          </cell>
        </row>
        <row r="1242">
          <cell r="C1242">
            <v>2313</v>
          </cell>
          <cell r="D1242" t="str">
            <v>Suministro E Instalación De Panel Mixto (Paño - Vidrio) De 0.90 X 1.67 Metros Para División Modular.</v>
          </cell>
          <cell r="E1242" t="str">
            <v>UN</v>
          </cell>
          <cell r="F1242">
            <v>241405</v>
          </cell>
          <cell r="G1242">
            <v>41087</v>
          </cell>
        </row>
        <row r="1243">
          <cell r="C1243">
            <v>2314</v>
          </cell>
          <cell r="D1243" t="str">
            <v>Suministro E Instalación De Panel Mixto (Paño - Vidrio) De 0.60 X 1.30 Metros Para División Modular.</v>
          </cell>
          <cell r="E1243" t="str">
            <v>UN</v>
          </cell>
          <cell r="F1243">
            <v>125280</v>
          </cell>
          <cell r="G1243">
            <v>41087</v>
          </cell>
        </row>
        <row r="1244">
          <cell r="C1244">
            <v>2315</v>
          </cell>
          <cell r="D1244" t="str">
            <v>Suministro E Instalación De Panel Mixto (Paño - Vidrio) De 0.80 X 1.30 Metros Para División Modular.</v>
          </cell>
          <cell r="E1244" t="str">
            <v>UN</v>
          </cell>
          <cell r="F1244">
            <v>167040</v>
          </cell>
          <cell r="G1244">
            <v>41087</v>
          </cell>
        </row>
        <row r="1245">
          <cell r="C1245">
            <v>2316</v>
          </cell>
          <cell r="D1245" t="str">
            <v>Suministro E Instalación De Panel Mixto (Paño - Vidrio) De 0.73 X 1.30 Metros Para División Modular.</v>
          </cell>
          <cell r="E1245" t="str">
            <v>UN</v>
          </cell>
          <cell r="F1245">
            <v>152424</v>
          </cell>
          <cell r="G1245">
            <v>41087</v>
          </cell>
        </row>
        <row r="1246">
          <cell r="C1246">
            <v>2317</v>
          </cell>
          <cell r="D1246" t="str">
            <v>Suministro E Instalación De Panel Mixto (Paño - Vidrio) De 0.90 X 1.30 Metros Para División Modular.</v>
          </cell>
          <cell r="E1246" t="str">
            <v>UN</v>
          </cell>
          <cell r="F1246">
            <v>187920</v>
          </cell>
          <cell r="G1246">
            <v>41087</v>
          </cell>
        </row>
        <row r="1247">
          <cell r="C1247">
            <v>2318</v>
          </cell>
          <cell r="D1247" t="str">
            <v>Suministro E Instalación De Puerta Triplex  De 2.00 X 0.90, 0.80, 0.70 Metros, Incluye Marco Metálico, Bisagra Y Cerradura De Seguridad (Ver Diseño)</v>
          </cell>
          <cell r="E1247" t="str">
            <v>UN</v>
          </cell>
          <cell r="F1247">
            <v>340000</v>
          </cell>
          <cell r="G1247">
            <v>41087</v>
          </cell>
        </row>
        <row r="1248">
          <cell r="C1248">
            <v>2319</v>
          </cell>
          <cell r="D1248" t="str">
            <v>Suministro E Instalación De Superficie Micro En Fórmica De 1.80 X 0.90 X 0.60 Metros</v>
          </cell>
          <cell r="E1248" t="str">
            <v>UN</v>
          </cell>
          <cell r="F1248">
            <v>196308</v>
          </cell>
          <cell r="G1248">
            <v>41087</v>
          </cell>
        </row>
        <row r="1249">
          <cell r="C1249">
            <v>2320</v>
          </cell>
          <cell r="D1249" t="str">
            <v>Suministro E Instalación De Superficie Micro En Fórmica De 1.40, 1.35, 1.50 X 0.90 X 0.60 Metros</v>
          </cell>
          <cell r="E1249" t="str">
            <v>UN</v>
          </cell>
          <cell r="F1249">
            <v>178462</v>
          </cell>
          <cell r="G1249">
            <v>41087</v>
          </cell>
        </row>
        <row r="1250">
          <cell r="C1250">
            <v>2321</v>
          </cell>
          <cell r="D1250" t="str">
            <v>Suministro E Instalación De Superficie En Fórmica De 0.90 X 0.60 Metros</v>
          </cell>
          <cell r="E1250" t="str">
            <v>UN</v>
          </cell>
          <cell r="F1250">
            <v>107077</v>
          </cell>
          <cell r="G1250">
            <v>41087</v>
          </cell>
        </row>
        <row r="1251">
          <cell r="C1251">
            <v>2322</v>
          </cell>
          <cell r="D1251" t="str">
            <v>Suministro E Instalación De Superficie En Fórmica De 0.50, 0.60 X 0.60 Metros</v>
          </cell>
          <cell r="E1251" t="str">
            <v>UN</v>
          </cell>
          <cell r="F1251">
            <v>75846</v>
          </cell>
          <cell r="G1251">
            <v>41087</v>
          </cell>
        </row>
        <row r="1252">
          <cell r="C1252">
            <v>2323</v>
          </cell>
          <cell r="D1252" t="str">
            <v>Suministro E Instalación De Superficie En Fórmica De 0.78 X 0.60 Metros</v>
          </cell>
          <cell r="E1252" t="str">
            <v>UN</v>
          </cell>
          <cell r="F1252">
            <v>107077</v>
          </cell>
          <cell r="G1252">
            <v>41087</v>
          </cell>
        </row>
        <row r="1253">
          <cell r="C1253">
            <v>2324</v>
          </cell>
          <cell r="D1253" t="str">
            <v>Suministro E Instalación De Costado Metálico H</v>
          </cell>
          <cell r="E1253" t="str">
            <v>UN</v>
          </cell>
          <cell r="F1253">
            <v>50000</v>
          </cell>
          <cell r="G1253">
            <v>41087</v>
          </cell>
        </row>
        <row r="1254">
          <cell r="C1254">
            <v>2325</v>
          </cell>
          <cell r="D1254" t="str">
            <v>Suministro E Instalación De Falda Recta Metálica Perforada</v>
          </cell>
          <cell r="E1254" t="str">
            <v>UN</v>
          </cell>
          <cell r="F1254">
            <v>40000</v>
          </cell>
          <cell r="G1254">
            <v>41087</v>
          </cell>
        </row>
        <row r="1255">
          <cell r="C1255">
            <v>2328</v>
          </cell>
          <cell r="D1255" t="str">
            <v>Suministro E Instalación De Rejilla De Suministro De Aire Acondicionado En Aluminio Blanco De 15" X 6"</v>
          </cell>
          <cell r="E1255" t="str">
            <v>UN</v>
          </cell>
          <cell r="F1255">
            <v>79439</v>
          </cell>
          <cell r="G1255">
            <v>41086</v>
          </cell>
        </row>
        <row r="1256">
          <cell r="C1256">
            <v>2330</v>
          </cell>
          <cell r="D1256" t="str">
            <v>Desmonte Y Retiro De Tapa En Concreto De 1.00 X 0.70 Metros</v>
          </cell>
          <cell r="E1256" t="str">
            <v>UN</v>
          </cell>
          <cell r="F1256">
            <v>8112.5</v>
          </cell>
          <cell r="G1256">
            <v>41345</v>
          </cell>
        </row>
        <row r="1257">
          <cell r="C1257">
            <v>2331</v>
          </cell>
          <cell r="D1257" t="str">
            <v>Tapa De 0.70 X 1.00 X 0.07 Metros, En Concreto De 3000 Psi, Con Parrilla De Hierro De 1/2"  A Cada 0.20 Metros En Ambos Sentidos</v>
          </cell>
          <cell r="E1257" t="str">
            <v>UN</v>
          </cell>
          <cell r="F1257">
            <v>50251.76</v>
          </cell>
          <cell r="G1257">
            <v>41345</v>
          </cell>
        </row>
        <row r="1258">
          <cell r="C1258">
            <v>2332</v>
          </cell>
          <cell r="D1258" t="str">
            <v>Desmonte De Placa De Concreto De 3.40 X 1.00 Metros Con Equipo Pesado</v>
          </cell>
          <cell r="E1258" t="str">
            <v>UN</v>
          </cell>
          <cell r="F1258">
            <v>63828.57</v>
          </cell>
          <cell r="G1258">
            <v>41345</v>
          </cell>
        </row>
        <row r="1259">
          <cell r="C1259">
            <v>2333</v>
          </cell>
          <cell r="D1259" t="str">
            <v>Tapa De 3.40 X 1.00 X 0.10 Metros, En Concreto De 3000 Psi, Con Parrilla De Hierro De 1/2"  A Cada 0.20 Metros En Ambos Sentidos</v>
          </cell>
          <cell r="E1259" t="str">
            <v>UN</v>
          </cell>
          <cell r="F1259">
            <v>296497.95</v>
          </cell>
          <cell r="G1259">
            <v>41345</v>
          </cell>
        </row>
        <row r="1260">
          <cell r="C1260">
            <v>2335</v>
          </cell>
          <cell r="D1260" t="str">
            <v>Suministro E Instalación De Barrera Monodireccional New Yersey De Altura = 0.90 Metros X Base =  0.29 Metros  X Longitud = 1.00 Metros, Peso = 375 Kg, Tipo Titan O Similar. Incluye Cargue, Descargue Y Fijación Con Acero</v>
          </cell>
          <cell r="E1260" t="str">
            <v>UN</v>
          </cell>
          <cell r="F1260">
            <v>242243.20000000001</v>
          </cell>
          <cell r="G1260">
            <v>41200</v>
          </cell>
        </row>
        <row r="1261">
          <cell r="C1261">
            <v>2336</v>
          </cell>
          <cell r="D1261" t="str">
            <v>Kiosco Publicitario De 1.20 X 1.20 X 2.30 Metros, Elaborado En Perfilería De Aluminio Color Natural, Sistema Estructural (Vertical Y Horizontal) En Perfil De 3" Y 1 1/2", Tres Modulos Cerrados En Machimbre Plano, Piso En Lámina Alfajor De 1.5 Mm, Base En  Perfil De 1 1/2" Cuadrado, Techo En Lámina Termoacústica Ajover Con Estructura En Perfil De 1" Cuadrado Con Inclinación Para Desague, Puerta Tipo Persiana Elevadiza (Estera) Elaborada En Lámina Galvanizada Acabado En Color Aluminio (Ver Diseño)</v>
          </cell>
          <cell r="E1261" t="str">
            <v>UN</v>
          </cell>
          <cell r="F1261">
            <v>3960000</v>
          </cell>
          <cell r="G1261">
            <v>41113</v>
          </cell>
        </row>
        <row r="1262">
          <cell r="C1262">
            <v>2338</v>
          </cell>
          <cell r="D1262" t="str">
            <v>Suministro E Instalación De Tanque De Almacenamiento Plástico De 2000 Litros Tipo Colombit O Similar Incluye  Conexión.</v>
          </cell>
          <cell r="E1262" t="str">
            <v>UN</v>
          </cell>
          <cell r="F1262">
            <v>735578.33</v>
          </cell>
          <cell r="G1262">
            <v>42572</v>
          </cell>
        </row>
        <row r="1263">
          <cell r="C1263">
            <v>2341</v>
          </cell>
          <cell r="D1263" t="str">
            <v>Levante De Muro En Bloque De Cemento De 0.15 X 0.20 X 0.40, Reforzado Con Acero De 1/2", Incluye Relleno En Concreto De 2500 Psi Y Mortero De Pega 1:4</v>
          </cell>
          <cell r="E1263" t="str">
            <v>ML</v>
          </cell>
          <cell r="F1263">
            <v>30296.89</v>
          </cell>
          <cell r="G1263">
            <v>42496</v>
          </cell>
        </row>
        <row r="1264">
          <cell r="C1264">
            <v>2343</v>
          </cell>
          <cell r="D1264" t="str">
            <v>Enchape En Tableta Cristanac De 0.30 X 0.30 Metros</v>
          </cell>
          <cell r="E1264" t="str">
            <v>M2</v>
          </cell>
          <cell r="F1264">
            <v>189880.33</v>
          </cell>
          <cell r="G1264">
            <v>42578</v>
          </cell>
        </row>
        <row r="1265">
          <cell r="C1265">
            <v>2344</v>
          </cell>
          <cell r="D1265" t="str">
            <v>Pedestal En Concreto De 4000 Psi, No Incluye Acero De Refuerzo</v>
          </cell>
          <cell r="E1265" t="str">
            <v>M3</v>
          </cell>
          <cell r="F1265">
            <v>606702.61</v>
          </cell>
          <cell r="G1265">
            <v>42578</v>
          </cell>
        </row>
        <row r="1266">
          <cell r="C1266">
            <v>2345</v>
          </cell>
          <cell r="D1266" t="str">
            <v>Concreto De 4000 Psi Para  Encamisado De Columna Y Viga En Obra De Rehabilitación Estructural, Con Aplicación De Epóxico Sikadur 32, Sika Fiber Ad, Sika Fluid, Sika Set Nc, Formaletería Para Aseguramiento Y Apuntalamiento En La Zona</v>
          </cell>
          <cell r="E1266" t="str">
            <v>M3</v>
          </cell>
          <cell r="F1266">
            <v>1956113.87</v>
          </cell>
          <cell r="G1266">
            <v>41569</v>
          </cell>
        </row>
        <row r="1267">
          <cell r="C1267">
            <v>2349</v>
          </cell>
          <cell r="D1267" t="str">
            <v>Rehabilitación Cubierta Ligera Con Estructura En Madera Y Lámina De Eternit</v>
          </cell>
          <cell r="E1267" t="str">
            <v>M2</v>
          </cell>
          <cell r="F1267">
            <v>142575.88</v>
          </cell>
          <cell r="G1267">
            <v>41144</v>
          </cell>
        </row>
        <row r="1268">
          <cell r="C1268">
            <v>2353</v>
          </cell>
          <cell r="D1268" t="str">
            <v>Aplicación De Sikagrout - 200 En Obras De Rehabilitación</v>
          </cell>
          <cell r="E1268" t="str">
            <v>M3</v>
          </cell>
          <cell r="F1268">
            <v>10527715</v>
          </cell>
          <cell r="G1268">
            <v>41135</v>
          </cell>
        </row>
        <row r="1269">
          <cell r="C1269">
            <v>2355</v>
          </cell>
          <cell r="D1269" t="str">
            <v>Conectores De 3/8" De 0.10 Metros En Obra De Rehabilitación</v>
          </cell>
          <cell r="E1269" t="str">
            <v>UN</v>
          </cell>
          <cell r="F1269">
            <v>6119.37</v>
          </cell>
          <cell r="G1269">
            <v>41569</v>
          </cell>
        </row>
        <row r="1270">
          <cell r="C1270">
            <v>2356</v>
          </cell>
          <cell r="D1270" t="str">
            <v>Concreto De 4000 Psi, Para Losa Maciza E= 0.08 Metros En Obra De Rehabilitación Estructural Con Formaletería Para Aseguramiento Y Apuntalamiento En La Zona</v>
          </cell>
          <cell r="E1270" t="str">
            <v>M2</v>
          </cell>
          <cell r="F1270">
            <v>167949.62</v>
          </cell>
          <cell r="G1270">
            <v>41271</v>
          </cell>
        </row>
        <row r="1271">
          <cell r="C1271">
            <v>2357</v>
          </cell>
          <cell r="D1271" t="str">
            <v>Concreto De 4000 Psi Para Viga En Obra De Rehabilitación Estructural, Con Aplicación De Epóxico Sikadur 32, Sika Fiber Ad, Sika Fluid, Sika Set Nc, Formaletería Para Aseguramiento Y Apuntalamiento En La Zona</v>
          </cell>
          <cell r="E1271" t="str">
            <v>M3</v>
          </cell>
          <cell r="F1271">
            <v>1338931.5</v>
          </cell>
          <cell r="G1271">
            <v>41569</v>
          </cell>
        </row>
        <row r="1272">
          <cell r="C1272">
            <v>2358</v>
          </cell>
          <cell r="D1272" t="str">
            <v>Concreto  De 4000 Psi Para Encamisado De Viga En Obra De Rehabilitación Estructural, Con Aplicación De Epóxico Sikadur 32, Sika Fiber Ad, Sika Fluid, Sika Set Nc, Formaletería Para Aseguramiento Y Apuntalamiento En La Zona</v>
          </cell>
          <cell r="E1272" t="str">
            <v>M3</v>
          </cell>
          <cell r="F1272">
            <v>2245369.2000000002</v>
          </cell>
          <cell r="G1272">
            <v>41135</v>
          </cell>
        </row>
        <row r="1273">
          <cell r="C1273">
            <v>2367</v>
          </cell>
          <cell r="D1273" t="str">
            <v>Campamento  - Instalación Y Desmonte, Incluye Piso En Concreto Y Cubierta De Eternit, De 5.00 X 3.00 Metros</v>
          </cell>
          <cell r="E1273" t="str">
            <v>UN</v>
          </cell>
          <cell r="F1273">
            <v>4920000</v>
          </cell>
          <cell r="G1273">
            <v>42578</v>
          </cell>
        </row>
        <row r="1274">
          <cell r="C1274">
            <v>2368</v>
          </cell>
          <cell r="D1274" t="str">
            <v>Demolición De Concreto En Obras De Rehabilitación Estructural, Con Malla De Protección, Incluye Retiro De Material</v>
          </cell>
          <cell r="E1274" t="str">
            <v>M3</v>
          </cell>
          <cell r="F1274">
            <v>4851783.33</v>
          </cell>
          <cell r="G1274">
            <v>41569</v>
          </cell>
        </row>
        <row r="1275">
          <cell r="C1275">
            <v>2372</v>
          </cell>
          <cell r="D1275" t="str">
            <v>Concreto Para Espesores De 0 A 5 Centimetros En Obras De Rehabilitación Estructural, Con Aplicación De Sika Top - 122, Malla De Protección, Formaletería Para Aseguramiento Y Apuntalamiento En La Zona</v>
          </cell>
          <cell r="E1275" t="str">
            <v>M3</v>
          </cell>
          <cell r="F1275">
            <v>16306100</v>
          </cell>
          <cell r="G1275">
            <v>41569</v>
          </cell>
        </row>
        <row r="1276">
          <cell r="C1276">
            <v>2374</v>
          </cell>
          <cell r="D1276" t="str">
            <v>Concreto Para Espesores De 5 A 12 Centimetros Con + 30% En Gravilla En Obra De Rehabilitación Estructural, Con Sika Top - 122, Sikadur 32 Primer, Malla De Protección Y Formaletería Para Aseguramiento Y Apuntalamiento En La Zona</v>
          </cell>
          <cell r="E1276" t="str">
            <v>M3</v>
          </cell>
          <cell r="F1276">
            <v>14058371.789999999</v>
          </cell>
          <cell r="G1276">
            <v>41569</v>
          </cell>
        </row>
        <row r="1277">
          <cell r="C1277">
            <v>2377</v>
          </cell>
          <cell r="D1277" t="str">
            <v>Concreto Para Espesores Mayores A 12 Centimetros En Obra De Rehabilitación Estructural, Con Productos Sikadur 32 Primer, Sikaconcrelisto Re, Sikafiber Ad,  Sikafluid, Sikaset Nc, Malla De Protección Y Formaletería Para Aseguramiento Y Apuntalamiento En La Zona</v>
          </cell>
          <cell r="E1277" t="str">
            <v>M3</v>
          </cell>
          <cell r="F1277">
            <v>6805337.1900000004</v>
          </cell>
          <cell r="G1277">
            <v>42417</v>
          </cell>
        </row>
        <row r="1278">
          <cell r="C1278">
            <v>2381</v>
          </cell>
          <cell r="D1278" t="str">
            <v>Protección Del Refuerzo No Expuesto En Obras De Rehabilitación Estructural</v>
          </cell>
          <cell r="E1278" t="str">
            <v>M2</v>
          </cell>
          <cell r="F1278">
            <v>19006.96</v>
          </cell>
          <cell r="G1278">
            <v>41569</v>
          </cell>
        </row>
        <row r="1279">
          <cell r="C1279">
            <v>2383</v>
          </cell>
          <cell r="D1279" t="str">
            <v>Protección Del Concreto Con Sika Color C En Obras De Rehabilitación Estructural</v>
          </cell>
          <cell r="E1279" t="str">
            <v>M2</v>
          </cell>
          <cell r="F1279">
            <v>16953.7</v>
          </cell>
          <cell r="G1279">
            <v>41569</v>
          </cell>
        </row>
        <row r="1280">
          <cell r="C1280">
            <v>2387</v>
          </cell>
          <cell r="D1280" t="str">
            <v>Protección Del Acero De Refuerzo En Obras De Rehabilitación Estructural Con Sikatop Armatec 110 Epocem Y Malla De Protección</v>
          </cell>
          <cell r="E1280" t="str">
            <v>KG</v>
          </cell>
          <cell r="F1280">
            <v>13140.36</v>
          </cell>
          <cell r="G1280">
            <v>41569</v>
          </cell>
        </row>
        <row r="1281">
          <cell r="C1281">
            <v>2388</v>
          </cell>
          <cell r="D1281" t="str">
            <v>Escarificación De Columnas Y Vigas En Obras En Obras De  Rehabilitación Estructural</v>
          </cell>
          <cell r="E1281" t="str">
            <v>M2</v>
          </cell>
          <cell r="F1281">
            <v>14111.67</v>
          </cell>
          <cell r="G1281">
            <v>41570</v>
          </cell>
        </row>
        <row r="1282">
          <cell r="C1282">
            <v>2389</v>
          </cell>
          <cell r="D1282" t="str">
            <v>Concreto  De 3500 Psi Para Viga De Amarre No Incluye Acero De Refuerzo</v>
          </cell>
          <cell r="E1282" t="str">
            <v>M3</v>
          </cell>
          <cell r="F1282">
            <v>612305.30000000005</v>
          </cell>
          <cell r="G1282">
            <v>42538</v>
          </cell>
        </row>
        <row r="1283">
          <cell r="C1283">
            <v>2390</v>
          </cell>
          <cell r="D1283" t="str">
            <v>Instalación De Derivación Tif Rígida Acsr 1/0 Acsr - 2 Cu Awg S/N</v>
          </cell>
          <cell r="E1283" t="str">
            <v>UN</v>
          </cell>
          <cell r="F1283">
            <v>169770.59</v>
          </cell>
          <cell r="G1283">
            <v>41906</v>
          </cell>
        </row>
        <row r="1284">
          <cell r="C1284">
            <v>2399</v>
          </cell>
          <cell r="D1284" t="str">
            <v>Construcción Canalización Cada Dos Tubos De 3" De Diámetro, En Lecho De Arena</v>
          </cell>
          <cell r="E1284" t="str">
            <v>ML</v>
          </cell>
          <cell r="F1284">
            <v>49896.02</v>
          </cell>
          <cell r="G1284">
            <v>42135</v>
          </cell>
        </row>
        <row r="1285">
          <cell r="C1285">
            <v>2408</v>
          </cell>
          <cell r="D1285" t="str">
            <v>E - Suministro E Instalación De Conductor De Cobre Forrado, No. 1/0 Awg Thhw</v>
          </cell>
          <cell r="E1285" t="str">
            <v>ML</v>
          </cell>
          <cell r="F1285">
            <v>26894.38</v>
          </cell>
          <cell r="G1285">
            <v>41451</v>
          </cell>
        </row>
        <row r="1286">
          <cell r="C1286">
            <v>2427</v>
          </cell>
          <cell r="D1286" t="str">
            <v>Instalación De Paso Aéreo-Subterráneo Trif 13,2 Kv 2 Awg Cu</v>
          </cell>
          <cell r="E1286" t="str">
            <v>UN</v>
          </cell>
          <cell r="F1286">
            <v>1792701.46</v>
          </cell>
          <cell r="G1286">
            <v>42557</v>
          </cell>
        </row>
        <row r="1287">
          <cell r="C1287">
            <v>2429</v>
          </cell>
          <cell r="D1287" t="str">
            <v>Canalización Con Topo D=3"</v>
          </cell>
          <cell r="E1287" t="str">
            <v>ML</v>
          </cell>
          <cell r="F1287">
            <v>136035.9</v>
          </cell>
          <cell r="G1287">
            <v>42447</v>
          </cell>
        </row>
        <row r="1288">
          <cell r="C1288">
            <v>2430</v>
          </cell>
          <cell r="D1288" t="str">
            <v>Tendido De Línea Trif Subt Mt 15 Kv 3 X 2 Cu Por Ducto</v>
          </cell>
          <cell r="E1288" t="str">
            <v>ML</v>
          </cell>
          <cell r="F1288">
            <v>142896.19</v>
          </cell>
          <cell r="G1288">
            <v>42538</v>
          </cell>
        </row>
        <row r="1289">
          <cell r="C1289">
            <v>2431</v>
          </cell>
          <cell r="D1289" t="str">
            <v>Montaje Cruceta Metálica Aux De Protecciones</v>
          </cell>
          <cell r="E1289" t="str">
            <v>UN</v>
          </cell>
          <cell r="F1289">
            <v>1169124.95</v>
          </cell>
          <cell r="G1289">
            <v>41703</v>
          </cell>
        </row>
        <row r="1290">
          <cell r="C1290">
            <v>2432</v>
          </cell>
          <cell r="D1290" t="str">
            <v>Construcción Registro Con Tapa De 1,00 X 1,00 X 1,00 Metros En Mampostería</v>
          </cell>
          <cell r="E1290" t="str">
            <v>UN</v>
          </cell>
          <cell r="F1290">
            <v>1048510.21</v>
          </cell>
          <cell r="G1290">
            <v>42067</v>
          </cell>
        </row>
        <row r="1291">
          <cell r="C1291">
            <v>2433</v>
          </cell>
          <cell r="D1291" t="str">
            <v>Suministro E Instalación De Transformador Tipo Pad Mounted 112,5 Kva</v>
          </cell>
          <cell r="E1291" t="str">
            <v>UN</v>
          </cell>
          <cell r="F1291">
            <v>13940233</v>
          </cell>
          <cell r="G1291">
            <v>41388</v>
          </cell>
        </row>
        <row r="1292">
          <cell r="C1292">
            <v>2434</v>
          </cell>
          <cell r="D1292" t="str">
            <v>Foso Para Transformador</v>
          </cell>
          <cell r="E1292" t="str">
            <v>UN</v>
          </cell>
          <cell r="F1292">
            <v>1835115.96</v>
          </cell>
          <cell r="G1292">
            <v>41234</v>
          </cell>
        </row>
        <row r="1293">
          <cell r="C1293">
            <v>2435</v>
          </cell>
          <cell r="D1293" t="str">
            <v>Instalación De Puerta Cortafuego De 1,5 X 2,5 M</v>
          </cell>
          <cell r="E1293" t="str">
            <v>UN</v>
          </cell>
          <cell r="F1293">
            <v>4825662.5</v>
          </cell>
          <cell r="G1293">
            <v>41388</v>
          </cell>
        </row>
        <row r="1294">
          <cell r="C1294">
            <v>2438</v>
          </cell>
          <cell r="D1294" t="str">
            <v>Suministro E Instalación De Damper De 0,60 X 0,50 Metros</v>
          </cell>
          <cell r="E1294" t="str">
            <v>UN</v>
          </cell>
          <cell r="F1294">
            <v>743534.17</v>
          </cell>
          <cell r="G1294">
            <v>41375</v>
          </cell>
        </row>
        <row r="1295">
          <cell r="C1295">
            <v>2439</v>
          </cell>
          <cell r="D1295" t="str">
            <v>Instalación De Pararrayos Tipo Franklin Blunt P8 Con Mástil De 6 M</v>
          </cell>
          <cell r="E1295" t="str">
            <v>UN</v>
          </cell>
          <cell r="F1295">
            <v>298465.83</v>
          </cell>
          <cell r="G1295">
            <v>41388</v>
          </cell>
        </row>
        <row r="1296">
          <cell r="C1296">
            <v>2440</v>
          </cell>
          <cell r="D1296" t="str">
            <v>Instalación De Cable Cu 2/0 Awg Thhw En Tubería Emt 3/4"</v>
          </cell>
          <cell r="E1296" t="str">
            <v>UN</v>
          </cell>
          <cell r="F1296">
            <v>51656.47</v>
          </cell>
          <cell r="G1296">
            <v>41129</v>
          </cell>
        </row>
        <row r="1297">
          <cell r="C1297">
            <v>2441</v>
          </cell>
          <cell r="D1297" t="str">
            <v>Instalación De Electrodos De Pat Tipo Varilla De Cobre 5/8" X 2,4 M</v>
          </cell>
          <cell r="E1297" t="str">
            <v>UN</v>
          </cell>
          <cell r="F1297">
            <v>401165.16</v>
          </cell>
          <cell r="G1297">
            <v>42447</v>
          </cell>
        </row>
        <row r="1298">
          <cell r="C1298">
            <v>2442</v>
          </cell>
          <cell r="D1298" t="str">
            <v>Punto De Soldadura Exotérmica Cable - Cable Hasta 2/0</v>
          </cell>
          <cell r="E1298" t="str">
            <v>UN</v>
          </cell>
          <cell r="F1298">
            <v>79123.75</v>
          </cell>
          <cell r="G1298">
            <v>41927</v>
          </cell>
        </row>
        <row r="1299">
          <cell r="C1299">
            <v>2443</v>
          </cell>
          <cell r="D1299" t="str">
            <v>Instalación De Caja De Inspección Para Electrodo De Pat</v>
          </cell>
          <cell r="E1299" t="str">
            <v>UN</v>
          </cell>
          <cell r="F1299">
            <v>189208.78</v>
          </cell>
          <cell r="G1299">
            <v>42524</v>
          </cell>
        </row>
        <row r="1300">
          <cell r="C1300">
            <v>2450</v>
          </cell>
          <cell r="D1300" t="str">
            <v>Mortero 1:8</v>
          </cell>
          <cell r="E1300" t="str">
            <v>M3</v>
          </cell>
          <cell r="F1300">
            <v>162739.54</v>
          </cell>
          <cell r="G1300">
            <v>42438</v>
          </cell>
        </row>
        <row r="1301">
          <cell r="C1301">
            <v>2451</v>
          </cell>
          <cell r="D1301" t="str">
            <v>Suministro E Instalación De Breaker  Enchufable De 2 X 15 A</v>
          </cell>
          <cell r="E1301" t="str">
            <v>UN</v>
          </cell>
          <cell r="F1301">
            <v>39255.83</v>
          </cell>
          <cell r="G1301">
            <v>42135</v>
          </cell>
        </row>
        <row r="1302">
          <cell r="C1302">
            <v>2452</v>
          </cell>
          <cell r="D1302" t="str">
            <v>Suministro E Instalación De Breaker  Enchufable De 2 X 30 A</v>
          </cell>
          <cell r="E1302" t="str">
            <v>UN</v>
          </cell>
          <cell r="F1302">
            <v>39255.83</v>
          </cell>
          <cell r="G1302">
            <v>42578</v>
          </cell>
        </row>
        <row r="1303">
          <cell r="C1303">
            <v>2453</v>
          </cell>
          <cell r="D1303" t="str">
            <v>Suministro E Instalación De Breaker  Industrial De 3 X 30 A</v>
          </cell>
          <cell r="E1303" t="str">
            <v>UN</v>
          </cell>
          <cell r="F1303">
            <v>77192.5</v>
          </cell>
          <cell r="G1303">
            <v>42538</v>
          </cell>
        </row>
        <row r="1304">
          <cell r="C1304">
            <v>2454</v>
          </cell>
          <cell r="D1304" t="str">
            <v>Suministro E Instalación De Breaker  Industrial De 3 X 40 A</v>
          </cell>
          <cell r="E1304" t="str">
            <v>UN</v>
          </cell>
          <cell r="F1304">
            <v>103092.5</v>
          </cell>
          <cell r="G1304">
            <v>42524</v>
          </cell>
        </row>
        <row r="1305">
          <cell r="C1305">
            <v>2455</v>
          </cell>
          <cell r="D1305" t="str">
            <v>Suministro E Instalación De Breaker  Industrial De 3 X 80 A</v>
          </cell>
          <cell r="E1305" t="str">
            <v>UN</v>
          </cell>
          <cell r="F1305">
            <v>153292.5</v>
          </cell>
          <cell r="G1305">
            <v>42538</v>
          </cell>
        </row>
        <row r="1306">
          <cell r="C1306">
            <v>2456</v>
          </cell>
          <cell r="D1306" t="str">
            <v>Suministro E Instalación De Breaker  Industrial De 3 X 200 A</v>
          </cell>
          <cell r="E1306" t="str">
            <v>UN</v>
          </cell>
          <cell r="F1306">
            <v>320795.39</v>
          </cell>
          <cell r="G1306">
            <v>42524</v>
          </cell>
        </row>
        <row r="1307">
          <cell r="C1307">
            <v>2488</v>
          </cell>
          <cell r="D1307" t="str">
            <v>Suministro E Instalación De Bala Compacta Fluorescente 2 X 32 Wattios</v>
          </cell>
          <cell r="E1307" t="str">
            <v>UN</v>
          </cell>
          <cell r="F1307">
            <v>94251.67</v>
          </cell>
          <cell r="G1307">
            <v>42135</v>
          </cell>
        </row>
        <row r="1308">
          <cell r="C1308">
            <v>2490</v>
          </cell>
          <cell r="D1308" t="str">
            <v>Suministro E Instalación De Luminaria Fluorescente Hermética 2 X 32 Wattios Tipo Comercial De Encendido Instantáneo De Sobreponer</v>
          </cell>
          <cell r="E1308" t="str">
            <v>UN</v>
          </cell>
          <cell r="F1308">
            <v>121477.5</v>
          </cell>
          <cell r="G1308">
            <v>42135</v>
          </cell>
        </row>
        <row r="1309">
          <cell r="C1309">
            <v>2491</v>
          </cell>
          <cell r="D1309" t="str">
            <v>Suministro E Instalación De Tablero De Medida Trifásico Autosoportado Incluye 12 Medidores Monofásicos 3H</v>
          </cell>
          <cell r="E1309" t="str">
            <v>UN</v>
          </cell>
          <cell r="F1309">
            <v>20278050</v>
          </cell>
          <cell r="G1309">
            <v>41129</v>
          </cell>
        </row>
        <row r="1310">
          <cell r="C1310">
            <v>2492</v>
          </cell>
          <cell r="D1310" t="str">
            <v>Suministro E Instalación De Tablero Bifásico Con Puerta Para Totalizador 12 Circuitos Para Empotrar</v>
          </cell>
          <cell r="E1310" t="str">
            <v>UN</v>
          </cell>
          <cell r="F1310">
            <v>330858</v>
          </cell>
          <cell r="G1310">
            <v>41703</v>
          </cell>
        </row>
        <row r="1311">
          <cell r="C1311">
            <v>2493</v>
          </cell>
          <cell r="D1311" t="str">
            <v>Suministro E Instalación De Tablero Bifásico Con Puerta Y Espacio Para Totalizador 8 Circuitos Para Empotrar</v>
          </cell>
          <cell r="E1311" t="str">
            <v>UN</v>
          </cell>
          <cell r="F1311">
            <v>262448.09000000003</v>
          </cell>
          <cell r="G1311">
            <v>42538</v>
          </cell>
        </row>
        <row r="1312">
          <cell r="C1312">
            <v>2494</v>
          </cell>
          <cell r="D1312" t="str">
            <v>Suministro E Instalación De Tablero Trifásico Con Puerta Y Espacio Para Totalizador 42 Circuitos Para Empotrar</v>
          </cell>
          <cell r="E1312" t="str">
            <v>UN</v>
          </cell>
          <cell r="F1312">
            <v>1049807.69</v>
          </cell>
          <cell r="G1312">
            <v>42531</v>
          </cell>
        </row>
        <row r="1313">
          <cell r="C1313">
            <v>2495</v>
          </cell>
          <cell r="D1313" t="str">
            <v>Suministro E Instalación De Tablero Trifásico Con Puerta Y Espacio Para Totalizador 18 Circuitos Para Empotrar</v>
          </cell>
          <cell r="E1313" t="str">
            <v>UN</v>
          </cell>
          <cell r="F1313">
            <v>593568.98</v>
          </cell>
          <cell r="G1313">
            <v>41129</v>
          </cell>
        </row>
        <row r="1314">
          <cell r="C1314">
            <v>2496</v>
          </cell>
          <cell r="D1314" t="str">
            <v>Suministro E Instalación De Tablero Trifásico Con Puerta Y Espacio Para Totalizador 12 Circuitos Para Empotrar</v>
          </cell>
          <cell r="E1314" t="str">
            <v>UN</v>
          </cell>
          <cell r="F1314">
            <v>565275</v>
          </cell>
          <cell r="G1314">
            <v>42135</v>
          </cell>
        </row>
        <row r="1315">
          <cell r="C1315">
            <v>2497</v>
          </cell>
          <cell r="D1315" t="str">
            <v>Suministro E Instalación De Breaker Enchufable Desde 10 Hasta 60 Amperios</v>
          </cell>
          <cell r="E1315" t="str">
            <v>UN</v>
          </cell>
          <cell r="F1315">
            <v>23395.5</v>
          </cell>
          <cell r="G1315">
            <v>42447</v>
          </cell>
        </row>
        <row r="1316">
          <cell r="C1316">
            <v>2498</v>
          </cell>
          <cell r="D1316" t="str">
            <v>Suministro E Instalación De Breaker Enchufable De 1 X 15 Amperios</v>
          </cell>
          <cell r="E1316" t="str">
            <v>UN</v>
          </cell>
          <cell r="F1316">
            <v>25062.39</v>
          </cell>
          <cell r="G1316">
            <v>42524</v>
          </cell>
        </row>
        <row r="1317">
          <cell r="C1317">
            <v>2500</v>
          </cell>
          <cell r="D1317" t="str">
            <v>Suministro E Instalación De Tubería Pvc Conduit De 2 1/2"</v>
          </cell>
          <cell r="E1317" t="str">
            <v>ML</v>
          </cell>
          <cell r="F1317">
            <v>19530.13</v>
          </cell>
          <cell r="G1317">
            <v>42557</v>
          </cell>
        </row>
        <row r="1318">
          <cell r="C1318">
            <v>2506</v>
          </cell>
          <cell r="D1318" t="str">
            <v>Suministro E Instalación De Tubería Pvc Conduit De 1 1/2"</v>
          </cell>
          <cell r="E1318" t="str">
            <v>ML</v>
          </cell>
          <cell r="F1318">
            <v>10602.01</v>
          </cell>
          <cell r="G1318">
            <v>42557</v>
          </cell>
        </row>
        <row r="1319">
          <cell r="C1319">
            <v>2507</v>
          </cell>
          <cell r="D1319" t="str">
            <v>Suministro E Instalación De Tubería Pvc Conduit De 1"</v>
          </cell>
          <cell r="E1319" t="str">
            <v>ML</v>
          </cell>
          <cell r="F1319">
            <v>7576.33</v>
          </cell>
          <cell r="G1319">
            <v>42557</v>
          </cell>
        </row>
        <row r="1320">
          <cell r="C1320">
            <v>2508</v>
          </cell>
          <cell r="D1320" t="str">
            <v>Suministro E Instalación De Acometida Parcial 2 # 12 + #14T Cu Thhw</v>
          </cell>
          <cell r="E1320" t="str">
            <v>ML</v>
          </cell>
          <cell r="F1320">
            <v>14292.41</v>
          </cell>
          <cell r="G1320">
            <v>42135</v>
          </cell>
        </row>
        <row r="1321">
          <cell r="C1321">
            <v>2509</v>
          </cell>
          <cell r="D1321" t="str">
            <v>Suministro E Instalación Acometida Parcial 2#10 + #10 + 12T Cu Thhw</v>
          </cell>
          <cell r="E1321" t="str">
            <v>ML</v>
          </cell>
          <cell r="F1321">
            <v>6868.6</v>
          </cell>
          <cell r="G1321">
            <v>42135</v>
          </cell>
        </row>
        <row r="1322">
          <cell r="C1322">
            <v>2510</v>
          </cell>
          <cell r="D1322" t="str">
            <v>Suministro E Instalación Acometida Parcial 3#8 + #8 + 10T Cu Thhw</v>
          </cell>
          <cell r="E1322" t="str">
            <v>ML</v>
          </cell>
          <cell r="F1322">
            <v>18819.900000000001</v>
          </cell>
          <cell r="G1322">
            <v>42538</v>
          </cell>
        </row>
        <row r="1323">
          <cell r="C1323">
            <v>2511</v>
          </cell>
          <cell r="D1323" t="str">
            <v>Suministro E Instalación Acometida Parcial 3#2 + #2 + 4T Cu Thhw</v>
          </cell>
          <cell r="E1323" t="str">
            <v>ML</v>
          </cell>
          <cell r="F1323">
            <v>61157.47</v>
          </cell>
          <cell r="G1323">
            <v>42538</v>
          </cell>
        </row>
        <row r="1324">
          <cell r="C1324">
            <v>2512</v>
          </cell>
          <cell r="D1324" t="str">
            <v>Suministro E Instalación Acometida Parcial 3#4/0 + #4/0 + 2/0T Cu Thhw</v>
          </cell>
          <cell r="E1324" t="str">
            <v>ML</v>
          </cell>
          <cell r="F1324">
            <v>179573.78</v>
          </cell>
          <cell r="G1324">
            <v>42538</v>
          </cell>
        </row>
        <row r="1325">
          <cell r="C1325">
            <v>2513</v>
          </cell>
          <cell r="D1325" t="str">
            <v>Suministro E Instalación De Interruptor Conmutable (Pareja)</v>
          </cell>
          <cell r="E1325" t="str">
            <v>UN</v>
          </cell>
          <cell r="F1325">
            <v>162804.42000000001</v>
          </cell>
          <cell r="G1325">
            <v>41129</v>
          </cell>
        </row>
        <row r="1326">
          <cell r="C1326">
            <v>2514</v>
          </cell>
          <cell r="D1326" t="str">
            <v>Salida Toma Bifásica 220 V Con Polo A Tierra</v>
          </cell>
          <cell r="E1326" t="str">
            <v>UN</v>
          </cell>
          <cell r="F1326">
            <v>118579.11</v>
          </cell>
          <cell r="G1326">
            <v>42531</v>
          </cell>
        </row>
        <row r="1327">
          <cell r="C1327">
            <v>2515</v>
          </cell>
          <cell r="D1327" t="str">
            <v>Salida Para Toma Gfci 120 V Con Polo A Tierra</v>
          </cell>
          <cell r="E1327" t="str">
            <v>UN</v>
          </cell>
          <cell r="F1327">
            <v>110160.36</v>
          </cell>
          <cell r="G1327">
            <v>42538</v>
          </cell>
        </row>
        <row r="1328">
          <cell r="C1328">
            <v>2516</v>
          </cell>
          <cell r="D1328" t="str">
            <v>Salida Para Toma Trifásica 220 V Con Polo A Tierra</v>
          </cell>
          <cell r="E1328" t="str">
            <v>UN</v>
          </cell>
          <cell r="F1328">
            <v>143060.94</v>
          </cell>
          <cell r="G1328">
            <v>42531</v>
          </cell>
        </row>
        <row r="1329">
          <cell r="C1329">
            <v>2518</v>
          </cell>
          <cell r="D1329" t="str">
            <v>Suministro E Instalación De Cable  Thw De Cobre Desnudo Awg 1/0 Thhw</v>
          </cell>
          <cell r="E1329" t="str">
            <v>ML</v>
          </cell>
          <cell r="F1329">
            <v>38416.339999999997</v>
          </cell>
          <cell r="G1329">
            <v>42447</v>
          </cell>
        </row>
        <row r="1330">
          <cell r="C1330">
            <v>2520</v>
          </cell>
          <cell r="D1330" t="str">
            <v>Suministro E Instalación De Luminaria Mh 1000 Watios, 220 Voltios, Incluye Bombillo (Ver Diseño)</v>
          </cell>
          <cell r="E1330" t="str">
            <v>UN</v>
          </cell>
          <cell r="F1330">
            <v>1690850</v>
          </cell>
          <cell r="G1330">
            <v>41376</v>
          </cell>
        </row>
        <row r="1331">
          <cell r="C1331">
            <v>2522</v>
          </cell>
          <cell r="D1331" t="str">
            <v>Recurso Base Para Suplemento Tet Personal</v>
          </cell>
          <cell r="E1331" t="str">
            <v>UN</v>
          </cell>
          <cell r="F1331">
            <v>25000</v>
          </cell>
          <cell r="G1331">
            <v>41338</v>
          </cell>
        </row>
        <row r="1332">
          <cell r="C1332">
            <v>2523</v>
          </cell>
          <cell r="D1332" t="str">
            <v>Recursos Base Para Suplemento Tet Puente De Línea Trifásico M.T.</v>
          </cell>
          <cell r="E1332" t="str">
            <v>UN</v>
          </cell>
          <cell r="F1332">
            <v>178062.5</v>
          </cell>
          <cell r="G1332">
            <v>42557</v>
          </cell>
        </row>
        <row r="1333">
          <cell r="C1333">
            <v>2526</v>
          </cell>
          <cell r="D1333" t="str">
            <v>Descapote Y Limpieza A Máquina Y Adecuación Con Compactación Del Terreno Existente, Incluye Retiro De Material E= 0.25</v>
          </cell>
          <cell r="E1333" t="str">
            <v>M2</v>
          </cell>
          <cell r="F1333">
            <v>10243.950000000001</v>
          </cell>
          <cell r="G1333">
            <v>42667</v>
          </cell>
        </row>
        <row r="1334">
          <cell r="C1334">
            <v>2527</v>
          </cell>
          <cell r="D1334" t="str">
            <v>Viga Corona A Una Altura &gt; 4.00 Metros, En Concreto De 3000 Psi De 0.30 X 0.20 Metros Incluye Acero De Refuerzo 4 Varillas D = 1/2", Estribos D = 3/8" A Cada 0.15 Metros</v>
          </cell>
          <cell r="E1334" t="str">
            <v>ML</v>
          </cell>
          <cell r="F1334">
            <v>136563.32999999999</v>
          </cell>
          <cell r="G1334">
            <v>41136</v>
          </cell>
        </row>
        <row r="1335">
          <cell r="C1335">
            <v>2528</v>
          </cell>
          <cell r="D1335" t="str">
            <v>Canal En Concreto De 3000 Psi. B = 0.90 Metros, A = 0.70 Metros, E =  0.20 Metros, Con 11 Acero De Refuerzo D = 1/2" Long. 1.00 Metro, Estribos De 1/2" A Cada 0.40 Metros</v>
          </cell>
          <cell r="E1335" t="str">
            <v>ML</v>
          </cell>
          <cell r="F1335">
            <v>193515.81</v>
          </cell>
          <cell r="G1335">
            <v>41540</v>
          </cell>
        </row>
        <row r="1336">
          <cell r="C1336">
            <v>2529</v>
          </cell>
          <cell r="D1336" t="str">
            <v>Suministro E Instalación De Rejilla De Piso En Hierro Legitimo D = 1", De 0.90 Metros De Ancho</v>
          </cell>
          <cell r="E1336" t="str">
            <v>ML</v>
          </cell>
          <cell r="F1336">
            <v>170000</v>
          </cell>
          <cell r="G1336">
            <v>42443</v>
          </cell>
        </row>
        <row r="1337">
          <cell r="C1337">
            <v>2533</v>
          </cell>
          <cell r="D1337" t="str">
            <v>Suministro E Instalación De Interruptor Termomagnético M9 Para Riel Din 2 X 50 Amperios</v>
          </cell>
          <cell r="E1337" t="str">
            <v>UN</v>
          </cell>
          <cell r="F1337">
            <v>139910</v>
          </cell>
          <cell r="G1337">
            <v>41737</v>
          </cell>
        </row>
        <row r="1338">
          <cell r="C1338">
            <v>2534</v>
          </cell>
          <cell r="D1338" t="str">
            <v>Adecuación De Tablero De Energía Principal Y Alimentadores Provisionales De Tableros De Distribución Existentes</v>
          </cell>
          <cell r="E1338" t="str">
            <v>UN</v>
          </cell>
          <cell r="F1338">
            <v>1465250</v>
          </cell>
          <cell r="G1338">
            <v>41410</v>
          </cell>
        </row>
        <row r="1339">
          <cell r="C1339">
            <v>2535</v>
          </cell>
          <cell r="D1339" t="str">
            <v>Reorganización De Y Conexionado De Acometidas De Llegada Y Salida En Cuarto Eléctrico Actual</v>
          </cell>
          <cell r="E1339" t="str">
            <v>UN</v>
          </cell>
          <cell r="F1339">
            <v>3292816.67</v>
          </cell>
          <cell r="G1339">
            <v>41388</v>
          </cell>
        </row>
        <row r="1340">
          <cell r="C1340">
            <v>2536</v>
          </cell>
          <cell r="D1340" t="str">
            <v>Construcción De Muro En Bloque, Placa En Concreto De 3000 Psi, Para Protección De Gabinete Principal</v>
          </cell>
          <cell r="E1340" t="str">
            <v>UN</v>
          </cell>
          <cell r="F1340">
            <v>448940.65</v>
          </cell>
          <cell r="G1340">
            <v>41410</v>
          </cell>
        </row>
        <row r="1341">
          <cell r="C1341">
            <v>2537</v>
          </cell>
          <cell r="D1341" t="str">
            <v>Andén En Concreto De Fc = 3500 Psi, E= 0.08 Metros</v>
          </cell>
          <cell r="E1341" t="str">
            <v>M2</v>
          </cell>
          <cell r="F1341">
            <v>54386.29</v>
          </cell>
          <cell r="G1341">
            <v>42068</v>
          </cell>
        </row>
        <row r="1342">
          <cell r="C1342">
            <v>2540</v>
          </cell>
          <cell r="D1342" t="str">
            <v>Construcción De Baranda En Concreto De 4000 Psi, Altura 1.20 Metros, Incluye Anclaje Con Sikadur 42. (Ver Diseño)</v>
          </cell>
          <cell r="E1342" t="str">
            <v>ML</v>
          </cell>
          <cell r="F1342">
            <v>208538.14</v>
          </cell>
          <cell r="G1342">
            <v>41155</v>
          </cell>
        </row>
        <row r="1343">
          <cell r="C1343">
            <v>2541</v>
          </cell>
          <cell r="D1343" t="str">
            <v>Bordillo En Puente, De 0.30 X 0.30 Metros, En Concreto De 4000 Psi, Incluye Anclaje Con Sikadur 42 (Ver Diseño)</v>
          </cell>
          <cell r="E1343" t="str">
            <v>ML</v>
          </cell>
          <cell r="F1343">
            <v>102716.18</v>
          </cell>
          <cell r="G1343">
            <v>41155</v>
          </cell>
        </row>
        <row r="1344">
          <cell r="C1344">
            <v>2545</v>
          </cell>
          <cell r="D1344" t="str">
            <v>Junta Expansiva Para Losa De Puente</v>
          </cell>
          <cell r="E1344" t="str">
            <v>ML</v>
          </cell>
          <cell r="F1344">
            <v>268400.28000000003</v>
          </cell>
          <cell r="G1344">
            <v>41180</v>
          </cell>
        </row>
        <row r="1345">
          <cell r="C1345">
            <v>2546</v>
          </cell>
          <cell r="D1345" t="str">
            <v>Placa En Concreto De 3000 Psi, Estampado De Color, E = 0.05 Metros, Para Piso</v>
          </cell>
          <cell r="E1345" t="str">
            <v>M2</v>
          </cell>
          <cell r="F1345">
            <v>42609.9</v>
          </cell>
          <cell r="G1345">
            <v>42535</v>
          </cell>
        </row>
        <row r="1346">
          <cell r="C1346">
            <v>2547</v>
          </cell>
          <cell r="D1346" t="str">
            <v>Placa En Concreto De 3000 Psi, Estampado De Color, E = 0.05 Metros, Para Piso</v>
          </cell>
          <cell r="E1346" t="str">
            <v>M2</v>
          </cell>
          <cell r="F1346">
            <v>47808.67</v>
          </cell>
          <cell r="G1346">
            <v>41835</v>
          </cell>
        </row>
        <row r="1347">
          <cell r="C1347">
            <v>2552</v>
          </cell>
          <cell r="D1347" t="str">
            <v>Suministro E Instalación De Tubería Pvc Conduit De 2"</v>
          </cell>
          <cell r="E1347" t="str">
            <v>ML</v>
          </cell>
          <cell r="F1347">
            <v>17516.46</v>
          </cell>
          <cell r="G1347">
            <v>42447</v>
          </cell>
        </row>
        <row r="1348">
          <cell r="C1348">
            <v>2553</v>
          </cell>
          <cell r="D1348" t="str">
            <v>Suministro E Instalación De Tubería Pvc Conduit De 3"</v>
          </cell>
          <cell r="E1348" t="str">
            <v>ML</v>
          </cell>
          <cell r="F1348">
            <v>27629.46</v>
          </cell>
          <cell r="G1348">
            <v>42447</v>
          </cell>
        </row>
        <row r="1349">
          <cell r="C1349">
            <v>2556</v>
          </cell>
          <cell r="D1349" t="str">
            <v>Suministro E Instalación De Tubería Galvanizada De 1"</v>
          </cell>
          <cell r="E1349" t="str">
            <v>ML</v>
          </cell>
          <cell r="F1349">
            <v>35523.660000000003</v>
          </cell>
          <cell r="G1349">
            <v>41703</v>
          </cell>
        </row>
        <row r="1350">
          <cell r="C1350">
            <v>2557</v>
          </cell>
          <cell r="D1350" t="str">
            <v>Suministro E Instalación De Alambre 8 Thw Cobre Forrado 90° C - Awg</v>
          </cell>
          <cell r="E1350" t="str">
            <v>ML</v>
          </cell>
          <cell r="F1350">
            <v>4222.75</v>
          </cell>
          <cell r="G1350">
            <v>41388</v>
          </cell>
        </row>
        <row r="1351">
          <cell r="C1351">
            <v>2558</v>
          </cell>
          <cell r="D1351" t="str">
            <v>Suministro E Instalación De Cable Thw Cobre Desnudo 90° C - Awg 2</v>
          </cell>
          <cell r="E1351" t="str">
            <v>ML</v>
          </cell>
          <cell r="F1351">
            <v>14777.5</v>
          </cell>
          <cell r="G1351">
            <v>42557</v>
          </cell>
        </row>
        <row r="1352">
          <cell r="C1352">
            <v>2559</v>
          </cell>
          <cell r="D1352" t="str">
            <v>Suministro E Instalación De Alambre De Cobre No. 10 Awg Thhw</v>
          </cell>
          <cell r="E1352" t="str">
            <v>ML</v>
          </cell>
          <cell r="F1352">
            <v>3009.04</v>
          </cell>
          <cell r="G1352">
            <v>41906</v>
          </cell>
        </row>
        <row r="1353">
          <cell r="C1353">
            <v>2560</v>
          </cell>
          <cell r="D1353" t="str">
            <v>Suministro E Instalación De Cable Antifraude 2 X 8 + 8 Awg</v>
          </cell>
          <cell r="E1353" t="str">
            <v>ML</v>
          </cell>
          <cell r="F1353">
            <v>13189.5</v>
          </cell>
          <cell r="G1353">
            <v>41703</v>
          </cell>
        </row>
        <row r="1354">
          <cell r="C1354">
            <v>2564</v>
          </cell>
          <cell r="D1354" t="str">
            <v>Suministro E Instalación De Bajante Galvanizado Para Acometida Principal Incluye Accesorios (Ver Diseño)</v>
          </cell>
          <cell r="E1354" t="str">
            <v>UN</v>
          </cell>
          <cell r="F1354">
            <v>301035.5</v>
          </cell>
          <cell r="G1354">
            <v>41785</v>
          </cell>
        </row>
        <row r="1355">
          <cell r="C1355">
            <v>2565</v>
          </cell>
          <cell r="D1355" t="str">
            <v>Registro Eléctrico De 0.60 X 0.60 X 0.60 Metros En Concreto De 3.000 Psi, E = 0.10 Metros Incluye Malla Electrosoldada Y Tapa Con Marco En Angulo De Hierro De 1 1/2" X 3/16", Reja De Hierro De 1/2" Legítimo</v>
          </cell>
          <cell r="E1355" t="str">
            <v>UN</v>
          </cell>
          <cell r="F1355">
            <v>273054.12</v>
          </cell>
          <cell r="G1355">
            <v>42557</v>
          </cell>
        </row>
        <row r="1356">
          <cell r="C1356">
            <v>2566</v>
          </cell>
          <cell r="D1356" t="str">
            <v>Registro Eléctrico De 0.80 X 0.80 X 0.60 Metros En Concreto De 3.000 Psi, E = 0.10 Metros Incluye Malla Electrosoldada Y Tapa Con Marco En Angulo De Hierro De 1 1/2" X 3/16", Reja De Hierro De 1/2" Legítimo</v>
          </cell>
          <cell r="E1356" t="str">
            <v>UN</v>
          </cell>
          <cell r="F1356">
            <v>368078.23</v>
          </cell>
          <cell r="G1356">
            <v>42557</v>
          </cell>
        </row>
        <row r="1357">
          <cell r="C1357">
            <v>2567</v>
          </cell>
          <cell r="D1357" t="str">
            <v>Instalación De Transformador Monofásico 50 Kva, 13200 / 240 V, Incluye Elementos De Protección, Accesorios Para Postes</v>
          </cell>
          <cell r="E1357" t="str">
            <v>UN</v>
          </cell>
          <cell r="F1357">
            <v>8966835</v>
          </cell>
          <cell r="G1357">
            <v>42447</v>
          </cell>
        </row>
        <row r="1358">
          <cell r="C1358">
            <v>2569</v>
          </cell>
          <cell r="D1358" t="str">
            <v>Suministro E Instalación De Tablero De Contadores Con Sus Protecciones Y Accesorios De Montaje</v>
          </cell>
          <cell r="E1358" t="str">
            <v>UN</v>
          </cell>
          <cell r="F1358">
            <v>4007996</v>
          </cell>
          <cell r="G1358">
            <v>41388</v>
          </cell>
        </row>
        <row r="1359">
          <cell r="C1359">
            <v>2571</v>
          </cell>
          <cell r="D1359" t="str">
            <v>Empalme Subterraneo De Baja Tensión  Acometida 14 - 4</v>
          </cell>
          <cell r="E1359" t="str">
            <v>UN</v>
          </cell>
          <cell r="F1359">
            <v>164338.20000000001</v>
          </cell>
          <cell r="G1359">
            <v>42531</v>
          </cell>
        </row>
        <row r="1360">
          <cell r="C1360">
            <v>2572</v>
          </cell>
          <cell r="D1360" t="str">
            <v>Enchape De Muro En Piedra China Y Granito Lavado</v>
          </cell>
          <cell r="E1360" t="str">
            <v>M2</v>
          </cell>
          <cell r="F1360">
            <v>82731.13</v>
          </cell>
          <cell r="G1360">
            <v>41912</v>
          </cell>
        </row>
        <row r="1361">
          <cell r="C1361">
            <v>2573</v>
          </cell>
          <cell r="D1361" t="str">
            <v>Bordillo En Puente, De 0.20 X 0.20 Metros, En Concreto De 4000 Psi, Incluye Anclaje Con Sikadur 42 (Ver Diseño)</v>
          </cell>
          <cell r="E1361" t="str">
            <v>ML</v>
          </cell>
          <cell r="F1361">
            <v>76652.240000000005</v>
          </cell>
          <cell r="G1361">
            <v>41771</v>
          </cell>
        </row>
        <row r="1362">
          <cell r="C1362">
            <v>2574</v>
          </cell>
          <cell r="D1362" t="str">
            <v>Bordillo En Concreto De 4000 Psi De 0.20 X 0.50 Metros, No Incluye Acero De Refuerzo</v>
          </cell>
          <cell r="E1362" t="str">
            <v>ML</v>
          </cell>
          <cell r="F1362">
            <v>88844.85</v>
          </cell>
          <cell r="G1362">
            <v>41180</v>
          </cell>
        </row>
        <row r="1363">
          <cell r="C1363">
            <v>2575</v>
          </cell>
          <cell r="D1363" t="str">
            <v>Andén En Concreto De Fc = 4000 Psi, E = 0.10 Metros</v>
          </cell>
          <cell r="E1363" t="str">
            <v>M2</v>
          </cell>
          <cell r="F1363">
            <v>67302.16</v>
          </cell>
          <cell r="G1363">
            <v>42552</v>
          </cell>
        </row>
        <row r="1364">
          <cell r="C1364">
            <v>2576</v>
          </cell>
          <cell r="D1364" t="str">
            <v>Suministro E Instalación De Ventana Blindada En Nivel 5, Marcos Fabricados En Lámina De Acero Balística Calibre 12, Forrados Exteriormente  Con Lámina Nivel 5, Calibre 10, Vidrio En Polibinil De 0.60 Micras, De 42 Mm, Película Antiesquirla.</v>
          </cell>
          <cell r="E1364" t="str">
            <v>M2</v>
          </cell>
          <cell r="F1364">
            <v>1950000</v>
          </cell>
          <cell r="G1364">
            <v>41697</v>
          </cell>
        </row>
        <row r="1365">
          <cell r="C1365">
            <v>2577</v>
          </cell>
          <cell r="D1365" t="str">
            <v>Suministro E Instalación De Ventana Blindada En Nivel 3, Marcos Fabricados En Lámina De Acero Balística Calibre 12, Forrados Exteriormente  Con Lámina Nivel 3, Calibre 10, Vidrio En Polibinil De 0.60 Micras, De 24 Mm, Película Antiesquirla, Pintura Orneada Color Anolock De Alta Biscosidad, Empotrada Con Chazos De Expansión De 1/2" X 6"</v>
          </cell>
          <cell r="E1365" t="str">
            <v>M2</v>
          </cell>
          <cell r="F1365">
            <v>1750000</v>
          </cell>
          <cell r="G1365">
            <v>41697</v>
          </cell>
        </row>
        <row r="1366">
          <cell r="C1366">
            <v>2578</v>
          </cell>
          <cell r="D1366" t="str">
            <v>Suministro E Instalación De Puerta Blindada Nivel 3, Marco Fabricado En Lámina Calibre 10, Hoja Montada Sobre Una Estructura De Tubo Cuadrado Calibre 10 Y Cubierta En Acero Calibre 10, Bisagras Tubulares  En Acero De 3/4", Con Graceras Para Mantenimiento, Pintura Orneada Color Anolock De Alta Biscosidad, Vidrio En Polibinil Cristal No. 1, Con Película Antiesquirla</v>
          </cell>
          <cell r="E1366" t="str">
            <v>M2</v>
          </cell>
          <cell r="F1366">
            <v>2550000</v>
          </cell>
          <cell r="G1366">
            <v>41697</v>
          </cell>
        </row>
        <row r="1367">
          <cell r="C1367">
            <v>2579</v>
          </cell>
          <cell r="D1367" t="str">
            <v>Suministro E Instalación De Compuerta De Escape Y Persiana Blindada, Nivel 3, Marco Fabricado En Lámina Calibre 10, Hoja Escualizable, Montada Sobre Una Estructura De Tubo Cuadrado Calibre 10, Cubierta En Acero Calibre 10, De 0.60 Metros X 0.25 Metros</v>
          </cell>
          <cell r="E1367" t="str">
            <v>UN</v>
          </cell>
          <cell r="F1367">
            <v>850000</v>
          </cell>
          <cell r="G1367">
            <v>41697</v>
          </cell>
        </row>
        <row r="1368">
          <cell r="C1368">
            <v>2585</v>
          </cell>
          <cell r="D1368" t="str">
            <v>P. B. O. Mantenimiento De Vias Con Asfalto En Frio Modificado Con Polimeros:  Hueco Tipo A. (Area Entre 0.0025&lt;A&lt;0.0225) M2, Incluye Demolición En Pavimento Rigido Y Retiro De Material Cuando Se Requiera</v>
          </cell>
          <cell r="E1368" t="str">
            <v>UN</v>
          </cell>
          <cell r="F1368">
            <v>16049.98</v>
          </cell>
          <cell r="G1368">
            <v>42740</v>
          </cell>
        </row>
        <row r="1369">
          <cell r="C1369">
            <v>2587</v>
          </cell>
          <cell r="D1369" t="str">
            <v>P. B. O. Mantenimiento De Vias Con Asfalto En Frio Modificado Con Polimeros: Hueco Tipo B. (Area Entre 0.0225&lt;A&lt;0.09) M2, Incluye Demolición En Pavimento Rigido Y Retiro De Material Cuando Se Requiera</v>
          </cell>
          <cell r="E1369" t="str">
            <v>UN</v>
          </cell>
          <cell r="F1369">
            <v>57977.93</v>
          </cell>
          <cell r="G1369">
            <v>42740</v>
          </cell>
        </row>
        <row r="1370">
          <cell r="C1370">
            <v>2588</v>
          </cell>
          <cell r="D1370" t="str">
            <v>P. B. O. Mantenimiento De Vias Con Asfalto En Frio Modificado Con Polimeros: Hueco Tipo C. (Área Entre 0.09&lt;A&lt;0.16) M2, Incluye Demolición En Pavimento Rígido Y Retiro De Material Cuando Se Requiera</v>
          </cell>
          <cell r="E1370" t="str">
            <v>UN</v>
          </cell>
          <cell r="F1370">
            <v>96511.39</v>
          </cell>
          <cell r="G1370">
            <v>42740</v>
          </cell>
        </row>
        <row r="1371">
          <cell r="C1371">
            <v>2589</v>
          </cell>
          <cell r="D1371" t="str">
            <v>P. B. O. Mantenimiento De Vias Con Asfalto En Frio Modificado Con Polimeros: Hueco Tipo D. (Área Entre 0.16&lt;A&lt;0.25) M2, Incluye Demolición En Pavimento Rígido Y Retiro De Material Cuando Se Requiera</v>
          </cell>
          <cell r="E1371" t="str">
            <v>UN</v>
          </cell>
          <cell r="F1371">
            <v>118818.12</v>
          </cell>
          <cell r="G1371">
            <v>42740</v>
          </cell>
        </row>
        <row r="1372">
          <cell r="C1372">
            <v>2590</v>
          </cell>
          <cell r="D1372" t="str">
            <v>P. B. O. Mantenimiento De Vias Con Asfalto En Frio Modificado Con Polimeros: Hueco Tipo E. (Área Entre 0.25&lt;A&lt;0.36) M2, Incluye Demolición En Pavimento Rígido Y Retiro De Material Cuando Se Requiera</v>
          </cell>
          <cell r="E1372" t="str">
            <v>UN</v>
          </cell>
          <cell r="F1372">
            <v>140876.57</v>
          </cell>
          <cell r="G1372">
            <v>42740</v>
          </cell>
        </row>
        <row r="1373">
          <cell r="C1373">
            <v>2591</v>
          </cell>
          <cell r="D1373" t="str">
            <v>P. B. O. Mantenimiento De Vias Con Asfalto En Frio Modificado Con Polimeros: Hueco Tipo F. (Área Entre 0.36&lt;A&lt;0.49) M2, Incluye Demolición En Pavimento Rígido Y Retiro De Material Cuando Se Requiera</v>
          </cell>
          <cell r="E1373" t="str">
            <v>UN</v>
          </cell>
          <cell r="F1373">
            <v>235596.17</v>
          </cell>
          <cell r="G1373">
            <v>42740</v>
          </cell>
        </row>
        <row r="1374">
          <cell r="C1374">
            <v>2592</v>
          </cell>
          <cell r="D1374" t="str">
            <v>P. B. O. Mantenimiento De Vias Con Asfalto En Frio Modificado Con Polimeros: Hueco Tipo G. Area Mayor A 0.50 M2, Incluye Demolición En Pavimento Rigido Y Retiro De Material Cuando Se Requiera</v>
          </cell>
          <cell r="E1374" t="str">
            <v>M2</v>
          </cell>
          <cell r="F1374">
            <v>263706.03000000003</v>
          </cell>
          <cell r="G1374">
            <v>42740</v>
          </cell>
        </row>
        <row r="1375">
          <cell r="C1375">
            <v>2593</v>
          </cell>
          <cell r="D1375" t="str">
            <v>P. B. O. Mantenimiento De Vias Con Asfalto En Frio Modificado Con Polimeros: Grietas. Ancho Menor A 0.10 M, Incluye Demolición En Pavimento Rígido Y Retiro De Material Cuando Se Requiera</v>
          </cell>
          <cell r="E1375" t="str">
            <v>ML</v>
          </cell>
          <cell r="F1375">
            <v>43543.09</v>
          </cell>
          <cell r="G1375">
            <v>42740</v>
          </cell>
        </row>
        <row r="1376">
          <cell r="C1376">
            <v>2595</v>
          </cell>
          <cell r="D1376" t="str">
            <v>Enrocado De Protección Con Piedra Ciclópea Y Concreto Premezclado De 2000 Psi, E = 0.20 Metros (Cunetas Y Taludes)</v>
          </cell>
          <cell r="E1376" t="str">
            <v>M2</v>
          </cell>
          <cell r="F1376">
            <v>70688.100000000006</v>
          </cell>
          <cell r="G1376">
            <v>42249</v>
          </cell>
        </row>
        <row r="1377">
          <cell r="C1377">
            <v>2600</v>
          </cell>
          <cell r="D1377" t="str">
            <v>Desmonte De Marcos De Portería De Cancha Deportiva</v>
          </cell>
          <cell r="E1377" t="str">
            <v>UN</v>
          </cell>
          <cell r="F1377">
            <v>38380.550000000003</v>
          </cell>
          <cell r="G1377">
            <v>41680</v>
          </cell>
        </row>
        <row r="1378">
          <cell r="C1378">
            <v>2601</v>
          </cell>
          <cell r="D1378" t="str">
            <v>Relleno En Material Seleccionado (Arena Santo Tomás)</v>
          </cell>
          <cell r="E1378" t="str">
            <v>M3</v>
          </cell>
          <cell r="F1378">
            <v>33674.42</v>
          </cell>
          <cell r="G1378">
            <v>42524</v>
          </cell>
        </row>
        <row r="1379">
          <cell r="C1379">
            <v>2602</v>
          </cell>
          <cell r="D1379" t="str">
            <v>Nivelación Y Compactación De Cancha E = 0.10 Metros, Con Caliche</v>
          </cell>
          <cell r="E1379" t="str">
            <v>M2</v>
          </cell>
          <cell r="F1379">
            <v>9991.9699999999993</v>
          </cell>
          <cell r="G1379">
            <v>42578</v>
          </cell>
        </row>
        <row r="1380">
          <cell r="C1380">
            <v>2604</v>
          </cell>
          <cell r="D1380" t="str">
            <v>Pintura En Barniz Sintético</v>
          </cell>
          <cell r="E1380" t="str">
            <v>M2</v>
          </cell>
          <cell r="F1380">
            <v>15310.77</v>
          </cell>
          <cell r="G1380">
            <v>41386</v>
          </cell>
        </row>
        <row r="1381">
          <cell r="C1381">
            <v>2606</v>
          </cell>
          <cell r="D1381" t="str">
            <v>Suministro E Instalación De Baranda Con  Altura  1.10 Metros, En Calado Prefabricado Ornamental Tipo Villanueva, Incluye Pasamanos Moldurado</v>
          </cell>
          <cell r="E1381" t="str">
            <v>ML</v>
          </cell>
          <cell r="F1381">
            <v>149136.76999999999</v>
          </cell>
          <cell r="G1381">
            <v>41220</v>
          </cell>
        </row>
        <row r="1382">
          <cell r="C1382">
            <v>2607</v>
          </cell>
          <cell r="D1382" t="str">
            <v>Suministro E Instalación De Closet En Madera De Roble,  De 2.00 X 1.80 X 0.60 Metros, Acabado Con Pintura Color Caramelo (Ver Diseño)</v>
          </cell>
          <cell r="E1382" t="str">
            <v>M2</v>
          </cell>
          <cell r="F1382">
            <v>700000</v>
          </cell>
          <cell r="G1382">
            <v>41220</v>
          </cell>
        </row>
        <row r="1383">
          <cell r="C1383">
            <v>2608</v>
          </cell>
          <cell r="D1383" t="str">
            <v>Suministro E Instalación De Ventana En Madera De Cedro De 1.00 X 2.20 Metros, Con Persianas, Incluye  Pintura Para Madera Color Caramelo (Ver Diseño)</v>
          </cell>
          <cell r="E1383" t="str">
            <v>UN</v>
          </cell>
          <cell r="F1383">
            <v>320000</v>
          </cell>
          <cell r="G1383">
            <v>41220</v>
          </cell>
        </row>
        <row r="1384">
          <cell r="C1384">
            <v>2611</v>
          </cell>
          <cell r="D1384" t="str">
            <v>Viga Aérea En Concreto De 3000 Psi De 0.40 X 0.35 A La Vista, No Incluye Acero De Refuerzo</v>
          </cell>
          <cell r="E1384" t="str">
            <v>ML</v>
          </cell>
          <cell r="F1384">
            <v>83752.789999999994</v>
          </cell>
          <cell r="G1384">
            <v>41311</v>
          </cell>
        </row>
        <row r="1385">
          <cell r="C1385">
            <v>2612</v>
          </cell>
          <cell r="D1385" t="str">
            <v>Viga Aérea En Concreto De 3000 Psi De 0.10 X 0.35 A La Vista, No Incluye Acero De Refuerzo</v>
          </cell>
          <cell r="E1385" t="str">
            <v>ML</v>
          </cell>
          <cell r="F1385">
            <v>40697.230000000003</v>
          </cell>
          <cell r="G1385">
            <v>41311</v>
          </cell>
        </row>
        <row r="1386">
          <cell r="C1386">
            <v>2613</v>
          </cell>
          <cell r="D1386" t="str">
            <v>Viga Aérea En Concreto De 3000 Psi De 0.12 X 0.35 A La Vista, No Incluye Acero De Refuerzo</v>
          </cell>
          <cell r="E1386" t="str">
            <v>ML</v>
          </cell>
          <cell r="F1386">
            <v>40697.230000000003</v>
          </cell>
          <cell r="G1386">
            <v>41344</v>
          </cell>
        </row>
        <row r="1387">
          <cell r="C1387">
            <v>2614</v>
          </cell>
          <cell r="D1387" t="str">
            <v>Viga Aérea En Concreto De 3000 Psi De 0.30 X 0.35 A La Vista, No Incluye Acero De Refuerzo</v>
          </cell>
          <cell r="E1387" t="str">
            <v>ML</v>
          </cell>
          <cell r="F1387">
            <v>71720.11</v>
          </cell>
          <cell r="G1387">
            <v>41311</v>
          </cell>
        </row>
        <row r="1388">
          <cell r="C1388">
            <v>2616</v>
          </cell>
          <cell r="D1388" t="str">
            <v>Losa Aligerada Con Casetón Ecológico De Icopor, Altura 0.40 Metros, Incluye Torta Superior De 0.05 Metros En Concreto De 3000 Psi</v>
          </cell>
          <cell r="E1388" t="str">
            <v>M2</v>
          </cell>
          <cell r="F1388">
            <v>103492.03</v>
          </cell>
          <cell r="G1388">
            <v>42538</v>
          </cell>
        </row>
        <row r="1389">
          <cell r="C1389">
            <v>2617</v>
          </cell>
          <cell r="D1389" t="str">
            <v>Columna En Concreto De 3000 Psi, De 0.30 X 0.30 Metros, No Incluye Acero De Refuerzo</v>
          </cell>
          <cell r="E1389" t="str">
            <v>M3</v>
          </cell>
          <cell r="F1389">
            <v>696658</v>
          </cell>
          <cell r="G1389">
            <v>42241</v>
          </cell>
        </row>
        <row r="1390">
          <cell r="C1390">
            <v>2627</v>
          </cell>
          <cell r="D1390" t="str">
            <v>Suministro E Instalación De Tablero Trifásico Con Puerta Y Espacio Para Totalizador De 24 Circuitos Para Empotrar</v>
          </cell>
          <cell r="E1390" t="str">
            <v>UN</v>
          </cell>
          <cell r="F1390">
            <v>468545.83</v>
          </cell>
          <cell r="G1390">
            <v>42538</v>
          </cell>
        </row>
        <row r="1391">
          <cell r="C1391">
            <v>2628</v>
          </cell>
          <cell r="D1391" t="str">
            <v>Suministro E Instalación De Tablero Trifásico Con Puerta Y Espacio Para Totalizador De 30 Circuitos Para Empotrar</v>
          </cell>
          <cell r="E1391" t="str">
            <v>UN</v>
          </cell>
          <cell r="F1391">
            <v>590420.75</v>
          </cell>
          <cell r="G1391">
            <v>42531</v>
          </cell>
        </row>
        <row r="1392">
          <cell r="C1392">
            <v>2629</v>
          </cell>
          <cell r="D1392" t="str">
            <v>Suministro E Instalación De Breaker  Industrial De 3 X 400 A</v>
          </cell>
          <cell r="E1392" t="str">
            <v>UN</v>
          </cell>
          <cell r="F1392">
            <v>611443.57999999996</v>
          </cell>
          <cell r="G1392">
            <v>42135</v>
          </cell>
        </row>
        <row r="1393">
          <cell r="C1393">
            <v>2630</v>
          </cell>
          <cell r="D1393" t="str">
            <v>Suministro E Instalación De Breaker  Industrial De 3 X 250 A</v>
          </cell>
          <cell r="E1393" t="str">
            <v>UN</v>
          </cell>
          <cell r="F1393">
            <v>462573.67</v>
          </cell>
          <cell r="G1393">
            <v>41927</v>
          </cell>
        </row>
        <row r="1394">
          <cell r="C1394">
            <v>2631</v>
          </cell>
          <cell r="D1394" t="str">
            <v>Suministro E Instalación De Breaker  Industrial De 3 X 125 A</v>
          </cell>
          <cell r="E1394" t="str">
            <v>UN</v>
          </cell>
          <cell r="F1394">
            <v>369198.75</v>
          </cell>
          <cell r="G1394">
            <v>42067</v>
          </cell>
        </row>
        <row r="1395">
          <cell r="C1395">
            <v>2632</v>
          </cell>
          <cell r="D1395" t="str">
            <v>Suministro E Instalación De Breaker  Industrial De 3 X 100 A</v>
          </cell>
          <cell r="E1395" t="str">
            <v>UN</v>
          </cell>
          <cell r="F1395">
            <v>143918.75</v>
          </cell>
          <cell r="G1395">
            <v>42578</v>
          </cell>
        </row>
        <row r="1396">
          <cell r="C1396">
            <v>2633</v>
          </cell>
          <cell r="D1396" t="str">
            <v>Suministro E Instalación De Breaker  Industrial De 3 X 70 A</v>
          </cell>
          <cell r="E1396" t="str">
            <v>UN</v>
          </cell>
          <cell r="F1396">
            <v>143192.5</v>
          </cell>
          <cell r="G1396">
            <v>42067</v>
          </cell>
        </row>
        <row r="1397">
          <cell r="C1397">
            <v>2634</v>
          </cell>
          <cell r="D1397" t="str">
            <v>Suministro E Instalación De Breaker  Industrial De 3 X 50 A</v>
          </cell>
          <cell r="E1397" t="str">
            <v>UN</v>
          </cell>
          <cell r="F1397">
            <v>103092.5</v>
          </cell>
          <cell r="G1397">
            <v>42538</v>
          </cell>
        </row>
        <row r="1398">
          <cell r="C1398">
            <v>2635</v>
          </cell>
          <cell r="D1398" t="str">
            <v>Suministro E Instalación De Breaker  Enchufable De 2 X 20 A</v>
          </cell>
          <cell r="E1398" t="str">
            <v>UN</v>
          </cell>
          <cell r="F1398">
            <v>33562.5</v>
          </cell>
          <cell r="G1398">
            <v>42578</v>
          </cell>
        </row>
        <row r="1399">
          <cell r="C1399">
            <v>2637</v>
          </cell>
          <cell r="D1399" t="str">
            <v>Suministro E Instalación De Transformador Tipo Pad Mounted 150 Kva</v>
          </cell>
          <cell r="E1399" t="str">
            <v>UN</v>
          </cell>
          <cell r="F1399">
            <v>14592800</v>
          </cell>
          <cell r="G1399">
            <v>42557</v>
          </cell>
        </row>
        <row r="1400">
          <cell r="C1400">
            <v>2638</v>
          </cell>
          <cell r="D1400" t="str">
            <v>Suministro E Instalación De Tubería Pvc Conduit De 3/4"</v>
          </cell>
          <cell r="E1400" t="str">
            <v>ML</v>
          </cell>
          <cell r="F1400">
            <v>8812.07</v>
          </cell>
          <cell r="G1400">
            <v>42557</v>
          </cell>
        </row>
        <row r="1401">
          <cell r="C1401">
            <v>2639</v>
          </cell>
          <cell r="D1401" t="str">
            <v>Suministro E Instalación Acometida Parcial 3#4 + #4 + #6T Cu Thhw</v>
          </cell>
          <cell r="E1401" t="str">
            <v>ML</v>
          </cell>
          <cell r="F1401">
            <v>197778.02</v>
          </cell>
          <cell r="G1401">
            <v>42531</v>
          </cell>
        </row>
        <row r="1402">
          <cell r="C1402">
            <v>2640</v>
          </cell>
          <cell r="D1402" t="str">
            <v>Sumnistro E Instalación De Baranda En Tubo De Acero Inoxidable De 2", Altura 0.90, Con Antepecho En Vidrio Templado De 10Mm</v>
          </cell>
          <cell r="E1402" t="str">
            <v>ML</v>
          </cell>
          <cell r="F1402">
            <v>327800</v>
          </cell>
          <cell r="G1402">
            <v>42403</v>
          </cell>
        </row>
        <row r="1403">
          <cell r="C1403">
            <v>2642</v>
          </cell>
          <cell r="D1403" t="str">
            <v>E - Suministro E Instalación De Lámpara Djk De Parque En Acrílico</v>
          </cell>
          <cell r="E1403" t="str">
            <v>UN</v>
          </cell>
          <cell r="F1403">
            <v>171503.98</v>
          </cell>
          <cell r="G1403">
            <v>41451</v>
          </cell>
        </row>
        <row r="1404">
          <cell r="C1404">
            <v>2643</v>
          </cell>
          <cell r="D1404" t="str">
            <v>Suministro E Instalación De Baranda Con Altura De 1.00 Metro, En Vidrio Templado De 10 Mm Color Verde Empotrados A Muro Y Pasamanos En Aluminio Natural De 2", Incluye Empaque Y Silicona</v>
          </cell>
          <cell r="E1404" t="str">
            <v>ML</v>
          </cell>
          <cell r="F1404">
            <v>120000</v>
          </cell>
          <cell r="G1404">
            <v>41277</v>
          </cell>
        </row>
        <row r="1405">
          <cell r="C1405">
            <v>2644</v>
          </cell>
          <cell r="D1405" t="str">
            <v>Suministro, Instalación Y Montaje De Reja En Aluminio, Tipo Estera Transparente Con Tubo De 3/8" Y Platina De 3/4" X 1/16", Incluye Accesorios Y Cerradura</v>
          </cell>
          <cell r="E1405" t="str">
            <v>M2</v>
          </cell>
          <cell r="F1405">
            <v>200000</v>
          </cell>
          <cell r="G1405">
            <v>41277</v>
          </cell>
        </row>
        <row r="1406">
          <cell r="C1406">
            <v>2656</v>
          </cell>
          <cell r="D1406" t="str">
            <v>E - Suministro, Montaje E Instalaciones Eléctricas En La Zona De Alojamiento En El Batallón Del Ejercito Segunda Brigada (Ver Diseño)</v>
          </cell>
          <cell r="E1406" t="str">
            <v>UN</v>
          </cell>
          <cell r="F1406">
            <v>15854385.5</v>
          </cell>
          <cell r="G1406">
            <v>41451</v>
          </cell>
        </row>
        <row r="1407">
          <cell r="C1407">
            <v>2668</v>
          </cell>
          <cell r="D1407" t="str">
            <v>Suministro, Montaje E Instalaciones De Aire Acondicionado En La Zona De Alojamiento En El Batallón Del Ejercito Segunda Brigada (Ver Diseño)</v>
          </cell>
          <cell r="E1407" t="str">
            <v>UN</v>
          </cell>
          <cell r="F1407">
            <v>61483040</v>
          </cell>
          <cell r="G1407">
            <v>41304</v>
          </cell>
        </row>
        <row r="1408">
          <cell r="C1408">
            <v>2669</v>
          </cell>
          <cell r="D1408" t="str">
            <v>Demolición De Piso De Huella Y Contrahuella De Escalera En Granito Pulido</v>
          </cell>
          <cell r="E1408" t="str">
            <v>ML</v>
          </cell>
          <cell r="F1408">
            <v>9261.34</v>
          </cell>
          <cell r="G1408">
            <v>41912</v>
          </cell>
        </row>
        <row r="1409">
          <cell r="C1409">
            <v>2670</v>
          </cell>
          <cell r="D1409" t="str">
            <v>Piso En Granito Pulido Y Lavado Para Huella Y Contrahuella De Escalera</v>
          </cell>
          <cell r="E1409" t="str">
            <v>ML</v>
          </cell>
          <cell r="F1409">
            <v>76576.7</v>
          </cell>
          <cell r="G1409">
            <v>42578</v>
          </cell>
        </row>
        <row r="1410">
          <cell r="C1410">
            <v>2671</v>
          </cell>
          <cell r="D1410" t="str">
            <v>Desmonte De Portones De 3.50 X 3.50 Y Retiro De Material</v>
          </cell>
          <cell r="E1410" t="str">
            <v>UN</v>
          </cell>
          <cell r="F1410">
            <v>40320</v>
          </cell>
          <cell r="G1410">
            <v>41666</v>
          </cell>
        </row>
        <row r="1411">
          <cell r="C1411">
            <v>2673</v>
          </cell>
          <cell r="D1411" t="str">
            <v>Demolición De Pañete Sobre Muro En Obras De Restauración Y Reforzamiento Estructural Y Retiro De Material.</v>
          </cell>
          <cell r="E1411" t="str">
            <v>M2</v>
          </cell>
          <cell r="F1411">
            <v>12856.67</v>
          </cell>
          <cell r="G1411">
            <v>41570</v>
          </cell>
        </row>
        <row r="1412">
          <cell r="C1412">
            <v>2676</v>
          </cell>
          <cell r="D1412" t="str">
            <v>Sobrecubierta En Varas, Con Teja Metálica Ondulada De Zinc, (Ver Diseño)</v>
          </cell>
          <cell r="E1412" t="str">
            <v>M2</v>
          </cell>
          <cell r="F1412">
            <v>67362.06</v>
          </cell>
          <cell r="G1412">
            <v>41354</v>
          </cell>
        </row>
        <row r="1413">
          <cell r="C1413">
            <v>2677</v>
          </cell>
          <cell r="D1413" t="str">
            <v>Cimiento En Concreto Ciclópeo E= 0.50 Metros, En Un 50% De Concreto De 3000 Psi Y 50% En Piedra Ciclópea</v>
          </cell>
          <cell r="E1413" t="str">
            <v>M3</v>
          </cell>
          <cell r="F1413">
            <v>203002.94</v>
          </cell>
          <cell r="G1413">
            <v>42102</v>
          </cell>
        </row>
        <row r="1414">
          <cell r="C1414">
            <v>2681</v>
          </cell>
          <cell r="D1414" t="str">
            <v>Desmonte, Suministro E Instalación De Poste En Madera Pino Pátula D = 8", Altura 3.00 Metros</v>
          </cell>
          <cell r="E1414" t="str">
            <v>UN</v>
          </cell>
          <cell r="F1414">
            <v>241357.31</v>
          </cell>
          <cell r="G1414">
            <v>41332</v>
          </cell>
        </row>
        <row r="1415">
          <cell r="C1415">
            <v>2682</v>
          </cell>
          <cell r="D1415" t="str">
            <v>Registro De 1.00 X 1.00 X 1.00 Metros, En Mampostería, Pañete Con Mortero 1:4 Impermeabilizado, Tapa Y Fondo En Concreto Reforzado De 3000 Psi,  Incluye Marco Metálico, Excavación Y Relleno</v>
          </cell>
          <cell r="E1415" t="str">
            <v>UN</v>
          </cell>
          <cell r="F1415">
            <v>506950.3</v>
          </cell>
          <cell r="G1415">
            <v>42443</v>
          </cell>
        </row>
        <row r="1416">
          <cell r="C1416">
            <v>2685</v>
          </cell>
          <cell r="D1416" t="str">
            <v>Suministro, Instalación Y Montaje De Portón Metálico En Lámina Galvanizada Calibre 18, De Correr Eléctrico De 4.00 X 3.90 Metros, Sin Perfil Superior, Incluye Motor Reductor Electromecánico, Cremalleras Y Botoneras Exteriores</v>
          </cell>
          <cell r="E1416" t="str">
            <v>UN</v>
          </cell>
          <cell r="F1416">
            <v>7371166.6600000001</v>
          </cell>
          <cell r="G1416">
            <v>41334</v>
          </cell>
        </row>
        <row r="1417">
          <cell r="C1417">
            <v>2686</v>
          </cell>
          <cell r="D1417" t="str">
            <v>Aplicación De Pañete Con Mortero 1: 3, Incluye Ejecución De Filetes, Dilataciones Lineales, Goteros.</v>
          </cell>
          <cell r="E1417" t="str">
            <v>M2</v>
          </cell>
          <cell r="F1417">
            <v>20884.560000000001</v>
          </cell>
          <cell r="G1417">
            <v>41344</v>
          </cell>
        </row>
        <row r="1418">
          <cell r="C1418">
            <v>2687</v>
          </cell>
          <cell r="D1418" t="str">
            <v>Aplicación De Resane Con Pañete Impermeabilizado Con Cualquier Mortero En Muros Y Cielo Raso, Incluye Retiro De Pañete, Filos Y Dilataciones Lineales</v>
          </cell>
          <cell r="E1418" t="str">
            <v>ML</v>
          </cell>
          <cell r="F1418">
            <v>14324.44</v>
          </cell>
          <cell r="G1418">
            <v>41508</v>
          </cell>
        </row>
        <row r="1419">
          <cell r="C1419">
            <v>2688</v>
          </cell>
          <cell r="D1419" t="str">
            <v>Escalera En Concreto De 3000 Psi, No Incluye Acero De Refuerzo, (Ver Diseño)</v>
          </cell>
          <cell r="E1419" t="str">
            <v>M2</v>
          </cell>
          <cell r="F1419">
            <v>266347.83</v>
          </cell>
          <cell r="G1419">
            <v>42241</v>
          </cell>
        </row>
        <row r="1420">
          <cell r="C1420">
            <v>2689</v>
          </cell>
          <cell r="D1420" t="str">
            <v>Suministro E Instalación De Cielo Raso En Drywall Con Estructura Adicional A Una Altura &gt; 3.00 Metro &lt;  10.00 Metros</v>
          </cell>
          <cell r="E1420" t="str">
            <v>M2</v>
          </cell>
          <cell r="F1420">
            <v>55461.73</v>
          </cell>
          <cell r="G1420">
            <v>42489</v>
          </cell>
        </row>
        <row r="1421">
          <cell r="C1421">
            <v>2691</v>
          </cell>
          <cell r="D1421" t="str">
            <v>Plantilla De Piso En Mortero 1:3  = E = 0.05 Metros</v>
          </cell>
          <cell r="E1421" t="str">
            <v>M2</v>
          </cell>
          <cell r="F1421">
            <v>21151.49</v>
          </cell>
          <cell r="G1421">
            <v>41767</v>
          </cell>
        </row>
        <row r="1422">
          <cell r="C1422">
            <v>2696</v>
          </cell>
          <cell r="D1422" t="str">
            <v>Piso Pompeya En Un Solo Color O Similar</v>
          </cell>
          <cell r="E1422" t="str">
            <v>M2</v>
          </cell>
          <cell r="F1422">
            <v>82423.259999999995</v>
          </cell>
          <cell r="G1422">
            <v>41344</v>
          </cell>
        </row>
        <row r="1423">
          <cell r="C1423">
            <v>2697</v>
          </cell>
          <cell r="D1423" t="str">
            <v>Piso Pompeya Tipo Tapete O Similar</v>
          </cell>
          <cell r="E1423" t="str">
            <v>M2</v>
          </cell>
          <cell r="F1423">
            <v>101218.26</v>
          </cell>
          <cell r="G1423">
            <v>41344</v>
          </cell>
        </row>
        <row r="1424">
          <cell r="C1424">
            <v>2698</v>
          </cell>
          <cell r="D1424" t="str">
            <v>Zócalo En Pompeya E = 0.10 Metros O Similar</v>
          </cell>
          <cell r="E1424" t="str">
            <v>ML</v>
          </cell>
          <cell r="F1424">
            <v>27415.72</v>
          </cell>
          <cell r="G1424">
            <v>41344</v>
          </cell>
        </row>
        <row r="1425">
          <cell r="C1425">
            <v>2699</v>
          </cell>
          <cell r="D1425" t="str">
            <v>Cenefa En Pompeya O Similar</v>
          </cell>
          <cell r="E1425" t="str">
            <v>ML</v>
          </cell>
          <cell r="F1425">
            <v>21562.67</v>
          </cell>
          <cell r="G1425">
            <v>41344</v>
          </cell>
        </row>
        <row r="1426">
          <cell r="C1426">
            <v>2700</v>
          </cell>
          <cell r="D1426" t="str">
            <v>Demolición De Muro Doble De Mampostería Y Retiro De Material</v>
          </cell>
          <cell r="E1426" t="str">
            <v>M2</v>
          </cell>
          <cell r="F1426">
            <v>30701.66</v>
          </cell>
          <cell r="G1426">
            <v>41335</v>
          </cell>
        </row>
        <row r="1427">
          <cell r="C1427">
            <v>2701</v>
          </cell>
          <cell r="D1427" t="str">
            <v>Resane  Con Mortero 1: 3 Impermeabilizado Y Acabado De Muros Interiores Con Pintura Viniltex  O Similar Tipo A1, Incluye Filos Y Dilataciones</v>
          </cell>
          <cell r="E1427" t="str">
            <v>M2</v>
          </cell>
          <cell r="F1427">
            <v>25389.91</v>
          </cell>
          <cell r="G1427">
            <v>41344</v>
          </cell>
        </row>
        <row r="1428">
          <cell r="C1428">
            <v>2702</v>
          </cell>
          <cell r="D1428" t="str">
            <v>Resane  Con Mortero 1: 3 Impermeabilizado Y Acabado De Muros Interiores Con Pintura Viniltex  O Similar Tipo A1, Incluye Filos Y Dilataciones</v>
          </cell>
          <cell r="E1428" t="str">
            <v>M2</v>
          </cell>
          <cell r="F1428">
            <v>29102.38</v>
          </cell>
          <cell r="G1428">
            <v>41344</v>
          </cell>
        </row>
        <row r="1429">
          <cell r="C1429">
            <v>2703</v>
          </cell>
          <cell r="D1429" t="str">
            <v>Salida Para Extractores</v>
          </cell>
          <cell r="E1429" t="str">
            <v>UN</v>
          </cell>
          <cell r="F1429">
            <v>83125.88</v>
          </cell>
          <cell r="G1429">
            <v>41344</v>
          </cell>
        </row>
        <row r="1430">
          <cell r="C1430">
            <v>2708</v>
          </cell>
          <cell r="D1430" t="str">
            <v>Salida De Voz + Dato</v>
          </cell>
          <cell r="E1430" t="str">
            <v>UN</v>
          </cell>
          <cell r="F1430">
            <v>216584.27</v>
          </cell>
          <cell r="G1430">
            <v>42578</v>
          </cell>
        </row>
        <row r="1431">
          <cell r="C1431">
            <v>2710</v>
          </cell>
          <cell r="D1431" t="str">
            <v>Suministro E Instalación De Gabinete De Pared Marca Quest De 1.80 Metros, Incluye Multitoma</v>
          </cell>
          <cell r="E1431" t="str">
            <v>UN</v>
          </cell>
          <cell r="F1431">
            <v>4936800</v>
          </cell>
          <cell r="G1431">
            <v>41344</v>
          </cell>
        </row>
        <row r="1432">
          <cell r="C1432">
            <v>2713</v>
          </cell>
          <cell r="D1432" t="str">
            <v>Campamento E Instalaciones Provisionales</v>
          </cell>
          <cell r="E1432" t="str">
            <v>GL</v>
          </cell>
          <cell r="F1432">
            <v>12000000</v>
          </cell>
          <cell r="G1432">
            <v>42557</v>
          </cell>
        </row>
        <row r="1433">
          <cell r="C1433">
            <v>2718</v>
          </cell>
          <cell r="D1433" t="str">
            <v>Suministro E Instalación De Strip Telefónico De 10 Pares</v>
          </cell>
          <cell r="E1433" t="str">
            <v>UN</v>
          </cell>
          <cell r="F1433">
            <v>547110.53</v>
          </cell>
          <cell r="G1433">
            <v>41344</v>
          </cell>
        </row>
        <row r="1434">
          <cell r="C1434">
            <v>2719</v>
          </cell>
          <cell r="D1434" t="str">
            <v>Suministro E Instalación De Tablero Trifásico Con Puerta Y Espacio Para Totalizador De 36 Circuitos Para Empotrar</v>
          </cell>
          <cell r="E1434" t="str">
            <v>UN</v>
          </cell>
          <cell r="F1434">
            <v>725250</v>
          </cell>
          <cell r="G1434">
            <v>42135</v>
          </cell>
        </row>
        <row r="1435">
          <cell r="C1435">
            <v>2723</v>
          </cell>
          <cell r="D1435" t="str">
            <v>Suministro E Instalación De Tomacorriente Water Proff</v>
          </cell>
          <cell r="E1435" t="str">
            <v>UN</v>
          </cell>
          <cell r="F1435">
            <v>67914.58</v>
          </cell>
          <cell r="G1435">
            <v>41344</v>
          </cell>
        </row>
        <row r="1436">
          <cell r="C1436">
            <v>2724</v>
          </cell>
          <cell r="D1436" t="str">
            <v>E - Acometida Eléctrica En Tubería Conduit 1 1/4", Con 4 # 4 + 1 # 8 Awg Thhn</v>
          </cell>
          <cell r="E1436" t="str">
            <v>ML</v>
          </cell>
          <cell r="F1436">
            <v>61244.4</v>
          </cell>
          <cell r="G1436">
            <v>41451</v>
          </cell>
        </row>
        <row r="1437">
          <cell r="C1437">
            <v>2725</v>
          </cell>
          <cell r="D1437" t="str">
            <v>E - Acometida Eléctrica En Tubería Conduit 1 1/4", Con 4 # 6 + 1 # 8 Awg Thhn</v>
          </cell>
          <cell r="E1437" t="str">
            <v>ML</v>
          </cell>
          <cell r="F1437">
            <v>47526</v>
          </cell>
          <cell r="G1437">
            <v>41451</v>
          </cell>
        </row>
        <row r="1438">
          <cell r="C1438">
            <v>2726</v>
          </cell>
          <cell r="D1438" t="str">
            <v>E - Acometida Eléctrica En Tubería Conduit 3", Con 4 # 4/0 + 1 # 2 Awg Thhn</v>
          </cell>
          <cell r="E1438" t="str">
            <v>ML</v>
          </cell>
          <cell r="F1438">
            <v>241329.6</v>
          </cell>
          <cell r="G1438">
            <v>41451</v>
          </cell>
        </row>
        <row r="1439">
          <cell r="C1439">
            <v>2727</v>
          </cell>
          <cell r="D1439" t="str">
            <v>E - Acometida Eléctrica En Tubería Conduit 1", Con 3 # 8 + 1 # 10 Awg Thhn</v>
          </cell>
          <cell r="E1439" t="str">
            <v>ML</v>
          </cell>
          <cell r="F1439">
            <v>31578</v>
          </cell>
          <cell r="G1439">
            <v>41451</v>
          </cell>
        </row>
        <row r="1440">
          <cell r="C1440">
            <v>2728</v>
          </cell>
          <cell r="D1440" t="str">
            <v>E - Acometida Termostatos En 3/4" Con 6 # 16</v>
          </cell>
          <cell r="E1440" t="str">
            <v>ML</v>
          </cell>
          <cell r="F1440">
            <v>16722</v>
          </cell>
          <cell r="G1440">
            <v>41451</v>
          </cell>
        </row>
        <row r="1441">
          <cell r="C1441">
            <v>2729</v>
          </cell>
          <cell r="D1441" t="str">
            <v>E - Acometida Principal De Baja Tensión Desde Transformador En Poste Hasta Transferencia Automática En 2 Tubería Conduit De Pvc De 3" Con 8 No. 250 Mcm + 1 2/0</v>
          </cell>
          <cell r="E1441" t="str">
            <v>ML</v>
          </cell>
          <cell r="F1441">
            <v>554559.6</v>
          </cell>
          <cell r="G1441">
            <v>41451</v>
          </cell>
        </row>
        <row r="1442">
          <cell r="C1442">
            <v>2730</v>
          </cell>
          <cell r="D1442" t="str">
            <v>Suministro E Instalación De Planta Eléctrica De 150 Kva. Cabina Insonora Incluye Todos Los Accesorios Y Conexiones</v>
          </cell>
          <cell r="E1442" t="str">
            <v>GL</v>
          </cell>
          <cell r="F1442">
            <v>62000000</v>
          </cell>
          <cell r="G1442">
            <v>41344</v>
          </cell>
        </row>
        <row r="1443">
          <cell r="C1443">
            <v>2731</v>
          </cell>
          <cell r="D1443" t="str">
            <v>Malla A Tierra (4 Varillas De Cobre 5/8" X 2.40 Metros + Cable 4 / 0 Awg Unidos Con Soldadura Exotermica)</v>
          </cell>
          <cell r="E1443" t="str">
            <v>GL</v>
          </cell>
          <cell r="F1443">
            <v>3155946</v>
          </cell>
          <cell r="G1443">
            <v>41344</v>
          </cell>
        </row>
        <row r="1444">
          <cell r="C1444">
            <v>2732</v>
          </cell>
          <cell r="D1444" t="str">
            <v>E - Suministro E Instalación De Patch Panel De 24 Puertos Cat. 6 ( Datos)</v>
          </cell>
          <cell r="E1444" t="str">
            <v>UN</v>
          </cell>
          <cell r="F1444">
            <v>579600</v>
          </cell>
          <cell r="G1444">
            <v>41451</v>
          </cell>
        </row>
        <row r="1445">
          <cell r="C1445">
            <v>2733</v>
          </cell>
          <cell r="D1445" t="str">
            <v>E - Suministro E Instalación De Patch Panel De 24 Puertos Cat. 5E ( Voz)</v>
          </cell>
          <cell r="E1445" t="str">
            <v>UN</v>
          </cell>
          <cell r="F1445">
            <v>433800</v>
          </cell>
          <cell r="G1445">
            <v>41451</v>
          </cell>
        </row>
        <row r="1446">
          <cell r="C1446">
            <v>2734</v>
          </cell>
          <cell r="D1446" t="str">
            <v>Suministro Y Montaje De Bala Halógena De 50 W</v>
          </cell>
          <cell r="E1446" t="str">
            <v>UN</v>
          </cell>
          <cell r="F1446">
            <v>34485</v>
          </cell>
          <cell r="G1446">
            <v>41737</v>
          </cell>
        </row>
        <row r="1447">
          <cell r="C1447">
            <v>2735</v>
          </cell>
          <cell r="D1447" t="str">
            <v>Suministro Y Montaje De Lampara Descolgada Tipo Cilindro Ref. Pluto, Tipo Higt Lihgts O Similar</v>
          </cell>
          <cell r="E1447" t="str">
            <v>UN</v>
          </cell>
          <cell r="F1447">
            <v>517000</v>
          </cell>
          <cell r="G1447">
            <v>41344</v>
          </cell>
        </row>
        <row r="1448">
          <cell r="C1448">
            <v>2736</v>
          </cell>
          <cell r="D1448" t="str">
            <v>Suministro Y Montaje De Bala Fluorescente Con Bombillo Autobakastado De 15 W, Tipo Higt Lihgts O Similar</v>
          </cell>
          <cell r="E1448" t="str">
            <v>UN</v>
          </cell>
          <cell r="F1448">
            <v>64200</v>
          </cell>
          <cell r="G1448">
            <v>41344</v>
          </cell>
        </row>
        <row r="1449">
          <cell r="C1449">
            <v>2737</v>
          </cell>
          <cell r="D1449" t="str">
            <v>Suministro Y Montaje De Aplique  Leti Square De 17 W Tipo Higt Lihgts O Similar</v>
          </cell>
          <cell r="E1449" t="str">
            <v>UN</v>
          </cell>
          <cell r="F1449">
            <v>480000</v>
          </cell>
          <cell r="G1449">
            <v>41344</v>
          </cell>
        </row>
        <row r="1450">
          <cell r="C1450">
            <v>2738</v>
          </cell>
          <cell r="D1450" t="str">
            <v>Suministro Y Montaje De Extractores De Baños</v>
          </cell>
          <cell r="E1450" t="str">
            <v>UN</v>
          </cell>
          <cell r="F1450">
            <v>152300</v>
          </cell>
          <cell r="G1450">
            <v>42538</v>
          </cell>
        </row>
        <row r="1451">
          <cell r="C1451">
            <v>2739</v>
          </cell>
          <cell r="D1451" t="str">
            <v>Suministro E Instalación De Equipo De Bombeo De Presión 1515 Hhe - 33 (2 Unid) Y Contraincendio 2020Hhe - 10. Instalación Niples, Vávulas, Abrazaderas, Pasamuros, Tablero De Control, Contactores, Conexión, Flotador De Mercurio, Válvula De Cheque, Válvula De Pie, Válvula De Flotador. (Según Diseño Hidráulico Y Sanitario)</v>
          </cell>
          <cell r="E1451" t="str">
            <v>GL</v>
          </cell>
          <cell r="F1451">
            <v>25747058</v>
          </cell>
          <cell r="G1451">
            <v>41344</v>
          </cell>
        </row>
        <row r="1452">
          <cell r="C1452">
            <v>2740</v>
          </cell>
          <cell r="D1452" t="str">
            <v>Suplemento Instalación De Poste De Mt En Tet</v>
          </cell>
          <cell r="E1452" t="str">
            <v>UN</v>
          </cell>
          <cell r="F1452">
            <v>204323.53</v>
          </cell>
          <cell r="G1452">
            <v>42557</v>
          </cell>
        </row>
        <row r="1453">
          <cell r="C1453">
            <v>2742</v>
          </cell>
          <cell r="D1453" t="str">
            <v>Suministro E Instalación Muebles Cocineta, Incluye Estufa De 2 Puestos (Ver Diseño)</v>
          </cell>
          <cell r="E1453" t="str">
            <v>ML</v>
          </cell>
          <cell r="F1453">
            <v>2888153</v>
          </cell>
          <cell r="G1453">
            <v>41344</v>
          </cell>
        </row>
        <row r="1454">
          <cell r="C1454">
            <v>2743</v>
          </cell>
          <cell r="D1454" t="str">
            <v>Suplemento En Arm Simp Trif Ángulo Disp Hor</v>
          </cell>
          <cell r="E1454" t="str">
            <v>UN</v>
          </cell>
          <cell r="F1454">
            <v>204323.53</v>
          </cell>
          <cell r="G1454">
            <v>41569</v>
          </cell>
        </row>
        <row r="1455">
          <cell r="C1455">
            <v>2744</v>
          </cell>
          <cell r="D1455" t="str">
            <v>Peldaño De Acero De 3/4", Longitud De 1.00 Metros, Para Tanque, Incluye Imprimante Rojo Tipo Sika Y Sika Guard 62</v>
          </cell>
          <cell r="E1455" t="str">
            <v>UN</v>
          </cell>
          <cell r="F1455">
            <v>56560.43</v>
          </cell>
          <cell r="G1455">
            <v>41344</v>
          </cell>
        </row>
        <row r="1456">
          <cell r="C1456">
            <v>2745</v>
          </cell>
          <cell r="D1456" t="str">
            <v>Suplemento En Arm Simp Trif Anclaje Y Fin De Línea Disp Hor</v>
          </cell>
          <cell r="E1456" t="str">
            <v>UN</v>
          </cell>
          <cell r="F1456">
            <v>204323.53</v>
          </cell>
          <cell r="G1456">
            <v>42524</v>
          </cell>
        </row>
        <row r="1457">
          <cell r="C1457">
            <v>2746</v>
          </cell>
          <cell r="D1457" t="str">
            <v>Suplemento En Arm Simp Trif Anclaje (2) Disp Hor</v>
          </cell>
          <cell r="E1457" t="str">
            <v>UN</v>
          </cell>
          <cell r="F1457">
            <v>204323.53</v>
          </cell>
          <cell r="G1457">
            <v>42524</v>
          </cell>
        </row>
        <row r="1458">
          <cell r="C1458">
            <v>2747</v>
          </cell>
          <cell r="D1458" t="str">
            <v>Suministro E Instalación De Cubierta En Teja Royal "R", Tendido En Madera, Incluye Angulo Metálico Galvanizado En Platina 1 1/2" X 1 1/2" X 1/4", Alistado En Madera Necesario Para El Tendido De Tejas (Ver Diseño)</v>
          </cell>
          <cell r="E1458" t="str">
            <v>M2</v>
          </cell>
          <cell r="F1458">
            <v>137722</v>
          </cell>
          <cell r="G1458">
            <v>41344</v>
          </cell>
        </row>
        <row r="1459">
          <cell r="C1459">
            <v>2748</v>
          </cell>
          <cell r="D1459" t="str">
            <v>Supl Tet Vano Retensado Lin (1F) 1/0 A 4/0 Cu 4/0 A 477Mcm Al Ascr</v>
          </cell>
          <cell r="E1459" t="str">
            <v>UN</v>
          </cell>
          <cell r="F1459">
            <v>58366.07</v>
          </cell>
          <cell r="G1459">
            <v>41906</v>
          </cell>
        </row>
        <row r="1460">
          <cell r="C1460">
            <v>2749</v>
          </cell>
          <cell r="D1460" t="str">
            <v>Supl Tet Puente De Línea Trifásico M.T.</v>
          </cell>
          <cell r="E1460" t="str">
            <v>UN</v>
          </cell>
          <cell r="F1460">
            <v>87554.34</v>
          </cell>
          <cell r="G1460">
            <v>42524</v>
          </cell>
        </row>
        <row r="1461">
          <cell r="C1461">
            <v>2750</v>
          </cell>
          <cell r="D1461" t="str">
            <v>Sup L Tet Desmontaje De Postes Mt</v>
          </cell>
          <cell r="E1461" t="str">
            <v>UN</v>
          </cell>
          <cell r="F1461">
            <v>204323.53</v>
          </cell>
          <cell r="G1461">
            <v>42447</v>
          </cell>
        </row>
        <row r="1462">
          <cell r="C1462">
            <v>2751</v>
          </cell>
          <cell r="D1462" t="str">
            <v>Suplemento En Tet Desm Arm En Cruceta Sencilla</v>
          </cell>
          <cell r="E1462" t="str">
            <v>UN</v>
          </cell>
          <cell r="F1462">
            <v>87554.34</v>
          </cell>
          <cell r="G1462">
            <v>42538</v>
          </cell>
        </row>
        <row r="1463">
          <cell r="C1463">
            <v>2752</v>
          </cell>
          <cell r="D1463" t="str">
            <v>Pavimento En Concreto Rígido Mr = 600 Psi A La Flexión E = 0.28 Metros , Incluye Pasadores De 1 3/8" Longitud 0.50 Metros A 0.30 Metros Y Barra De Amarre De 5/8" Longitud 1.00 Metros A 1.20 Metros De Separación, Cortadora De Pavimento Junta Y Aditivo Curado</v>
          </cell>
          <cell r="E1463" t="str">
            <v>M2</v>
          </cell>
          <cell r="F1463">
            <v>173228</v>
          </cell>
          <cell r="G1463">
            <v>42493</v>
          </cell>
        </row>
        <row r="1464">
          <cell r="C1464">
            <v>2753</v>
          </cell>
          <cell r="D1464" t="str">
            <v>Suministros E Instalaciòn De Rejillas De Captación Ver Diseños</v>
          </cell>
          <cell r="E1464" t="str">
            <v>GL</v>
          </cell>
          <cell r="F1464">
            <v>3000000</v>
          </cell>
          <cell r="G1464">
            <v>41355</v>
          </cell>
        </row>
        <row r="1465">
          <cell r="C1465">
            <v>2754</v>
          </cell>
          <cell r="D1465" t="str">
            <v>Aplicación De Geotextil Nt 1800</v>
          </cell>
          <cell r="E1465" t="str">
            <v>M2</v>
          </cell>
          <cell r="F1465">
            <v>9061.6299999999992</v>
          </cell>
          <cell r="G1465">
            <v>42443</v>
          </cell>
        </row>
        <row r="1466">
          <cell r="C1466">
            <v>2756</v>
          </cell>
          <cell r="D1466" t="str">
            <v>Suministro E Instalación De Adoquín Peatonal En Losetas Prefabricadas A50, Táctil Alerta A55 Y Táctil Guía A56 0.40X0.40X0.06 Metros Con Borde De Confinamiento A Ambos Lados De 0.15 X 0.30 M En Concreto De 3000 Psi Reforzado Con 2 Varillas De 3/8" Y Estribos De 1/4" A Cada .032 M. Incluye Base En Material Seleccionado</v>
          </cell>
          <cell r="E1466" t="str">
            <v>M2</v>
          </cell>
          <cell r="F1466">
            <v>90474.4</v>
          </cell>
          <cell r="G1466">
            <v>42517</v>
          </cell>
        </row>
        <row r="1467">
          <cell r="C1467">
            <v>2757</v>
          </cell>
          <cell r="D1467" t="str">
            <v>Redes Eléctricas Ampliación De La 51B</v>
          </cell>
          <cell r="E1467" t="str">
            <v>GL</v>
          </cell>
          <cell r="F1467">
            <v>1139907449</v>
          </cell>
          <cell r="G1467">
            <v>41337</v>
          </cell>
        </row>
        <row r="1468">
          <cell r="C1468">
            <v>2758</v>
          </cell>
          <cell r="D1468" t="str">
            <v>Alumbrado Público Ampliación 51B</v>
          </cell>
          <cell r="E1468" t="str">
            <v>GL</v>
          </cell>
          <cell r="F1468">
            <v>1956346980.3099999</v>
          </cell>
          <cell r="G1468">
            <v>41337</v>
          </cell>
        </row>
        <row r="1469">
          <cell r="C1469">
            <v>2759</v>
          </cell>
          <cell r="D1469" t="str">
            <v>Provisión De Otras Redes De Servicios Públicos</v>
          </cell>
          <cell r="E1469" t="str">
            <v>GL</v>
          </cell>
          <cell r="F1469">
            <v>900000000</v>
          </cell>
          <cell r="G1469">
            <v>42447</v>
          </cell>
        </row>
        <row r="1470">
          <cell r="C1470">
            <v>2760</v>
          </cell>
          <cell r="D1470" t="str">
            <v>Provisión De Paisajismo Y Amoblamiento</v>
          </cell>
          <cell r="E1470" t="str">
            <v>GL</v>
          </cell>
          <cell r="F1470">
            <v>370000000</v>
          </cell>
          <cell r="G1470">
            <v>42447</v>
          </cell>
        </row>
        <row r="1471">
          <cell r="C1471">
            <v>2761</v>
          </cell>
          <cell r="D1471" t="str">
            <v>Provisión De La Implementación Del Plan De Manejo De Tráfico Y Publicidad Institucional</v>
          </cell>
          <cell r="E1471" t="str">
            <v>GL</v>
          </cell>
          <cell r="F1471">
            <v>50000000</v>
          </cell>
          <cell r="G1471">
            <v>42486</v>
          </cell>
        </row>
        <row r="1472">
          <cell r="C1472">
            <v>2762</v>
          </cell>
          <cell r="D1472" t="str">
            <v>Provisión De Plan De Manejo Ambiental Y Social</v>
          </cell>
          <cell r="E1472" t="str">
            <v>GL</v>
          </cell>
          <cell r="F1472">
            <v>265929743.66999999</v>
          </cell>
          <cell r="G1472">
            <v>42578</v>
          </cell>
        </row>
        <row r="1473">
          <cell r="C1473">
            <v>2763</v>
          </cell>
          <cell r="D1473" t="str">
            <v>Suministro E Instalación De Caballete Para Teja Royal "R" Tipo Española</v>
          </cell>
          <cell r="E1473" t="str">
            <v>ML</v>
          </cell>
          <cell r="F1473">
            <v>59942</v>
          </cell>
          <cell r="G1473">
            <v>41344</v>
          </cell>
        </row>
        <row r="1474">
          <cell r="C1474">
            <v>2765</v>
          </cell>
          <cell r="D1474" t="str">
            <v>Reforzamiento De Columnas Con Fibra De Carbono Sika Wrap 600 C O Similar E = 35 Mm</v>
          </cell>
          <cell r="E1474" t="str">
            <v>M2</v>
          </cell>
          <cell r="F1474">
            <v>178373.33</v>
          </cell>
          <cell r="G1474">
            <v>41344</v>
          </cell>
        </row>
        <row r="1475">
          <cell r="C1475">
            <v>2766</v>
          </cell>
          <cell r="D1475" t="str">
            <v>Suministro E Instalación De Barandas Para Balcones En Balaustres Y Pasamanos En Concreto Identico Al Original</v>
          </cell>
          <cell r="E1475" t="str">
            <v>ML</v>
          </cell>
          <cell r="F1475">
            <v>343000</v>
          </cell>
          <cell r="G1475">
            <v>41344</v>
          </cell>
        </row>
        <row r="1476">
          <cell r="C1476">
            <v>2768</v>
          </cell>
          <cell r="D1476" t="str">
            <v>Enchape De Pared En Cerámica Ref. Coco Pulido  De 0.60 X 0.60 Metros, Incluye Biselado, Cenefa.</v>
          </cell>
          <cell r="E1476" t="str">
            <v>M2</v>
          </cell>
          <cell r="F1476">
            <v>82928.42</v>
          </cell>
          <cell r="G1476">
            <v>41344</v>
          </cell>
        </row>
        <row r="1477">
          <cell r="C1477">
            <v>2769</v>
          </cell>
          <cell r="D1477" t="str">
            <v>Pañete Con Mortero Impermeabilizado A 3 Manos Tipo Sika, Sikalatex O Similar, Incluye Limpieza Previa Del Concreto, Resane, Y Mediacaña</v>
          </cell>
          <cell r="E1477" t="str">
            <v>ML</v>
          </cell>
          <cell r="F1477">
            <v>25341.39</v>
          </cell>
          <cell r="G1477">
            <v>41344</v>
          </cell>
        </row>
        <row r="1478">
          <cell r="C1478">
            <v>2770</v>
          </cell>
          <cell r="D1478" t="str">
            <v>Suplemento En Tet Desm Arm En Cruceta Doble</v>
          </cell>
          <cell r="E1478" t="str">
            <v>UN</v>
          </cell>
          <cell r="F1478">
            <v>87554.34</v>
          </cell>
          <cell r="G1478">
            <v>41906</v>
          </cell>
        </row>
        <row r="1479">
          <cell r="C1479">
            <v>2771</v>
          </cell>
          <cell r="D1479" t="str">
            <v>Supl Tet Retiro Puente De Linea Trifasico Mt</v>
          </cell>
          <cell r="E1479" t="str">
            <v>UN</v>
          </cell>
          <cell r="F1479">
            <v>87554.34</v>
          </cell>
          <cell r="G1479">
            <v>42538</v>
          </cell>
        </row>
        <row r="1480">
          <cell r="C1480">
            <v>2772</v>
          </cell>
          <cell r="D1480" t="str">
            <v>Supl Tet Reub Interruptor Seccionador Trifasico</v>
          </cell>
          <cell r="E1480" t="str">
            <v>UN</v>
          </cell>
          <cell r="F1480">
            <v>325682.34000000003</v>
          </cell>
          <cell r="G1480">
            <v>41569</v>
          </cell>
        </row>
        <row r="1481">
          <cell r="C1481">
            <v>2773</v>
          </cell>
          <cell r="D1481" t="str">
            <v>Suministro E Instalacion De Poste Hpc 500 Dan 12 M</v>
          </cell>
          <cell r="E1481" t="str">
            <v>UN</v>
          </cell>
          <cell r="F1481">
            <v>1363771.25</v>
          </cell>
          <cell r="G1481">
            <v>41906</v>
          </cell>
        </row>
        <row r="1482">
          <cell r="C1482">
            <v>2776</v>
          </cell>
          <cell r="D1482" t="str">
            <v>Suministro E Instalacion De Poste Hpc 800 Dan 12 M</v>
          </cell>
          <cell r="E1482" t="str">
            <v>UN</v>
          </cell>
          <cell r="F1482">
            <v>2138522.7200000002</v>
          </cell>
          <cell r="G1482">
            <v>41927</v>
          </cell>
        </row>
        <row r="1483">
          <cell r="C1483">
            <v>2778</v>
          </cell>
          <cell r="D1483" t="str">
            <v>Suministro E Instalacion De Poste Hpc 1250 Dan 12 M</v>
          </cell>
          <cell r="E1483" t="str">
            <v>UN</v>
          </cell>
          <cell r="F1483">
            <v>3035585.74</v>
          </cell>
          <cell r="G1483">
            <v>42524</v>
          </cell>
        </row>
        <row r="1484">
          <cell r="C1484">
            <v>2781</v>
          </cell>
          <cell r="D1484" t="str">
            <v>Contenedores De Raiz De 1.50 X 1.50  X 1.60 Metros, En Concreto Reforzado, Con Refuerzo En Malla De 0.15 X 0.15 X 1/4 " Y Piso Con Apertura De Hueco De 0.25 X 0.25 Metros  Y Remate Superior En Bordillo Redondeado</v>
          </cell>
          <cell r="E1484" t="str">
            <v>UN</v>
          </cell>
          <cell r="F1484">
            <v>464007.13</v>
          </cell>
          <cell r="G1484">
            <v>42578</v>
          </cell>
        </row>
        <row r="1485">
          <cell r="C1485">
            <v>2783</v>
          </cell>
          <cell r="D1485" t="str">
            <v>Suministro E Instalación De Baranda En Tubería De Acero Inoxidable De 2 1/2" Cada 3.00 Metros Con 9 Cables Tipo Guaya De 1/4"</v>
          </cell>
          <cell r="E1485" t="str">
            <v>ML</v>
          </cell>
          <cell r="F1485">
            <v>290156.25</v>
          </cell>
          <cell r="G1485">
            <v>42201</v>
          </cell>
        </row>
        <row r="1486">
          <cell r="C1486">
            <v>2784</v>
          </cell>
          <cell r="D1486" t="str">
            <v>Mortero 1:2</v>
          </cell>
          <cell r="E1486" t="str">
            <v>M3</v>
          </cell>
          <cell r="F1486">
            <v>361551.01</v>
          </cell>
          <cell r="G1486">
            <v>42438</v>
          </cell>
        </row>
        <row r="1487">
          <cell r="C1487">
            <v>2785</v>
          </cell>
          <cell r="D1487" t="str">
            <v>Suministro E Instalacion De Poste Hpc 2000 Dan 12 M</v>
          </cell>
          <cell r="E1487" t="str">
            <v>UN</v>
          </cell>
          <cell r="F1487">
            <v>4443847.67</v>
          </cell>
          <cell r="G1487">
            <v>41404</v>
          </cell>
        </row>
        <row r="1488">
          <cell r="C1488">
            <v>2786</v>
          </cell>
          <cell r="D1488" t="str">
            <v>Suministro E Instalación De Estructura Para Piso, Incluye Pilotaje En Madera Rolliza D = 0.25 Metros, Pilotes Cortos De 0.10 X 0.10 Metros Y Viga De Madera De 0.10 X 0.10 Metros Inmunizada, Impermeabilizadas ( Ver Diseño)</v>
          </cell>
          <cell r="E1488" t="str">
            <v>M2</v>
          </cell>
          <cell r="F1488">
            <v>128000</v>
          </cell>
          <cell r="G1488">
            <v>41345</v>
          </cell>
        </row>
        <row r="1489">
          <cell r="C1489">
            <v>2787</v>
          </cell>
          <cell r="D1489" t="str">
            <v>Suministro E Instalación De Estructura Para Piso Deck, Incluye, Pilotes Cortos De 0.10 X 0.10 Metros Y Vigas Laterales Inmunizadas E Impermeabilizadas ( Ver Diseño)</v>
          </cell>
          <cell r="E1489" t="str">
            <v>M2</v>
          </cell>
          <cell r="F1489">
            <v>105000</v>
          </cell>
          <cell r="G1489">
            <v>41345</v>
          </cell>
        </row>
        <row r="1490">
          <cell r="C1490">
            <v>2788</v>
          </cell>
          <cell r="D1490" t="str">
            <v>Suministro E Instalación De Armado Simp Cto  Trif Fin Línea Para Acsr 1/0</v>
          </cell>
          <cell r="E1490" t="str">
            <v>UN</v>
          </cell>
          <cell r="F1490">
            <v>1126501.24</v>
          </cell>
          <cell r="G1490">
            <v>41404</v>
          </cell>
        </row>
        <row r="1491">
          <cell r="C1491">
            <v>2790</v>
          </cell>
          <cell r="D1491" t="str">
            <v>Suministro E Instalación De Piso Deck En Madera Teka Con Apertura De 5 Mm</v>
          </cell>
          <cell r="E1491" t="str">
            <v>M2</v>
          </cell>
          <cell r="F1491">
            <v>151870</v>
          </cell>
          <cell r="G1491">
            <v>41345</v>
          </cell>
        </row>
        <row r="1492">
          <cell r="C1492">
            <v>2791</v>
          </cell>
          <cell r="D1492" t="str">
            <v>Construcción De Tanque En Concreto De 3000 Psi, Altura 1.80 Metros, Con Placa De Concreto Y Tapa De Inspección En Lámina, Incluye Pasos</v>
          </cell>
          <cell r="E1492" t="str">
            <v>GL</v>
          </cell>
          <cell r="F1492">
            <v>1950000</v>
          </cell>
          <cell r="G1492">
            <v>41345</v>
          </cell>
        </row>
        <row r="1493">
          <cell r="C1493">
            <v>2794</v>
          </cell>
          <cell r="D1493" t="str">
            <v>Cárcamo En Ladrillo Pañetado De 0.20 X 0.30 Metros, Incluye Rejilla En Adoquín (Ver Diseño)</v>
          </cell>
          <cell r="E1493" t="str">
            <v>ML</v>
          </cell>
          <cell r="F1493">
            <v>88514.71</v>
          </cell>
          <cell r="G1493">
            <v>41345</v>
          </cell>
        </row>
        <row r="1494">
          <cell r="C1494">
            <v>2797</v>
          </cell>
          <cell r="D1494" t="str">
            <v>Suministro E Instalacion De Poste Hpc 500 Dan 14 M</v>
          </cell>
          <cell r="E1494" t="str">
            <v>UN</v>
          </cell>
          <cell r="F1494">
            <v>1711686.43</v>
          </cell>
          <cell r="G1494">
            <v>41404</v>
          </cell>
        </row>
        <row r="1495">
          <cell r="C1495">
            <v>2799</v>
          </cell>
          <cell r="D1495" t="str">
            <v>Placa De Piso En Concreto De 3000 Psi Espejos De Agua De 0.10 Metros, Incluye Recebo B-600 Compactado, Solado De Limpieza En Concreto De 2000 Psi, Y Malla Electrosoldada De 0.15 X 0.15 Metros</v>
          </cell>
          <cell r="E1495" t="str">
            <v>M2</v>
          </cell>
          <cell r="F1495">
            <v>97232.13</v>
          </cell>
          <cell r="G1495">
            <v>41354</v>
          </cell>
        </row>
        <row r="1496">
          <cell r="C1496">
            <v>2801</v>
          </cell>
          <cell r="D1496" t="str">
            <v>Suministro E Instalacion De Poste Hpc 800 Dan 14 M</v>
          </cell>
          <cell r="E1496" t="str">
            <v>UN</v>
          </cell>
          <cell r="F1496">
            <v>2436925.19</v>
          </cell>
          <cell r="G1496">
            <v>42524</v>
          </cell>
        </row>
        <row r="1497">
          <cell r="C1497">
            <v>2802</v>
          </cell>
          <cell r="D1497" t="str">
            <v>Viga Superior De 0.30 X 0.30 Metros, En Concreto De 3000 Psi, No Incluye Acero De Refuerzo</v>
          </cell>
          <cell r="E1497" t="str">
            <v>M3</v>
          </cell>
          <cell r="F1497">
            <v>788921.21</v>
          </cell>
          <cell r="G1497">
            <v>41345</v>
          </cell>
        </row>
        <row r="1498">
          <cell r="C1498">
            <v>2803</v>
          </cell>
          <cell r="D1498" t="str">
            <v>Suministro E Instalación De Arm Simp Cto Trif Alineación Disp Hor 13,2 Kv</v>
          </cell>
          <cell r="E1498" t="str">
            <v>UN</v>
          </cell>
          <cell r="F1498">
            <v>2019078.37</v>
          </cell>
          <cell r="G1498">
            <v>41906</v>
          </cell>
        </row>
        <row r="1499">
          <cell r="C1499">
            <v>2808</v>
          </cell>
          <cell r="D1499" t="str">
            <v>Suministro E Instalacion De Poste Hpc 1250 Dan 14 M</v>
          </cell>
          <cell r="E1499" t="str">
            <v>UN</v>
          </cell>
          <cell r="F1499">
            <v>3443947.14</v>
          </cell>
          <cell r="G1499">
            <v>41569</v>
          </cell>
        </row>
        <row r="1500">
          <cell r="C1500">
            <v>2809</v>
          </cell>
          <cell r="D1500" t="str">
            <v>Suministro E Instalación De Arm Simp Cto Trif Ang 5° A 20°/30° Disp Hor 13.2 Kv</v>
          </cell>
          <cell r="E1500" t="str">
            <v>UN</v>
          </cell>
          <cell r="F1500">
            <v>3622214.8</v>
          </cell>
          <cell r="G1500">
            <v>41404</v>
          </cell>
        </row>
        <row r="1501">
          <cell r="C1501">
            <v>2811</v>
          </cell>
          <cell r="D1501" t="str">
            <v>Suministro E Instalacion De Poste Hpc 2000 Dan 14 M</v>
          </cell>
          <cell r="E1501" t="str">
            <v>UN</v>
          </cell>
          <cell r="F1501">
            <v>11231349.49</v>
          </cell>
          <cell r="G1501">
            <v>41569</v>
          </cell>
        </row>
        <row r="1502">
          <cell r="C1502">
            <v>2812</v>
          </cell>
          <cell r="D1502" t="str">
            <v>Suministro E Instalación De Arm Simp Cto Trif Anclaje Disp Hor 13.2 Kv477-559.5</v>
          </cell>
          <cell r="E1502" t="str">
            <v>UN</v>
          </cell>
          <cell r="F1502">
            <v>4097265.82</v>
          </cell>
          <cell r="G1502">
            <v>41906</v>
          </cell>
        </row>
        <row r="1503">
          <cell r="C1503">
            <v>2814</v>
          </cell>
          <cell r="D1503" t="str">
            <v>Suministro E Instalación De Arm Simp Cto Trif Anclaje (2) Disp Hor 13.2 Kv 477-559.5</v>
          </cell>
          <cell r="E1503" t="str">
            <v>UN</v>
          </cell>
          <cell r="F1503">
            <v>6904772</v>
          </cell>
          <cell r="G1503">
            <v>41404</v>
          </cell>
        </row>
        <row r="1504">
          <cell r="C1504">
            <v>2816</v>
          </cell>
          <cell r="D1504" t="str">
            <v>Sumnistro E Instalación De Arm Simp Cto Trif Anclaje Disp Hor 13,2 Kv Acsr 1/0</v>
          </cell>
          <cell r="E1504" t="str">
            <v>UN</v>
          </cell>
          <cell r="F1504">
            <v>3895414.8</v>
          </cell>
          <cell r="G1504">
            <v>41404</v>
          </cell>
        </row>
        <row r="1505">
          <cell r="C1505">
            <v>2817</v>
          </cell>
          <cell r="D1505" t="str">
            <v>Suministro E Instalación De Arm Simp Cto Trif Fiin Línea Disp Hor 13.2 Kv 1/0 - 123.3</v>
          </cell>
          <cell r="E1505" t="str">
            <v>UN</v>
          </cell>
          <cell r="F1505">
            <v>3238493.96</v>
          </cell>
          <cell r="G1505">
            <v>41404</v>
          </cell>
        </row>
        <row r="1506">
          <cell r="C1506">
            <v>2818</v>
          </cell>
          <cell r="D1506" t="str">
            <v>Suministro E Instalación De Arm Simple Cto Trif En Línea Disp Hor 13.2Kv 477 - 559.5</v>
          </cell>
          <cell r="E1506" t="str">
            <v>UN</v>
          </cell>
          <cell r="F1506">
            <v>3335714.8</v>
          </cell>
          <cell r="G1506">
            <v>41404</v>
          </cell>
        </row>
        <row r="1507">
          <cell r="C1507">
            <v>2819</v>
          </cell>
          <cell r="D1507" t="str">
            <v>Suministro E Instalación De Armado Horiz Cto Bif Fin Línea 1/0 123.3</v>
          </cell>
          <cell r="E1507" t="str">
            <v>UN</v>
          </cell>
          <cell r="F1507">
            <v>3075414.8</v>
          </cell>
          <cell r="G1507">
            <v>41404</v>
          </cell>
        </row>
        <row r="1508">
          <cell r="C1508">
            <v>2821</v>
          </cell>
          <cell r="D1508" t="str">
            <v>Tendido De Linea Trif Simp Cto Acsr 477 Mcm S/N</v>
          </cell>
          <cell r="E1508" t="str">
            <v>ML</v>
          </cell>
          <cell r="F1508">
            <v>97085.83</v>
          </cell>
          <cell r="G1508">
            <v>41906</v>
          </cell>
        </row>
        <row r="1509">
          <cell r="C1509">
            <v>2822</v>
          </cell>
          <cell r="D1509" t="str">
            <v>Cañuela Tipo "B" H = 0.25 X 0.30 Metros, Incluye Excavación, Base, Solado En Concreto Pobre, Acero De Refuerzo Y Sello De Junta</v>
          </cell>
          <cell r="E1509" t="str">
            <v>ML</v>
          </cell>
          <cell r="F1509">
            <v>68667.67</v>
          </cell>
          <cell r="G1509">
            <v>41345</v>
          </cell>
        </row>
        <row r="1510">
          <cell r="C1510">
            <v>2823</v>
          </cell>
          <cell r="D1510" t="str">
            <v>Suministro E Instalación De Terminal Ext Contráctil En Frío 15 Kv Cable 2</v>
          </cell>
          <cell r="E1510" t="str">
            <v>UN</v>
          </cell>
          <cell r="F1510">
            <v>340501.27</v>
          </cell>
          <cell r="G1510">
            <v>42538</v>
          </cell>
        </row>
        <row r="1511">
          <cell r="C1511">
            <v>2824</v>
          </cell>
          <cell r="D1511" t="str">
            <v>Campamento Incluye Area De Acopio De Materiales (Ver Diseño)</v>
          </cell>
          <cell r="E1511" t="str">
            <v>M2</v>
          </cell>
          <cell r="F1511">
            <v>111876.5</v>
          </cell>
          <cell r="G1511">
            <v>42443</v>
          </cell>
        </row>
        <row r="1512">
          <cell r="C1512">
            <v>2825</v>
          </cell>
          <cell r="D1512" t="str">
            <v>Provisión De Señalización Horizontal Y Vertical</v>
          </cell>
          <cell r="E1512" t="str">
            <v>GL</v>
          </cell>
          <cell r="F1512">
            <v>10000000</v>
          </cell>
          <cell r="G1512">
            <v>42447</v>
          </cell>
        </row>
        <row r="1513">
          <cell r="C1513">
            <v>2826</v>
          </cell>
          <cell r="D1513" t="str">
            <v>Provisión De Semaforización</v>
          </cell>
          <cell r="E1513" t="str">
            <v>GL</v>
          </cell>
          <cell r="F1513">
            <v>10000000</v>
          </cell>
          <cell r="G1513">
            <v>42447</v>
          </cell>
        </row>
        <row r="1514">
          <cell r="C1514">
            <v>2828</v>
          </cell>
          <cell r="D1514" t="str">
            <v>Suministro E Instalación De Empalme Contractil En Frío 15 Kv Cable 2 Cu</v>
          </cell>
          <cell r="E1514" t="str">
            <v>UN</v>
          </cell>
          <cell r="F1514">
            <v>1124327.3899999999</v>
          </cell>
          <cell r="G1514">
            <v>41404</v>
          </cell>
        </row>
        <row r="1515">
          <cell r="C1515">
            <v>2830</v>
          </cell>
          <cell r="D1515" t="str">
            <v>Ml Tendido Linea Trif Simp Cto Acsr 4/0 Awg S/N</v>
          </cell>
          <cell r="E1515" t="str">
            <v>ML</v>
          </cell>
          <cell r="F1515">
            <v>54570.33</v>
          </cell>
          <cell r="G1515">
            <v>41404</v>
          </cell>
        </row>
        <row r="1516">
          <cell r="C1516">
            <v>2831</v>
          </cell>
          <cell r="D1516" t="str">
            <v>Salida De Balas De Piso Para Áreas Circundantes</v>
          </cell>
          <cell r="E1516" t="str">
            <v>UN</v>
          </cell>
          <cell r="F1516">
            <v>99478.17</v>
          </cell>
          <cell r="G1516">
            <v>41354</v>
          </cell>
        </row>
        <row r="1517">
          <cell r="C1517">
            <v>2833</v>
          </cell>
          <cell r="D1517" t="str">
            <v>Suministro E Instalación De Puesta A Tierra En Poste Hormigón De 12 M</v>
          </cell>
          <cell r="E1517" t="str">
            <v>UN</v>
          </cell>
          <cell r="F1517">
            <v>385631.14</v>
          </cell>
          <cell r="G1517">
            <v>42447</v>
          </cell>
        </row>
        <row r="1518">
          <cell r="C1518">
            <v>2839</v>
          </cell>
          <cell r="D1518" t="str">
            <v>Tendido De Linea Trif Simp Cto Acsr 1/0 Awg S/N</v>
          </cell>
          <cell r="E1518" t="str">
            <v>ML</v>
          </cell>
          <cell r="F1518">
            <v>27735.37</v>
          </cell>
          <cell r="G1518">
            <v>41906</v>
          </cell>
        </row>
        <row r="1519">
          <cell r="C1519">
            <v>2842</v>
          </cell>
          <cell r="D1519" t="str">
            <v>Suministro E Instalación De Puesta A Tierra En Poste Hormigón De 14 M</v>
          </cell>
          <cell r="E1519" t="str">
            <v>UN</v>
          </cell>
          <cell r="F1519">
            <v>412931.14</v>
          </cell>
          <cell r="G1519">
            <v>41569</v>
          </cell>
        </row>
        <row r="1520">
          <cell r="C1520">
            <v>2843</v>
          </cell>
          <cell r="D1520" t="str">
            <v>Suministro E Instalación De Breaker Enchufable Tripolar</v>
          </cell>
          <cell r="E1520" t="str">
            <v>UN</v>
          </cell>
          <cell r="F1520">
            <v>95505.600000000006</v>
          </cell>
          <cell r="G1520">
            <v>41354</v>
          </cell>
        </row>
        <row r="1521">
          <cell r="C1521">
            <v>2844</v>
          </cell>
          <cell r="D1521" t="str">
            <v>E - Acometida Eléctrica En Tubería Conduit D = 3", Con 4 # 2 + 1 # 6 Aw G Thhn (Ver Diseño)</v>
          </cell>
          <cell r="E1521" t="str">
            <v>ML</v>
          </cell>
          <cell r="F1521">
            <v>86121.600000000006</v>
          </cell>
          <cell r="G1521">
            <v>41451</v>
          </cell>
        </row>
        <row r="1522">
          <cell r="C1522">
            <v>2845</v>
          </cell>
          <cell r="D1522" t="str">
            <v>E - Acometida Planta De Emergencia Hasta Transferencia Automática En 2 Tubería Conduit D = 3" Con 8 # 250 Mcm + 1 # 2/0 (Ver Diseño)</v>
          </cell>
          <cell r="E1522" t="str">
            <v>ML</v>
          </cell>
          <cell r="F1522">
            <v>563720.4</v>
          </cell>
          <cell r="G1522">
            <v>41451</v>
          </cell>
        </row>
        <row r="1523">
          <cell r="C1523">
            <v>2846</v>
          </cell>
          <cell r="D1523" t="str">
            <v>Acometida De Señal Desde Planta De Emergencia Hasta Transferencia Automática En Tubería Conduit D = 3/4" Con 1 Cable Encauchetado 3 X 16 (Ver Diseño)</v>
          </cell>
          <cell r="E1523" t="str">
            <v>ML</v>
          </cell>
          <cell r="F1523">
            <v>13153.2</v>
          </cell>
          <cell r="G1523">
            <v>41345</v>
          </cell>
        </row>
        <row r="1524">
          <cell r="C1524">
            <v>2847</v>
          </cell>
          <cell r="D1524" t="str">
            <v>Desmonte De Poste De Hormigón De 6-10 M</v>
          </cell>
          <cell r="E1524" t="str">
            <v>UN</v>
          </cell>
          <cell r="F1524">
            <v>277096.95</v>
          </cell>
          <cell r="G1524">
            <v>41404</v>
          </cell>
        </row>
        <row r="1525">
          <cell r="C1525">
            <v>2849</v>
          </cell>
          <cell r="D1525" t="str">
            <v>Tendido De Linea Bif Acsr 1/0 Awg S/N</v>
          </cell>
          <cell r="E1525" t="str">
            <v>ML</v>
          </cell>
          <cell r="F1525">
            <v>15023.84</v>
          </cell>
          <cell r="G1525">
            <v>41404</v>
          </cell>
        </row>
        <row r="1526">
          <cell r="C1526">
            <v>2850</v>
          </cell>
          <cell r="D1526" t="str">
            <v>E - Acometida Para Cargador De Baterias De La Planta De Emergencia En Tubería Conduit D = 1/2" Con 2 # 12 +1 # 14</v>
          </cell>
          <cell r="E1526" t="str">
            <v>ML</v>
          </cell>
          <cell r="F1526">
            <v>11788.8</v>
          </cell>
          <cell r="G1526">
            <v>41451</v>
          </cell>
        </row>
        <row r="1527">
          <cell r="C1527">
            <v>2851</v>
          </cell>
          <cell r="D1527" t="str">
            <v>E - Suministro Y Montaje De Sistema De Media Tensión, Tipo Exterior ( Ver Diseño)</v>
          </cell>
          <cell r="E1527" t="str">
            <v>GL</v>
          </cell>
          <cell r="F1527">
            <v>25167360</v>
          </cell>
          <cell r="G1527">
            <v>41451</v>
          </cell>
        </row>
        <row r="1528">
          <cell r="C1528">
            <v>2852</v>
          </cell>
          <cell r="D1528" t="str">
            <v>E - Transferencia Automática De 500 Amp. 220 V, Según Diagrama Unifilar (Ver Diseño)</v>
          </cell>
          <cell r="E1528" t="str">
            <v>GL</v>
          </cell>
          <cell r="F1528">
            <v>24402000</v>
          </cell>
          <cell r="G1528">
            <v>41451</v>
          </cell>
        </row>
        <row r="1529">
          <cell r="C1529">
            <v>2853</v>
          </cell>
          <cell r="D1529" t="str">
            <v>E - Suministro E Instalación De Bala Dulux 2 X 26 W A 32 W , Tipo Higt Lihgts O Similar</v>
          </cell>
          <cell r="E1529" t="str">
            <v>UN</v>
          </cell>
          <cell r="F1529">
            <v>159500</v>
          </cell>
          <cell r="G1529">
            <v>41451</v>
          </cell>
        </row>
        <row r="1530">
          <cell r="C1530">
            <v>2854</v>
          </cell>
          <cell r="D1530" t="str">
            <v>Desmonte De Poste De Hormigón De 11-12 M</v>
          </cell>
          <cell r="E1530" t="str">
            <v>UN</v>
          </cell>
          <cell r="F1530">
            <v>353420.83</v>
          </cell>
          <cell r="G1530">
            <v>42447</v>
          </cell>
        </row>
        <row r="1531">
          <cell r="C1531">
            <v>2855</v>
          </cell>
          <cell r="D1531" t="str">
            <v>E - Suministro E Instalación De Bala De Piso, De 70W Doble Contacto , Tipo Higt Lihgts O Similar</v>
          </cell>
          <cell r="E1531" t="str">
            <v>UN</v>
          </cell>
          <cell r="F1531">
            <v>957000</v>
          </cell>
          <cell r="G1531">
            <v>41451</v>
          </cell>
        </row>
        <row r="1532">
          <cell r="C1532">
            <v>2856</v>
          </cell>
          <cell r="D1532" t="str">
            <v>E - Suministro E Instalación De Bala De Piso, De10 W Led , Tipo Higt Lihgts O Similar</v>
          </cell>
          <cell r="E1532" t="str">
            <v>UN</v>
          </cell>
          <cell r="F1532">
            <v>242000</v>
          </cell>
          <cell r="G1532">
            <v>41451</v>
          </cell>
        </row>
        <row r="1533">
          <cell r="C1533">
            <v>2857</v>
          </cell>
          <cell r="D1533" t="str">
            <v>E - Suministro E Instalación De Bala De Piso, De35  W  Halogena , Tipo Higt Lihgts O Similar</v>
          </cell>
          <cell r="E1533" t="str">
            <v>UN</v>
          </cell>
          <cell r="F1533">
            <v>192500</v>
          </cell>
          <cell r="G1533">
            <v>41451</v>
          </cell>
        </row>
        <row r="1534">
          <cell r="C1534">
            <v>2859</v>
          </cell>
          <cell r="D1534" t="str">
            <v>Fusible Expulsion 10 A Tipo K</v>
          </cell>
          <cell r="E1534" t="str">
            <v>UN</v>
          </cell>
          <cell r="F1534">
            <v>15527.76</v>
          </cell>
          <cell r="G1534">
            <v>41404</v>
          </cell>
        </row>
        <row r="1535">
          <cell r="C1535">
            <v>2860</v>
          </cell>
          <cell r="D1535" t="str">
            <v>Desmonte De Poste De Hormigón 14 M</v>
          </cell>
          <cell r="E1535" t="str">
            <v>UN</v>
          </cell>
          <cell r="F1535">
            <v>406717.5</v>
          </cell>
          <cell r="G1535">
            <v>41569</v>
          </cell>
        </row>
        <row r="1536">
          <cell r="C1536">
            <v>2861</v>
          </cell>
          <cell r="D1536" t="str">
            <v>Desmonte De Armado M.T. Dos Crucetas</v>
          </cell>
          <cell r="E1536" t="str">
            <v>UN</v>
          </cell>
          <cell r="F1536">
            <v>137137.5</v>
          </cell>
          <cell r="G1536">
            <v>41906</v>
          </cell>
        </row>
        <row r="1537">
          <cell r="C1537">
            <v>2862</v>
          </cell>
          <cell r="D1537" t="str">
            <v>Desmonte De Armado M.T. Una Cruceta</v>
          </cell>
          <cell r="E1537" t="str">
            <v>UN</v>
          </cell>
          <cell r="F1537">
            <v>64523</v>
          </cell>
          <cell r="G1537">
            <v>42447</v>
          </cell>
        </row>
        <row r="1538">
          <cell r="C1538">
            <v>2863</v>
          </cell>
          <cell r="D1538" t="str">
            <v>Desmonte De Armado M.T. Compacto Trifásico</v>
          </cell>
          <cell r="E1538" t="str">
            <v>UN</v>
          </cell>
          <cell r="F1538">
            <v>127202.5</v>
          </cell>
          <cell r="G1538">
            <v>41404</v>
          </cell>
        </row>
        <row r="1539">
          <cell r="C1539">
            <v>2864</v>
          </cell>
          <cell r="D1539" t="str">
            <v>Desmonte De Armado M.T. Compacto Bifásico</v>
          </cell>
          <cell r="E1539" t="str">
            <v>UN</v>
          </cell>
          <cell r="F1539">
            <v>82723.960000000006</v>
          </cell>
          <cell r="G1539">
            <v>41404</v>
          </cell>
        </row>
        <row r="1540">
          <cell r="C1540">
            <v>2865</v>
          </cell>
          <cell r="D1540" t="str">
            <v>E - Suministro E Instalación De Cinta Led Strp 2.4 W/M Tipo Higt Lihgts O Similar</v>
          </cell>
          <cell r="E1540" t="str">
            <v>ML</v>
          </cell>
          <cell r="F1540">
            <v>106700</v>
          </cell>
          <cell r="G1540">
            <v>41451</v>
          </cell>
        </row>
        <row r="1541">
          <cell r="C1541">
            <v>2866</v>
          </cell>
          <cell r="D1541" t="str">
            <v>E - Suministro E Instalación Led River 1.00 X 4.00 Metros De Cinta Led, Tipo Higt Lihgts O Similar</v>
          </cell>
          <cell r="E1541" t="str">
            <v>ML</v>
          </cell>
          <cell r="F1541">
            <v>214500</v>
          </cell>
          <cell r="G1541">
            <v>41451</v>
          </cell>
        </row>
        <row r="1542">
          <cell r="C1542">
            <v>2867</v>
          </cell>
          <cell r="D1542" t="str">
            <v>Diseño Y Montaje De Sistema De Apantallamiento, Incluye Todos Los Materiales Y Mano De Obra</v>
          </cell>
          <cell r="E1542" t="str">
            <v>GL</v>
          </cell>
          <cell r="F1542">
            <v>8850000</v>
          </cell>
          <cell r="G1542">
            <v>41345</v>
          </cell>
        </row>
        <row r="1543">
          <cell r="C1543">
            <v>2868</v>
          </cell>
          <cell r="D1543" t="str">
            <v>Desmonte De Línea Aérea Mt (1F) 266 A 477</v>
          </cell>
          <cell r="E1543" t="str">
            <v>ML</v>
          </cell>
          <cell r="F1543">
            <v>6823.91</v>
          </cell>
          <cell r="G1543">
            <v>41906</v>
          </cell>
        </row>
        <row r="1544">
          <cell r="C1544">
            <v>2869</v>
          </cell>
          <cell r="D1544" t="str">
            <v>Caja De Inspección De 0.30 X 0.30 Metros, Altura Máxima 1.00 Metros En Mampostería, Incluye Tapa, Marco Y Contramarcos, Excavación, Pañete, Medias Cañas, Relleno Con Recebo E = 0.20 Base, Base En Concreto</v>
          </cell>
          <cell r="E1544" t="str">
            <v>UN</v>
          </cell>
          <cell r="F1544">
            <v>285638.18</v>
          </cell>
          <cell r="G1544">
            <v>41345</v>
          </cell>
        </row>
        <row r="1545">
          <cell r="C1545">
            <v>2870</v>
          </cell>
          <cell r="D1545" t="str">
            <v>Desmonte De Línea Mt (1F) 2 A 4/0</v>
          </cell>
          <cell r="E1545" t="str">
            <v>ML</v>
          </cell>
          <cell r="F1545">
            <v>5291.08</v>
          </cell>
          <cell r="G1545">
            <v>41404</v>
          </cell>
        </row>
        <row r="1546">
          <cell r="C1546">
            <v>2871</v>
          </cell>
          <cell r="D1546" t="str">
            <v>Provisión De Red Media Tensión, Baja Tensión, Alumbrado, Luminarias, Obras Civiles, Gestiones Y Certificaciones L: 800 Ml</v>
          </cell>
          <cell r="E1546" t="str">
            <v>GL</v>
          </cell>
          <cell r="F1546">
            <v>1600000000</v>
          </cell>
          <cell r="G1546">
            <v>41821</v>
          </cell>
        </row>
        <row r="1547">
          <cell r="C1547">
            <v>2872</v>
          </cell>
          <cell r="D1547" t="str">
            <v>Retiro Puente De Línea Trifásico En Poste Cto Mt</v>
          </cell>
          <cell r="E1547" t="str">
            <v>UN</v>
          </cell>
          <cell r="F1547">
            <v>103431.95</v>
          </cell>
          <cell r="G1547">
            <v>41906</v>
          </cell>
        </row>
        <row r="1548">
          <cell r="C1548">
            <v>2873</v>
          </cell>
          <cell r="D1548" t="str">
            <v>Adoquín De Arcilla Altura 0.06 Metros, Tipo Tolete Pendientes Mayores A 10% Y Hasta 15% Con Estructura De Sub Base Gradación B = 400, E = 0.20 Metros + Base B = 600 E = 0.15 Metros + Adoquín E = 0.06 Metros, Mortero De Alisado Y Pegado, Sellado Con Mortero 1 : 6, Dilatación De Confinamiento Cada 20 M2 ( Tabla 5 - 1 Tipo 1 Suelos Blandos), Incluye Excavación, Compactación, Fondo, Rellenos En Recebo / Tabla De Diseño Geotextil De Pavco Y Retiro De Material Sobrante</v>
          </cell>
          <cell r="E1548" t="str">
            <v>M2</v>
          </cell>
          <cell r="F1548">
            <v>136291.5</v>
          </cell>
          <cell r="G1548">
            <v>41345</v>
          </cell>
        </row>
        <row r="1549">
          <cell r="C1549">
            <v>2874</v>
          </cell>
          <cell r="D1549" t="str">
            <v>Retiro Puente De Línea En Medio De Vano Cto Mt Bifásico</v>
          </cell>
          <cell r="E1549" t="str">
            <v>UN</v>
          </cell>
          <cell r="F1549">
            <v>187745.22</v>
          </cell>
          <cell r="G1549">
            <v>41404</v>
          </cell>
        </row>
        <row r="1550">
          <cell r="C1550">
            <v>2875</v>
          </cell>
          <cell r="D1550" t="str">
            <v>Adoquín De Concreto E =  0.08 Metros, Para Pendientes Menores A 5% Con Estructura De Sub Base Gradación B = 400, E = 0.15 Metros + Base B = 600 E = 0.15 Metros + Adoquín E = 0.08 Metros, Sobre Arena Con Dilatación De Confinamiento Cada 20 M2 ( Tabla 5 - 1 Tipo 2 Suelos Medios), Incluye Excavación, Compactación, Fondo, Rellenos En Recebo / Tabla De Diseño Geotextil T - 1700 De Pavco Y Retiro De Material Sobrante</v>
          </cell>
          <cell r="E1550" t="str">
            <v>M2</v>
          </cell>
          <cell r="F1550">
            <v>127257.31</v>
          </cell>
          <cell r="G1550">
            <v>41912</v>
          </cell>
        </row>
        <row r="1551">
          <cell r="C1551">
            <v>2877</v>
          </cell>
          <cell r="D1551" t="str">
            <v>Desmontaje De Retenida Sencilla Primaria</v>
          </cell>
          <cell r="E1551" t="str">
            <v>UN</v>
          </cell>
          <cell r="F1551">
            <v>82723.960000000006</v>
          </cell>
          <cell r="G1551">
            <v>41569</v>
          </cell>
        </row>
        <row r="1552">
          <cell r="C1552">
            <v>2878</v>
          </cell>
          <cell r="D1552" t="str">
            <v>Adoquín De Arcilla E =  0.06 Metros, Tipo Tolete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v>
          </cell>
          <cell r="E1552" t="str">
            <v>M2</v>
          </cell>
          <cell r="F1552">
            <v>115002.48</v>
          </cell>
          <cell r="G1552">
            <v>41345</v>
          </cell>
        </row>
        <row r="1553">
          <cell r="C1553">
            <v>2880</v>
          </cell>
          <cell r="D1553" t="str">
            <v>Desmonte De Percha De 3 O 4 Puestos</v>
          </cell>
          <cell r="E1553" t="str">
            <v>UN</v>
          </cell>
          <cell r="F1553">
            <v>72694.33</v>
          </cell>
          <cell r="G1553">
            <v>41906</v>
          </cell>
        </row>
        <row r="1554">
          <cell r="C1554">
            <v>2881</v>
          </cell>
          <cell r="D1554" t="str">
            <v>Adoquín Ecológico E =  0.06 Metros, Tipo Concreto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 Relleno En Arena De Rio 70% Y Tierra Negra Abonada 30%</v>
          </cell>
          <cell r="E1554" t="str">
            <v>M2</v>
          </cell>
          <cell r="F1554">
            <v>130012.23</v>
          </cell>
          <cell r="G1554">
            <v>41345</v>
          </cell>
        </row>
        <row r="1555">
          <cell r="C1555">
            <v>2882</v>
          </cell>
          <cell r="D1555" t="str">
            <v>Instalacion De Derivacion Trif Rigida Acsr 477-477 Mcm Acsr S/N</v>
          </cell>
          <cell r="E1555" t="str">
            <v>UN</v>
          </cell>
          <cell r="F1555">
            <v>639120.18999999994</v>
          </cell>
          <cell r="G1555">
            <v>41906</v>
          </cell>
        </row>
        <row r="1556">
          <cell r="C1556">
            <v>2883</v>
          </cell>
          <cell r="D1556" t="str">
            <v>Desmonte De Línea Bt (Ra) 1 Hilo No. 4 A 1/0</v>
          </cell>
          <cell r="E1556" t="str">
            <v>UN</v>
          </cell>
          <cell r="F1556">
            <v>2211.79</v>
          </cell>
          <cell r="G1556">
            <v>41906</v>
          </cell>
        </row>
        <row r="1557">
          <cell r="C1557">
            <v>2884</v>
          </cell>
          <cell r="D1557" t="str">
            <v>Mortero 1:3 Impermeabilizado Con Sika 1</v>
          </cell>
          <cell r="E1557" t="str">
            <v>M3</v>
          </cell>
          <cell r="F1557">
            <v>389125.33</v>
          </cell>
          <cell r="G1557">
            <v>42438</v>
          </cell>
        </row>
        <row r="1558">
          <cell r="C1558">
            <v>2885</v>
          </cell>
          <cell r="D1558" t="str">
            <v>Instalacion De Derivacion Trif Rigida Acsr 477-Acsr 1/0</v>
          </cell>
          <cell r="E1558" t="str">
            <v>UN</v>
          </cell>
          <cell r="F1558">
            <v>391954.65</v>
          </cell>
          <cell r="G1558">
            <v>41906</v>
          </cell>
        </row>
        <row r="1559">
          <cell r="C1559">
            <v>2886</v>
          </cell>
          <cell r="D1559" t="str">
            <v>Instalacion De Derivacion Trif Rigida Medio De Vano Acsr 4/0-Acsr 4/0</v>
          </cell>
          <cell r="E1559" t="str">
            <v>UN</v>
          </cell>
          <cell r="F1559">
            <v>377824.97</v>
          </cell>
          <cell r="G1559">
            <v>41404</v>
          </cell>
        </row>
        <row r="1560">
          <cell r="C1560">
            <v>2888</v>
          </cell>
          <cell r="D1560" t="str">
            <v>Cimentación Especial Cuadrada Con Refuerzo Apoyo Para Poste De 12M 2000 Dan</v>
          </cell>
          <cell r="E1560" t="str">
            <v>UN</v>
          </cell>
          <cell r="F1560">
            <v>3319309.36</v>
          </cell>
          <cell r="G1560">
            <v>41372</v>
          </cell>
        </row>
        <row r="1561">
          <cell r="C1561">
            <v>2890</v>
          </cell>
          <cell r="D1561" t="str">
            <v>Aplicación De Geotextil T - 1700</v>
          </cell>
          <cell r="E1561" t="str">
            <v>M2</v>
          </cell>
          <cell r="F1561">
            <v>9427.0300000000007</v>
          </cell>
          <cell r="G1561">
            <v>41386</v>
          </cell>
        </row>
        <row r="1562">
          <cell r="C1562">
            <v>2891</v>
          </cell>
          <cell r="D1562" t="str">
            <v>Cimentación Especial Cuadrada Con Refuerzo De Apoyo Para Poste De 14 M 2000 Dan</v>
          </cell>
          <cell r="E1562" t="str">
            <v>UN</v>
          </cell>
          <cell r="F1562">
            <v>3774988.26</v>
          </cell>
          <cell r="G1562">
            <v>41372</v>
          </cell>
        </row>
        <row r="1563">
          <cell r="C1563">
            <v>2892</v>
          </cell>
          <cell r="D1563" t="str">
            <v>Suministro E Instalación De Tres Cortacircuitos Nn Completo 13,2 Kv 100A</v>
          </cell>
          <cell r="E1563" t="str">
            <v>UN</v>
          </cell>
          <cell r="F1563">
            <v>1621555.05</v>
          </cell>
          <cell r="G1563">
            <v>42538</v>
          </cell>
        </row>
        <row r="1564">
          <cell r="C1564">
            <v>2898</v>
          </cell>
          <cell r="D1564" t="str">
            <v>Aplicación De Geotextil Tejido De Poliester De 30.5 Kn/M, Tipo T 2100 Fortex Bx-30</v>
          </cell>
          <cell r="E1564" t="str">
            <v>M2</v>
          </cell>
          <cell r="F1564">
            <v>5774.58</v>
          </cell>
          <cell r="G1564">
            <v>42500</v>
          </cell>
        </row>
        <row r="1565">
          <cell r="C1565">
            <v>2899</v>
          </cell>
          <cell r="D1565" t="str">
            <v>Suministro E Instalación De Dos Cortacircuitos Nn Completo 13.2 Kv 100 A</v>
          </cell>
          <cell r="E1565" t="str">
            <v>UN</v>
          </cell>
          <cell r="F1565">
            <v>1081036.71</v>
          </cell>
          <cell r="G1565">
            <v>41404</v>
          </cell>
        </row>
        <row r="1566">
          <cell r="C1566">
            <v>2900</v>
          </cell>
          <cell r="D1566" t="str">
            <v>Suministro, Instalación Y Montaje De Dos Pararrayos 13.2 Kv Fijación En Cruceta Metálica</v>
          </cell>
          <cell r="E1566" t="str">
            <v>UN</v>
          </cell>
          <cell r="F1566">
            <v>357102.56</v>
          </cell>
          <cell r="G1566">
            <v>42067</v>
          </cell>
        </row>
        <row r="1567">
          <cell r="C1567">
            <v>2901</v>
          </cell>
          <cell r="D1567" t="str">
            <v>Suministro, Instalación Y Montaje Retenida 1/2" En Poste Mt Nn</v>
          </cell>
          <cell r="E1567" t="str">
            <v>UN</v>
          </cell>
          <cell r="F1567">
            <v>1327515.8400000001</v>
          </cell>
          <cell r="G1567">
            <v>41404</v>
          </cell>
        </row>
        <row r="1568">
          <cell r="C1568">
            <v>2908</v>
          </cell>
          <cell r="D1568" t="str">
            <v>Suministro E Instalación De Arm Bt (Rt) Alin Y Ang Hasta 30° Y Fin De Línea</v>
          </cell>
          <cell r="E1568" t="str">
            <v>UN</v>
          </cell>
          <cell r="F1568">
            <v>79969.37</v>
          </cell>
          <cell r="G1568">
            <v>41906</v>
          </cell>
        </row>
        <row r="1569">
          <cell r="C1569">
            <v>2912</v>
          </cell>
          <cell r="D1569" t="str">
            <v>Suministro E Instalación De Caneca Para Exterior En Lámina Perforada De Acero Inoxidable 304, Satinado Con Parales Para Anclaje  A Piso Tipo A &amp; A O Similar, En Una Base De Concreto De 3.000 Psi De 0.30 X 0.15 Metros</v>
          </cell>
          <cell r="E1569" t="str">
            <v>UN</v>
          </cell>
          <cell r="F1569">
            <v>1190904.44</v>
          </cell>
          <cell r="G1569">
            <v>42227</v>
          </cell>
        </row>
        <row r="1570">
          <cell r="C1570">
            <v>2914</v>
          </cell>
          <cell r="D1570" t="str">
            <v>Suminstro E Instalación De Armado Bt (Ra) 3 Hilos Alineación Y Fin De Línea</v>
          </cell>
          <cell r="E1570" t="str">
            <v>UN</v>
          </cell>
          <cell r="F1570">
            <v>155624.98000000001</v>
          </cell>
          <cell r="G1570">
            <v>41569</v>
          </cell>
        </row>
        <row r="1571">
          <cell r="C1571">
            <v>2917</v>
          </cell>
          <cell r="D1571" t="str">
            <v>Reubicación De Tranformador Monofásico De  13,2 Kv En Poste Nn</v>
          </cell>
          <cell r="E1571" t="str">
            <v>UN</v>
          </cell>
          <cell r="F1571">
            <v>1335196.31</v>
          </cell>
          <cell r="G1571">
            <v>41906</v>
          </cell>
        </row>
        <row r="1572">
          <cell r="C1572">
            <v>2918</v>
          </cell>
          <cell r="D1572" t="str">
            <v>Reubicación De Tranformador Trifásico De 13,2 Kv En Poste Nn</v>
          </cell>
          <cell r="E1572" t="str">
            <v>UN</v>
          </cell>
          <cell r="F1572">
            <v>1487533.38</v>
          </cell>
          <cell r="G1572">
            <v>41906</v>
          </cell>
        </row>
        <row r="1573">
          <cell r="C1573">
            <v>2919</v>
          </cell>
          <cell r="D1573" t="str">
            <v>Reubicación De Cortacircuito</v>
          </cell>
          <cell r="E1573" t="str">
            <v>UN</v>
          </cell>
          <cell r="F1573">
            <v>174751.95</v>
          </cell>
          <cell r="G1573">
            <v>41906</v>
          </cell>
        </row>
        <row r="1574">
          <cell r="C1574">
            <v>2920</v>
          </cell>
          <cell r="D1574" t="str">
            <v>Reubicación De Un Descargador De Sobret Autovalv Fijación En Cruc Met</v>
          </cell>
          <cell r="E1574" t="str">
            <v>UN</v>
          </cell>
          <cell r="F1574">
            <v>148893.96</v>
          </cell>
          <cell r="G1574">
            <v>41906</v>
          </cell>
        </row>
        <row r="1575">
          <cell r="C1575">
            <v>2921</v>
          </cell>
          <cell r="D1575" t="str">
            <v>Reubicación De Interruptor / Reconectador / Autoseccionador Trifásico De 13.2 Kv</v>
          </cell>
          <cell r="E1575" t="str">
            <v>UN</v>
          </cell>
          <cell r="F1575">
            <v>910917.94</v>
          </cell>
          <cell r="G1575">
            <v>41569</v>
          </cell>
        </row>
        <row r="1576">
          <cell r="C1576">
            <v>2922</v>
          </cell>
          <cell r="D1576" t="str">
            <v>Reubicación Paso Aéreo Subterráneo Mt</v>
          </cell>
          <cell r="E1576" t="str">
            <v>UN</v>
          </cell>
          <cell r="F1576">
            <v>821037.88</v>
          </cell>
          <cell r="G1576">
            <v>41906</v>
          </cell>
        </row>
        <row r="1577">
          <cell r="C1577">
            <v>2923</v>
          </cell>
          <cell r="D1577" t="str">
            <v>Apertura O Cierre De Equipo De Maniobra Monofásico O Trifásico</v>
          </cell>
          <cell r="E1577" t="str">
            <v>UN</v>
          </cell>
          <cell r="F1577">
            <v>12385.77</v>
          </cell>
          <cell r="G1577">
            <v>41906</v>
          </cell>
        </row>
        <row r="1578">
          <cell r="C1578">
            <v>2924</v>
          </cell>
          <cell r="D1578" t="str">
            <v>Ml Retenido Existente Tríplex Todos Los Calibres</v>
          </cell>
          <cell r="E1578" t="str">
            <v>ML</v>
          </cell>
          <cell r="F1578">
            <v>20671.77</v>
          </cell>
          <cell r="G1578">
            <v>41404</v>
          </cell>
        </row>
        <row r="1579">
          <cell r="C1579">
            <v>2925</v>
          </cell>
          <cell r="D1579" t="str">
            <v>Reubicación Caja De Deriv Mon A 1,5 M Del Poste En Cable Triplex 4/0</v>
          </cell>
          <cell r="E1579" t="str">
            <v>UN</v>
          </cell>
          <cell r="F1579">
            <v>228481.95</v>
          </cell>
          <cell r="G1579">
            <v>41906</v>
          </cell>
        </row>
        <row r="1580">
          <cell r="C1580">
            <v>2927</v>
          </cell>
          <cell r="D1580" t="str">
            <v>Reubicación De Medidor Monofásico De Medida Directa</v>
          </cell>
          <cell r="E1580" t="str">
            <v>UN</v>
          </cell>
          <cell r="F1580">
            <v>117621.95</v>
          </cell>
          <cell r="G1580">
            <v>41906</v>
          </cell>
        </row>
        <row r="1581">
          <cell r="C1581">
            <v>2928</v>
          </cell>
          <cell r="D1581" t="str">
            <v>Instalacion De Derivacion Bif Rigida Medio De Vano Acsr 477-1/0</v>
          </cell>
          <cell r="E1581" t="str">
            <v>UN</v>
          </cell>
          <cell r="F1581">
            <v>291379.84000000003</v>
          </cell>
          <cell r="G1581">
            <v>41569</v>
          </cell>
        </row>
        <row r="1582">
          <cell r="C1582">
            <v>2929</v>
          </cell>
          <cell r="D1582" t="str">
            <v>Vano Retensado Lin (1 F) 1/0 A 4/0 Cu 4/0 A 477 Mcm Al,Acsr</v>
          </cell>
          <cell r="E1582" t="str">
            <v>UN</v>
          </cell>
          <cell r="F1582">
            <v>34867.42</v>
          </cell>
          <cell r="G1582">
            <v>41906</v>
          </cell>
        </row>
        <row r="1583">
          <cell r="C1583">
            <v>2930</v>
          </cell>
          <cell r="D1583" t="str">
            <v>Retiro De Luminaria</v>
          </cell>
          <cell r="E1583" t="str">
            <v>UN</v>
          </cell>
          <cell r="F1583">
            <v>52583.41</v>
          </cell>
          <cell r="G1583">
            <v>41906</v>
          </cell>
        </row>
        <row r="1584">
          <cell r="C1584">
            <v>2931</v>
          </cell>
          <cell r="D1584" t="str">
            <v>Instalacion De Conexion Conductor Acsr 477; Aaac 559,5-Cu 2</v>
          </cell>
          <cell r="E1584" t="str">
            <v>UN</v>
          </cell>
          <cell r="F1584">
            <v>136109.63</v>
          </cell>
          <cell r="G1584">
            <v>41906</v>
          </cell>
        </row>
        <row r="1585">
          <cell r="C1585">
            <v>2932</v>
          </cell>
          <cell r="D1585" t="str">
            <v>Instalacion De Paso Aereo-Subterraneo Trif 13,2 Kv 2 Awg Cu-Ampliacion Cra 51B</v>
          </cell>
          <cell r="E1585" t="str">
            <v>UN</v>
          </cell>
          <cell r="F1585">
            <v>2160404.0699999998</v>
          </cell>
          <cell r="G1585">
            <v>41404</v>
          </cell>
        </row>
        <row r="1586">
          <cell r="C1586">
            <v>2933</v>
          </cell>
          <cell r="D1586" t="str">
            <v>Canalización 0.30 X0.50 M En Zona De Arena, Recubierta Con En Concreto. Incluye Excavación, Compactado Con Material Del Sitio, Concreto Rojo Y Cinta De Seguridad.</v>
          </cell>
          <cell r="E1586" t="str">
            <v>ML</v>
          </cell>
          <cell r="F1586">
            <v>40442.699999999997</v>
          </cell>
          <cell r="G1586">
            <v>42447</v>
          </cell>
        </row>
        <row r="1587">
          <cell r="C1587">
            <v>2934</v>
          </cell>
          <cell r="D1587" t="str">
            <v>Canalización 0.30 X0.50 M En Zona De Arena. Incluye Excavación, Compactado Con Material Del Sitio Y Cinta De Seguridad.</v>
          </cell>
          <cell r="E1587" t="str">
            <v>ML</v>
          </cell>
          <cell r="F1587">
            <v>21762.7</v>
          </cell>
          <cell r="G1587">
            <v>42557</v>
          </cell>
        </row>
        <row r="1588">
          <cell r="C1588">
            <v>2938</v>
          </cell>
          <cell r="D1588" t="str">
            <v>Suministro E Instalación De Cable Thw Aluminio Aislado, 90°C Awg 1/0</v>
          </cell>
          <cell r="E1588" t="str">
            <v>ML</v>
          </cell>
          <cell r="F1588">
            <v>11984</v>
          </cell>
          <cell r="G1588">
            <v>42557</v>
          </cell>
        </row>
        <row r="1589">
          <cell r="C1589">
            <v>2939</v>
          </cell>
          <cell r="D1589" t="str">
            <v>Suministro E Instalacion De Bajante  En Tuberia Galvanizada De 2", Incluye: Accesorios, Capacete, Cinta Bandit, Hebillas, Curva, Etc.</v>
          </cell>
          <cell r="E1589" t="str">
            <v>UN</v>
          </cell>
          <cell r="F1589">
            <v>357827.13</v>
          </cell>
          <cell r="G1589">
            <v>42447</v>
          </cell>
        </row>
        <row r="1590">
          <cell r="C1590">
            <v>2940</v>
          </cell>
          <cell r="D1590" t="str">
            <v>Suministro E Instalación De Cable Thw Aluminio Aislado, 90°C Awg 2</v>
          </cell>
          <cell r="E1590" t="str">
            <v>ML</v>
          </cell>
          <cell r="F1590">
            <v>7726.52</v>
          </cell>
          <cell r="G1590">
            <v>42557</v>
          </cell>
        </row>
        <row r="1591">
          <cell r="C1591">
            <v>2941</v>
          </cell>
          <cell r="D1591" t="str">
            <v>Suministro E Instalación De Cable Thw Aluminio Aislado, 90°C Awg 6</v>
          </cell>
          <cell r="E1591" t="str">
            <v>ML</v>
          </cell>
          <cell r="F1591">
            <v>6385</v>
          </cell>
          <cell r="G1591">
            <v>42557</v>
          </cell>
        </row>
        <row r="1592">
          <cell r="C1592">
            <v>2942</v>
          </cell>
          <cell r="D1592" t="str">
            <v>Suministro E Instalación De Cable Thw Cobre Forrado, 90°C -Awg 4</v>
          </cell>
          <cell r="E1592" t="str">
            <v>ML</v>
          </cell>
          <cell r="F1592">
            <v>18659.939999999999</v>
          </cell>
          <cell r="G1592">
            <v>42557</v>
          </cell>
        </row>
        <row r="1593">
          <cell r="C1593">
            <v>2944</v>
          </cell>
          <cell r="D1593" t="str">
            <v>Suministro E Instalación De Cable Encauchetado 2X14 Awg</v>
          </cell>
          <cell r="E1593" t="str">
            <v>ML</v>
          </cell>
          <cell r="F1593">
            <v>9631.18</v>
          </cell>
          <cell r="G1593">
            <v>41906</v>
          </cell>
        </row>
        <row r="1594">
          <cell r="C1594">
            <v>2945</v>
          </cell>
          <cell r="D1594" t="str">
            <v>Suministro E Instalación De Cable Thw Cobre, 90°C -Awg 2/0</v>
          </cell>
          <cell r="E1594" t="str">
            <v>ML</v>
          </cell>
          <cell r="F1594">
            <v>47701.82</v>
          </cell>
          <cell r="G1594">
            <v>42447</v>
          </cell>
        </row>
        <row r="1595">
          <cell r="C1595">
            <v>2947</v>
          </cell>
          <cell r="D1595" t="str">
            <v>Empalme Subterráneo Baja Tensión Acometida 2-1/0</v>
          </cell>
          <cell r="E1595" t="str">
            <v>UN</v>
          </cell>
          <cell r="F1595">
            <v>584313.57999999996</v>
          </cell>
          <cell r="G1595">
            <v>42447</v>
          </cell>
        </row>
        <row r="1596">
          <cell r="C1596">
            <v>2950</v>
          </cell>
          <cell r="D1596" t="str">
            <v>Suministro E Instalación De Poste Acero Galvanizado En Caliente De 7 Mts. De Altura, Tronco Cónico Poligonal, En Lámina De Acero,  Acabado Final En Pintura De Esmalte Para Exteriores, Incluye Base De Concreto Y Pedestal (Ver Diseño)</v>
          </cell>
          <cell r="E1596" t="str">
            <v>UN</v>
          </cell>
          <cell r="F1596">
            <v>1473754.12</v>
          </cell>
          <cell r="G1596">
            <v>42447</v>
          </cell>
        </row>
        <row r="1597">
          <cell r="C1597">
            <v>2951</v>
          </cell>
          <cell r="D1597" t="str">
            <v>Suministro E Instalación De Luminaria De Led 110 Watios, Incluye Brazo Ornamental De 2,5 Mts, Pernos Y Fotocelda  (Ver Diseño)</v>
          </cell>
          <cell r="E1597" t="str">
            <v>UN</v>
          </cell>
          <cell r="F1597">
            <v>2490648.9500000002</v>
          </cell>
          <cell r="G1597">
            <v>42067</v>
          </cell>
        </row>
        <row r="1598">
          <cell r="C1598">
            <v>2958</v>
          </cell>
          <cell r="D1598" t="str">
            <v>Suministro E Instalación De Poste Acero Galvanizado En Caliente De 10 Mts De Altura, Tronco Cónico Poligonal, En Lámina De Acero, Acabado Final En Pintura De Esmalte Para Exteriores, Incluye Base De Concreto (Ver Diseño)</v>
          </cell>
          <cell r="E1598" t="str">
            <v>UN</v>
          </cell>
          <cell r="F1598">
            <v>3162958.05</v>
          </cell>
          <cell r="G1598">
            <v>42067</v>
          </cell>
        </row>
        <row r="1599">
          <cell r="C1599">
            <v>2960</v>
          </cell>
          <cell r="D1599" t="str">
            <v>Suministro E Instalacion De Medidor Semidirecto, Incluye Tc, Protocolo, Bloque De Prueba, Cajas De Policarbonato - Ver Diseño</v>
          </cell>
          <cell r="E1599" t="str">
            <v>UN</v>
          </cell>
          <cell r="F1599">
            <v>3163868</v>
          </cell>
          <cell r="G1599">
            <v>42447</v>
          </cell>
        </row>
        <row r="1600">
          <cell r="C1600">
            <v>2961</v>
          </cell>
          <cell r="D1600" t="str">
            <v>Corte, Demolicion, Resane Con Concreto De 3000 Psi De Anden, Para Instalacion De Tuberia - Ver Diseño</v>
          </cell>
          <cell r="E1600" t="str">
            <v>ML</v>
          </cell>
          <cell r="F1600">
            <v>93346.2</v>
          </cell>
          <cell r="G1600">
            <v>42447</v>
          </cell>
        </row>
        <row r="1601">
          <cell r="C1601">
            <v>2963</v>
          </cell>
          <cell r="D1601" t="str">
            <v>Suministro E Instalación De Transformador Monofásico 25 Kva, Incluye Elementos De Protección, Accesorios Para Poste,  (Ver Diseño)</v>
          </cell>
          <cell r="E1601" t="str">
            <v>UN</v>
          </cell>
          <cell r="F1601">
            <v>10053972.5</v>
          </cell>
          <cell r="G1601">
            <v>42447</v>
          </cell>
        </row>
        <row r="1602">
          <cell r="C1602">
            <v>2964</v>
          </cell>
          <cell r="D1602" t="str">
            <v>Suplemento En Tet Arm Simp Trif Alineacion Disp Hor</v>
          </cell>
          <cell r="E1602" t="str">
            <v>UN</v>
          </cell>
          <cell r="F1602">
            <v>204118.61</v>
          </cell>
          <cell r="G1602">
            <v>42557</v>
          </cell>
        </row>
        <row r="1603">
          <cell r="C1603">
            <v>2965</v>
          </cell>
          <cell r="D1603" t="str">
            <v>Suministro E Instalación De Bancas En Perfiles Canal En C De Acero 80X40X5Mm  9Ml Y Canal En C De Acero 100X50X6Mm X 5.4 Ml, Antibandálicas Apernadas Al Piso De 0.60X3.0 M Sin Espaldar</v>
          </cell>
          <cell r="E1603" t="str">
            <v>UN</v>
          </cell>
          <cell r="F1603">
            <v>580000</v>
          </cell>
          <cell r="G1603">
            <v>41408</v>
          </cell>
        </row>
        <row r="1604">
          <cell r="C1604">
            <v>2966</v>
          </cell>
          <cell r="D1604" t="str">
            <v>Suministro E Instalación De Poste Para Soporte De Reja Para Cielo Raso En Tubería De Hierro De 2" Calibre 40. Incluye Armado Y Pintura.</v>
          </cell>
          <cell r="E1604" t="str">
            <v>ML</v>
          </cell>
          <cell r="F1604">
            <v>32610</v>
          </cell>
          <cell r="G1604">
            <v>41666</v>
          </cell>
        </row>
        <row r="1605">
          <cell r="C1605">
            <v>2967</v>
          </cell>
          <cell r="D1605" t="str">
            <v>Hormigonado Tipo Para Apoyo. Ver Diseño</v>
          </cell>
          <cell r="E1605" t="str">
            <v>UN</v>
          </cell>
          <cell r="F1605">
            <v>217486.73</v>
          </cell>
          <cell r="G1605">
            <v>41906</v>
          </cell>
        </row>
        <row r="1606">
          <cell r="C1606">
            <v>2968</v>
          </cell>
          <cell r="D1606" t="str">
            <v>Desmonte, Ampliación, Mantenimiento Y Reinstalación De Casetas, Incluye Subida De 50 Cm En La Parte Superior De La Cubierta De Cada Módulo, Mantenimiento Y Reparación De Las Puertas Batientes, Colocación De Dos Cerraduras  Con Sus Respectivos Candados Y Plantillas De Nivelación. Los Modulos Finales Con Adecuación Incluidos Los 50 Cms De Ampliación Medirán 2.80 M De Altura Y 1.90 M De Ancho.</v>
          </cell>
          <cell r="E1606" t="str">
            <v>UN</v>
          </cell>
          <cell r="F1606">
            <v>650000</v>
          </cell>
          <cell r="G1606">
            <v>41355</v>
          </cell>
        </row>
        <row r="1607">
          <cell r="C1607">
            <v>2969</v>
          </cell>
          <cell r="D1607" t="str">
            <v>Rellenos Para Estructuras</v>
          </cell>
          <cell r="E1607" t="str">
            <v>M3</v>
          </cell>
          <cell r="F1607">
            <v>96035.95</v>
          </cell>
          <cell r="G1607">
            <v>41906</v>
          </cell>
        </row>
        <row r="1608">
          <cell r="C1608">
            <v>2970</v>
          </cell>
          <cell r="D1608" t="str">
            <v>Capítulo - Pavimento En Concreto Y Andenes</v>
          </cell>
          <cell r="E1608" t="str">
            <v>SD</v>
          </cell>
          <cell r="F1608">
            <v>0</v>
          </cell>
          <cell r="G1608">
            <v>41351</v>
          </cell>
        </row>
        <row r="1609">
          <cell r="C1609">
            <v>2971</v>
          </cell>
          <cell r="D1609" t="str">
            <v>Suministro E Instalación De Luminaria De Led 30W. (Incluye Pernos Y Fotocelda)</v>
          </cell>
          <cell r="E1609" t="str">
            <v>UN</v>
          </cell>
          <cell r="F1609">
            <v>1108415</v>
          </cell>
          <cell r="G1609">
            <v>42447</v>
          </cell>
        </row>
        <row r="1610">
          <cell r="C1610">
            <v>2972</v>
          </cell>
          <cell r="D1610" t="str">
            <v>Pavimento En Concreto Rígido  Mr = 600 Psi A La Flexión, Incluye Pasadores De 1 3/8" Liso A 0.30 Metros Y Barra De Amarre De 5/8" Corrugado A 1.20 Metros De Separación, Cortadora De Pavimento Junta Y Aditivo Curado</v>
          </cell>
          <cell r="E1610" t="str">
            <v>M3</v>
          </cell>
          <cell r="F1610">
            <v>618844.78</v>
          </cell>
          <cell r="G1610">
            <v>42493</v>
          </cell>
        </row>
        <row r="1611">
          <cell r="C1611">
            <v>2973</v>
          </cell>
          <cell r="D1611" t="str">
            <v>Conformación De Terraplén En Material Seleccionado Compactado</v>
          </cell>
          <cell r="E1611" t="str">
            <v>M3</v>
          </cell>
          <cell r="F1611">
            <v>72874.27</v>
          </cell>
          <cell r="G1611">
            <v>42443</v>
          </cell>
        </row>
        <row r="1612">
          <cell r="C1612">
            <v>2974</v>
          </cell>
          <cell r="D1612" t="str">
            <v>Conformación De Pedraplén Compacto Con Material De Demolición</v>
          </cell>
          <cell r="E1612" t="str">
            <v>M3</v>
          </cell>
          <cell r="F1612">
            <v>27508.5</v>
          </cell>
          <cell r="G1612">
            <v>42443</v>
          </cell>
        </row>
        <row r="1613">
          <cell r="C1613">
            <v>2979</v>
          </cell>
          <cell r="D1613" t="str">
            <v>Cerramiento En Lamina De Zinc, Altura 2,00 Mts</v>
          </cell>
          <cell r="E1613" t="str">
            <v>ML</v>
          </cell>
          <cell r="F1613">
            <v>51854.68</v>
          </cell>
          <cell r="G1613">
            <v>42132</v>
          </cell>
        </row>
        <row r="1614">
          <cell r="C1614">
            <v>2981</v>
          </cell>
          <cell r="D1614" t="str">
            <v>Piso En Loseta Tactil Guia A56 De 0.40 X 0.40 X 0.06 Mts Para Exteriores</v>
          </cell>
          <cell r="E1614" t="str">
            <v>M2</v>
          </cell>
          <cell r="F1614">
            <v>66218.55</v>
          </cell>
          <cell r="G1614">
            <v>41499</v>
          </cell>
        </row>
        <row r="1615">
          <cell r="C1615">
            <v>2982</v>
          </cell>
          <cell r="D1615" t="str">
            <v>Construccion De Anden Ref. Via Colectora, Anden De 5.00 Mts Doble Calzada, Incluye: Anden En Concreto, Concreto Asfaltico, Loseta Tactil Guia De .40X.40X.06, Grama Tapete Y Base Granular, (Ver Diseño).</v>
          </cell>
          <cell r="E1615" t="str">
            <v>ML</v>
          </cell>
          <cell r="F1615">
            <v>315957.83</v>
          </cell>
          <cell r="G1615">
            <v>41499</v>
          </cell>
        </row>
        <row r="1616">
          <cell r="C1616">
            <v>2983</v>
          </cell>
          <cell r="D1616" t="str">
            <v>Suministro E Instalacion De Grama Tapete, Incluye: Transporte Y Siembra.</v>
          </cell>
          <cell r="E1616" t="str">
            <v>M2</v>
          </cell>
          <cell r="F1616">
            <v>18500</v>
          </cell>
          <cell r="G1616">
            <v>42514</v>
          </cell>
        </row>
        <row r="1617">
          <cell r="C1617">
            <v>2985</v>
          </cell>
          <cell r="D1617" t="str">
            <v>Construccion De Anden Ref. Via Colectora, Anden De 1.90 Mts Doble Calzada, Incluye: Base Granular, Loseta Tactil Y Anden En Concreto,(Ver Diseño).</v>
          </cell>
          <cell r="E1617" t="str">
            <v>ML</v>
          </cell>
          <cell r="F1617">
            <v>165125.88</v>
          </cell>
          <cell r="G1617">
            <v>41499</v>
          </cell>
        </row>
        <row r="1618">
          <cell r="C1618">
            <v>2987</v>
          </cell>
          <cell r="D1618" t="str">
            <v>Suministro E Instalacion De Iluminacion City Wing Led Bps742 O Similar- Peatonal Anden</v>
          </cell>
          <cell r="E1618" t="str">
            <v>UN</v>
          </cell>
          <cell r="F1618">
            <v>2741700</v>
          </cell>
          <cell r="G1618">
            <v>41556</v>
          </cell>
        </row>
        <row r="1619">
          <cell r="C1619">
            <v>2989</v>
          </cell>
          <cell r="D1619" t="str">
            <v>Suministro E Instalacion De Iluminacion Vivara N O Similar Poste Exterior Jardines</v>
          </cell>
          <cell r="E1619" t="str">
            <v>UN</v>
          </cell>
          <cell r="F1619">
            <v>778680</v>
          </cell>
          <cell r="G1619">
            <v>41556</v>
          </cell>
        </row>
        <row r="1620">
          <cell r="C1620">
            <v>2991</v>
          </cell>
          <cell r="D1620" t="str">
            <v>Suministro E Instalacion De Iluminacion Decoflood 605 O Similar Para Uso Exterior</v>
          </cell>
          <cell r="E1620" t="str">
            <v>UN</v>
          </cell>
          <cell r="F1620">
            <v>511387.5</v>
          </cell>
          <cell r="G1620">
            <v>41556</v>
          </cell>
        </row>
        <row r="1621">
          <cell r="C1621">
            <v>2992</v>
          </cell>
          <cell r="D1621" t="str">
            <v>Muro De Contencion En Concreto De 3000 Psi, Altura 1.00 Mt, E:0.15 Mts, Incluye Acero.</v>
          </cell>
          <cell r="E1621" t="str">
            <v>M2</v>
          </cell>
          <cell r="F1621">
            <v>124975.55</v>
          </cell>
          <cell r="G1621">
            <v>41499</v>
          </cell>
        </row>
        <row r="1622">
          <cell r="C1622">
            <v>2993</v>
          </cell>
          <cell r="D1622" t="str">
            <v>Ornamentacion Y Jardineria - Suministro E Instalacion De Plantas Corales Amarillos, Rojos Y Rosado, Incluye Transporte Y Siembra.</v>
          </cell>
          <cell r="E1622" t="str">
            <v>UN</v>
          </cell>
          <cell r="F1622">
            <v>5500</v>
          </cell>
          <cell r="G1622">
            <v>41414</v>
          </cell>
        </row>
        <row r="1623">
          <cell r="C1623">
            <v>2994</v>
          </cell>
          <cell r="D1623" t="str">
            <v>Ornamentacion Y Jardineria - Suministro E Instalacion De Plantas Miami, Incluye Transporte Y Siembra.</v>
          </cell>
          <cell r="E1623" t="str">
            <v>UN</v>
          </cell>
          <cell r="F1623">
            <v>5500</v>
          </cell>
          <cell r="G1623">
            <v>41414</v>
          </cell>
        </row>
        <row r="1624">
          <cell r="C1624">
            <v>2995</v>
          </cell>
          <cell r="D1624" t="str">
            <v>Ornamentacion Y Jardineria - Suministro E Instalacion De Plantas Euphorbia Milli 0.20 M  (Tu Y Yo), Incluye Transporte Y Siembra.</v>
          </cell>
          <cell r="E1624" t="str">
            <v>UN</v>
          </cell>
          <cell r="F1624">
            <v>5200</v>
          </cell>
          <cell r="G1624">
            <v>41712</v>
          </cell>
        </row>
        <row r="1625">
          <cell r="C1625">
            <v>2996</v>
          </cell>
          <cell r="D1625" t="str">
            <v>Ornamentacion Y Jardineria - Suministro E Instalacion De Trinitarias Rojas, Blancas Y Moradas, Incluye Transporte Y Siembra.</v>
          </cell>
          <cell r="E1625" t="str">
            <v>UN</v>
          </cell>
          <cell r="F1625">
            <v>20000</v>
          </cell>
          <cell r="G1625">
            <v>41414</v>
          </cell>
        </row>
        <row r="1626">
          <cell r="C1626">
            <v>2997</v>
          </cell>
          <cell r="D1626" t="str">
            <v>Ornamentacion Y Jardineria - Suministro E Instalacion De Sillas O Bancas Prefabricadas En Concreto Para Exteriores,Sin Espaldar, De 1.20 Mts, Incluye Transporte</v>
          </cell>
          <cell r="E1626" t="str">
            <v>UN</v>
          </cell>
          <cell r="F1626">
            <v>400000</v>
          </cell>
          <cell r="G1626">
            <v>41590</v>
          </cell>
        </row>
        <row r="1627">
          <cell r="C1627">
            <v>2998</v>
          </cell>
          <cell r="D1627" t="str">
            <v>Ornamentacion Y Jardineria - Suministro E Instalacion De Pergolas En Madera Teca, Elaborado Con Piezas De 0.045 Mts X 0.15 Mts, Para Exteriores, Estructura Anclada Con Tornilleria Galvanizada, Acabada Con Pintura De Madera Para Interperie.</v>
          </cell>
          <cell r="E1627" t="str">
            <v>M2</v>
          </cell>
          <cell r="F1627">
            <v>380000</v>
          </cell>
          <cell r="G1627">
            <v>41414</v>
          </cell>
        </row>
        <row r="1628">
          <cell r="C1628">
            <v>2999</v>
          </cell>
          <cell r="D1628" t="str">
            <v>Escalera En Concreto De 3000 Psi, No Incluye Acero Refuerzo, Acabado En Granito Pulido,(Ver Diseño).</v>
          </cell>
          <cell r="E1628" t="str">
            <v>M3</v>
          </cell>
          <cell r="F1628">
            <v>826572.18</v>
          </cell>
          <cell r="G1628">
            <v>41403</v>
          </cell>
        </row>
        <row r="1629">
          <cell r="C1629">
            <v>3000</v>
          </cell>
          <cell r="D1629" t="str">
            <v>Piso En Tablón Rojo Vitrificado De 0.30 X 0.30 Metros Para Huella Y Contrahuella En Reparación De Escalera</v>
          </cell>
          <cell r="E1629" t="str">
            <v>M2</v>
          </cell>
          <cell r="F1629">
            <v>39632.85</v>
          </cell>
          <cell r="G1629">
            <v>41365</v>
          </cell>
        </row>
        <row r="1630">
          <cell r="C1630">
            <v>3001</v>
          </cell>
          <cell r="D1630" t="str">
            <v>Mortero 1:7</v>
          </cell>
          <cell r="E1630" t="str">
            <v>M3</v>
          </cell>
          <cell r="F1630">
            <v>174901.95</v>
          </cell>
          <cell r="G1630">
            <v>42438</v>
          </cell>
        </row>
        <row r="1631">
          <cell r="C1631">
            <v>3002</v>
          </cell>
          <cell r="D1631" t="str">
            <v>Relleno En Piedra De Canto Rodado.</v>
          </cell>
          <cell r="E1631" t="str">
            <v>M3</v>
          </cell>
          <cell r="F1631">
            <v>102540</v>
          </cell>
          <cell r="G1631">
            <v>41499</v>
          </cell>
        </row>
        <row r="1632">
          <cell r="C1632">
            <v>3005</v>
          </cell>
          <cell r="D1632" t="str">
            <v>Desmonte Y Limpieza De Bosque Incluye Retiro De Material</v>
          </cell>
          <cell r="E1632" t="str">
            <v>HA</v>
          </cell>
          <cell r="F1632">
            <v>2200750</v>
          </cell>
          <cell r="G1632">
            <v>41408</v>
          </cell>
        </row>
        <row r="1633">
          <cell r="C1633">
            <v>3006</v>
          </cell>
          <cell r="D1633" t="str">
            <v>Conformación De Terraplenes</v>
          </cell>
          <cell r="E1633" t="str">
            <v>M3</v>
          </cell>
          <cell r="F1633">
            <v>20725.88</v>
          </cell>
          <cell r="G1633">
            <v>41408</v>
          </cell>
        </row>
        <row r="1634">
          <cell r="C1634">
            <v>3009</v>
          </cell>
          <cell r="D1634" t="str">
            <v>Imprimación Con Emulsión Asfáltica Crl - 0 O Crl - 1H</v>
          </cell>
          <cell r="E1634" t="str">
            <v>M2</v>
          </cell>
          <cell r="F1634">
            <v>2607.5</v>
          </cell>
          <cell r="G1634">
            <v>42552</v>
          </cell>
        </row>
        <row r="1635">
          <cell r="C1635">
            <v>3010</v>
          </cell>
          <cell r="D1635" t="str">
            <v>Nivelación, Replanteo Y Señalización De Estructuras Viales</v>
          </cell>
          <cell r="E1635" t="str">
            <v>M2</v>
          </cell>
          <cell r="F1635">
            <v>2746.63</v>
          </cell>
          <cell r="G1635">
            <v>41786</v>
          </cell>
        </row>
        <row r="1636">
          <cell r="C1636">
            <v>3011</v>
          </cell>
          <cell r="D1636" t="str">
            <v>Excavación Sin Clasificar De Las Explanaciones Y Canales Con Retroexcavadora, No Incluye Retiro De Material</v>
          </cell>
          <cell r="E1636" t="str">
            <v>M3</v>
          </cell>
          <cell r="F1636">
            <v>7757.22</v>
          </cell>
          <cell r="G1636">
            <v>41821</v>
          </cell>
        </row>
        <row r="1637">
          <cell r="C1637">
            <v>3012</v>
          </cell>
          <cell r="D1637" t="str">
            <v>Conformación De Terraplen Compactado Con Material Seleccionado</v>
          </cell>
          <cell r="E1637" t="str">
            <v>M3</v>
          </cell>
          <cell r="F1637">
            <v>96187.4</v>
          </cell>
          <cell r="G1637">
            <v>42552</v>
          </cell>
        </row>
        <row r="1638">
          <cell r="C1638">
            <v>3013</v>
          </cell>
          <cell r="D1638" t="str">
            <v>Relleno En Material De Subbase Granular Compactado</v>
          </cell>
          <cell r="E1638" t="str">
            <v>M3</v>
          </cell>
          <cell r="F1638">
            <v>102793.5</v>
          </cell>
          <cell r="G1638">
            <v>42572</v>
          </cell>
        </row>
        <row r="1639">
          <cell r="C1639">
            <v>3015</v>
          </cell>
          <cell r="D1639" t="str">
            <v>Relleno En Material De Base Granular Compactado</v>
          </cell>
          <cell r="E1639" t="str">
            <v>M3</v>
          </cell>
          <cell r="F1639">
            <v>127527.25</v>
          </cell>
          <cell r="G1639">
            <v>42724</v>
          </cell>
        </row>
        <row r="1640">
          <cell r="C1640">
            <v>3016</v>
          </cell>
          <cell r="D1640" t="str">
            <v>Pavimento En Concreto Rígido Mr = 45 (650 Psi), E = 0.30 Metros, Pasadores D = 1 1/2" - Longitud 0.50 Metros A Cada 0.30 Metros Y D = 5/8" - Longitud 1.00 Metros A Cada 1.20 Metros, Junta Y Antisol</v>
          </cell>
          <cell r="E1640" t="str">
            <v>M3</v>
          </cell>
          <cell r="F1640">
            <v>651866.35</v>
          </cell>
          <cell r="G1640">
            <v>42552</v>
          </cell>
        </row>
        <row r="1641">
          <cell r="C1641">
            <v>3018</v>
          </cell>
          <cell r="D1641" t="str">
            <v>Relleno Con Material Granular Filtrante</v>
          </cell>
          <cell r="E1641" t="str">
            <v>M3</v>
          </cell>
          <cell r="F1641">
            <v>83638.94</v>
          </cell>
          <cell r="G1641">
            <v>41408</v>
          </cell>
        </row>
        <row r="1642">
          <cell r="C1642">
            <v>3020</v>
          </cell>
          <cell r="D1642" t="str">
            <v>Canal Pluvial En Concreto De 3000 Psi No Incluye Acero De Refuerzo</v>
          </cell>
          <cell r="E1642" t="str">
            <v>M3</v>
          </cell>
          <cell r="F1642">
            <v>514315.42</v>
          </cell>
          <cell r="G1642">
            <v>41579</v>
          </cell>
        </row>
        <row r="1643">
          <cell r="C1643">
            <v>3022</v>
          </cell>
          <cell r="D1643" t="str">
            <v>Cuneta En Concreto De 3000 Psi,  Clase F, Fundida En El Lugar</v>
          </cell>
          <cell r="E1643" t="str">
            <v>M3</v>
          </cell>
          <cell r="F1643">
            <v>515970.36</v>
          </cell>
          <cell r="G1643">
            <v>41569</v>
          </cell>
        </row>
        <row r="1644">
          <cell r="C1644">
            <v>3023</v>
          </cell>
          <cell r="D1644" t="str">
            <v>Corte, Demolición Incluye Retiro De Material Y Resane Con Concreto De 3000 Psi De Andén, Para Instalación De Tubería</v>
          </cell>
          <cell r="E1644" t="str">
            <v>ML</v>
          </cell>
          <cell r="F1644">
            <v>79232.539999999994</v>
          </cell>
          <cell r="G1644">
            <v>41781</v>
          </cell>
        </row>
        <row r="1645">
          <cell r="C1645">
            <v>3025</v>
          </cell>
          <cell r="D1645" t="str">
            <v>Suministro E Instalación De Transformador Monofásico De 37.5 Kva, Incluye Elementos De Protección, Accesorios Para Poste. (Ver Diseño)</v>
          </cell>
          <cell r="E1645" t="str">
            <v>UN</v>
          </cell>
          <cell r="F1645">
            <v>11250832.960000001</v>
          </cell>
          <cell r="G1645">
            <v>42447</v>
          </cell>
        </row>
        <row r="1646">
          <cell r="C1646">
            <v>3026</v>
          </cell>
          <cell r="D1646" t="str">
            <v>Cimentación Para Base De Mástil De 24.00 Metros En Concreto Armado De 3500 Psi, Zapata De 2.00 X 2.00 X 0.40 Metros, Pedestal De 0.80 X 0.80 X 2.60 Metros, Incluye Pedestal Ornamental (Ver Diseño)</v>
          </cell>
          <cell r="E1646" t="str">
            <v>UN</v>
          </cell>
          <cell r="F1646">
            <v>6141417.6699999999</v>
          </cell>
          <cell r="G1646">
            <v>41388</v>
          </cell>
        </row>
        <row r="1647">
          <cell r="C1647">
            <v>3033</v>
          </cell>
          <cell r="D1647" t="str">
            <v>Suministro E Instalación De Tablero De Control Para 5 Salidas De Iluminación, Incluye Fotocelda, Contactores, Breaker Y Accesorios</v>
          </cell>
          <cell r="E1647" t="str">
            <v>UN</v>
          </cell>
          <cell r="F1647">
            <v>9628640</v>
          </cell>
          <cell r="G1647">
            <v>41737</v>
          </cell>
        </row>
        <row r="1648">
          <cell r="C1648">
            <v>3035</v>
          </cell>
          <cell r="D1648" t="str">
            <v>Suministro E Instalación De Dispensador Para Jabón Líquido Para Instalar En Pared, Con Tornillos Escondidos, Cuerpo En Acero Inoxidable Satinado, Botón Pulsador En Abs Resistente, Capacidad 1.2 Lts, Ventanilla De Descarga Superior Con Llave, Nivel De Jabón, Push Frontal</v>
          </cell>
          <cell r="E1648" t="str">
            <v>UN</v>
          </cell>
          <cell r="F1648">
            <v>161975</v>
          </cell>
          <cell r="G1648">
            <v>42538</v>
          </cell>
        </row>
        <row r="1649">
          <cell r="C1649">
            <v>3037</v>
          </cell>
          <cell r="D1649" t="str">
            <v>Suministro E Instalación De Gabinete Para Toallas De Papel De Sobreponer A La Pared, En Acero Inoxidable Satinado 304, Capacidad 300 Toallas O Dos (2) Paquetes, Cerradura Con Llave</v>
          </cell>
          <cell r="E1649" t="str">
            <v>UN</v>
          </cell>
          <cell r="F1649">
            <v>175075</v>
          </cell>
          <cell r="G1649">
            <v>42241</v>
          </cell>
        </row>
        <row r="1650">
          <cell r="C1650">
            <v>3039</v>
          </cell>
          <cell r="D1650" t="str">
            <v>Suministro E Instalación De Protector Para Papel Higiénico De Sobreponer En La Pared, En Acero Inoxidable 304 Satinado Para Rollo De 200/400 Metros, Cerradura Con Llave</v>
          </cell>
          <cell r="E1650" t="str">
            <v>UN</v>
          </cell>
          <cell r="F1650">
            <v>136875</v>
          </cell>
          <cell r="G1650">
            <v>42538</v>
          </cell>
        </row>
        <row r="1651">
          <cell r="C1651">
            <v>3040</v>
          </cell>
          <cell r="D1651" t="str">
            <v>Desmonte Muro En Vidrio Block</v>
          </cell>
          <cell r="E1651" t="str">
            <v>M2</v>
          </cell>
          <cell r="F1651">
            <v>21800</v>
          </cell>
          <cell r="G1651">
            <v>41381</v>
          </cell>
        </row>
        <row r="1652">
          <cell r="C1652">
            <v>3043</v>
          </cell>
          <cell r="D1652" t="str">
            <v>Suministro E Instalación De Vidro Block De 0.19 X 0.19 X 0.08 Metros</v>
          </cell>
          <cell r="E1652" t="str">
            <v>M2</v>
          </cell>
          <cell r="F1652">
            <v>294885</v>
          </cell>
          <cell r="G1652">
            <v>41381</v>
          </cell>
        </row>
        <row r="1653">
          <cell r="C1653">
            <v>3046</v>
          </cell>
          <cell r="D1653" t="str">
            <v>Mantenimiento Y Ampliación De Puesto Para Vendedores De 1.54 X 2.00 Metros, Muros Y Cubierta En Superboard De 14 Mm, Incluye Estructura En Tuberia Galvanizada Cuadrada De 3", Estera Metálica Enrollable De 2.00 X 2.00 Metros, Acabado Con Anticorrosivo Y Esmalte, Y Pintura Exterior En Vinilo.</v>
          </cell>
          <cell r="E1653" t="str">
            <v>UN</v>
          </cell>
          <cell r="F1653">
            <v>1730750.28</v>
          </cell>
          <cell r="G1653">
            <v>41386</v>
          </cell>
        </row>
        <row r="1654">
          <cell r="C1654">
            <v>3047</v>
          </cell>
          <cell r="D1654" t="str">
            <v>Mantenimiento Y Ampliación Modulo De Caseta De 6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4" t="str">
            <v>UN</v>
          </cell>
          <cell r="F1654">
            <v>10232075.76</v>
          </cell>
          <cell r="G1654">
            <v>41386</v>
          </cell>
        </row>
        <row r="1655">
          <cell r="C1655">
            <v>3048</v>
          </cell>
          <cell r="D1655" t="str">
            <v>Mantenimiento Y Ampliación Modulo De Caseta De 4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5" t="str">
            <v>UN</v>
          </cell>
          <cell r="F1655">
            <v>6821383.8399999999</v>
          </cell>
          <cell r="G1655">
            <v>41386</v>
          </cell>
        </row>
        <row r="1656">
          <cell r="C1656">
            <v>3052</v>
          </cell>
          <cell r="D1656" t="str">
            <v>Suministro E Instalación De Mastil Para Iluminación De 24.00 Metros, En Acero Galvanizado. Tronco Cónico Poligonal, Seccionado, Corona Fija, Incluye Canastilla De Anclaje Y Sistema De Pararrayo</v>
          </cell>
          <cell r="E1656" t="str">
            <v>UN</v>
          </cell>
          <cell r="F1656">
            <v>17163900</v>
          </cell>
          <cell r="G1656">
            <v>41388</v>
          </cell>
        </row>
        <row r="1657">
          <cell r="C1657">
            <v>3054</v>
          </cell>
          <cell r="D1657" t="str">
            <v>Suministro E Instalación De Secador De Mano Eléctrico 1Aa Eco Sra  Turbo De Sobreponer En La Pared, En Acero Inoxidable 304 Satinado Con Sensor</v>
          </cell>
          <cell r="E1657" t="str">
            <v>UN</v>
          </cell>
          <cell r="F1657">
            <v>823958.33</v>
          </cell>
          <cell r="G1657">
            <v>42538</v>
          </cell>
        </row>
        <row r="1658">
          <cell r="C1658">
            <v>3056</v>
          </cell>
          <cell r="D1658" t="str">
            <v>Canal De Aguas Lluvias Con Base, Muros Y Tapa En Concreto De 3000 Psi, De 0.90 Metros  De Base, Por 0.50 A 0.30 Metros De Altura, Muros E = 0.15 Metros, Con Acero De Refuerzo  3/8"  A Cada 0.50 Metros, En Ambos Sentidos (Ver Diseño)</v>
          </cell>
          <cell r="E1658" t="str">
            <v>ML</v>
          </cell>
          <cell r="F1658">
            <v>219364.78</v>
          </cell>
          <cell r="G1658">
            <v>41389</v>
          </cell>
        </row>
        <row r="1659">
          <cell r="C1659">
            <v>3057</v>
          </cell>
          <cell r="D1659" t="str">
            <v>Colector De Inicio En Canal De Aguas Lluvias Con Muros En Ladrillo Tolete Altura 0.75 Metros, Pañetados Con Mortero Impermeabilizado, Viga Perimetral De 0.15 X 0.20 Metros Con 2 Varillas De 3/8" Estribos De 1/4" A Cada 0.25 Metros, Tapa Y Base  En Concreto De 3000 Psi De 1.20 X 2.15 Metros, Base  E = 0.15 Metros, Con Acero De Refuerzo  3/8"  A Cada 0.25 Metros En Ambos Sentidos Incluye 5 Varillas De Acero D = 3/4"  Longitud 0.30 Metros (Ver Diseño)</v>
          </cell>
          <cell r="E1659" t="str">
            <v>UN</v>
          </cell>
          <cell r="F1659">
            <v>839174.28</v>
          </cell>
          <cell r="G1659">
            <v>41389</v>
          </cell>
        </row>
        <row r="1660">
          <cell r="C1660">
            <v>3060</v>
          </cell>
          <cell r="D1660" t="str">
            <v>Suministro E Instalación De Orinal Santa Fé O Similar, Incluye Grifería De Fluxómetro Electrónico</v>
          </cell>
          <cell r="E1660" t="str">
            <v>UN</v>
          </cell>
          <cell r="F1660">
            <v>659100</v>
          </cell>
          <cell r="G1660">
            <v>41390</v>
          </cell>
        </row>
        <row r="1661">
          <cell r="C1661">
            <v>3062</v>
          </cell>
          <cell r="D1661" t="str">
            <v>Suministro E Instalación De Sanitario Taza Báltica O Similar, Incluye Grifería De Fluxómetro Electrónico</v>
          </cell>
          <cell r="E1661" t="str">
            <v>UN</v>
          </cell>
          <cell r="F1661">
            <v>924200</v>
          </cell>
          <cell r="G1661">
            <v>42534</v>
          </cell>
        </row>
        <row r="1662">
          <cell r="C1662">
            <v>3064</v>
          </cell>
          <cell r="D1662" t="str">
            <v>Pintura En Esmalte Sobre Tubería, Incluye Anticorrosivo</v>
          </cell>
          <cell r="E1662" t="str">
            <v>ML</v>
          </cell>
          <cell r="F1662">
            <v>7656.68</v>
          </cell>
          <cell r="G1662">
            <v>41390</v>
          </cell>
        </row>
        <row r="1663">
          <cell r="C1663">
            <v>3070</v>
          </cell>
          <cell r="D1663" t="str">
            <v>Suministro E Instalación De Cubierta En Lámina Ecoroof, Con Estructura En Vigas Ipe 240, Pares Y Correas En Pag Calibre 14 Y 16, Decoración En Circulo En Los Pie Amigos, Acabado En Pintura Anticorrosiva Y Esmalte Blanco, Zapatas Para La Instalación De Las Vigas, Incluye Tornillos Y Accesorios De Fijación. Area 330 M2 (Ver Diseño)</v>
          </cell>
          <cell r="E1663" t="str">
            <v>UN</v>
          </cell>
          <cell r="F1663">
            <v>36708959.68</v>
          </cell>
          <cell r="G1663">
            <v>41393</v>
          </cell>
        </row>
        <row r="1664">
          <cell r="C1664">
            <v>3072</v>
          </cell>
          <cell r="D1664" t="str">
            <v>Provisión De Otras Redes De Servicios Públicos Reconstrucción Cra 54</v>
          </cell>
          <cell r="E1664" t="str">
            <v>GL</v>
          </cell>
          <cell r="F1664">
            <v>400000000</v>
          </cell>
          <cell r="G1664">
            <v>41410</v>
          </cell>
        </row>
        <row r="1665">
          <cell r="C1665">
            <v>3073</v>
          </cell>
          <cell r="D1665" t="str">
            <v>Provisión De Paisajismo Y Amoblamiento Reconstrucción Cra 54</v>
          </cell>
          <cell r="E1665" t="str">
            <v>GL</v>
          </cell>
          <cell r="F1665">
            <v>300000000</v>
          </cell>
          <cell r="G1665">
            <v>41410</v>
          </cell>
        </row>
        <row r="1666">
          <cell r="C1666">
            <v>3074</v>
          </cell>
          <cell r="D1666" t="str">
            <v>Provisión De La Implementación Del Plan De Manejo De Tráfico Y Publicidad Institucional Reconstrucción Cra 54</v>
          </cell>
          <cell r="E1666" t="str">
            <v>GL</v>
          </cell>
          <cell r="F1666">
            <v>150000000</v>
          </cell>
          <cell r="G1666">
            <v>41410</v>
          </cell>
        </row>
        <row r="1667">
          <cell r="C1667">
            <v>3075</v>
          </cell>
          <cell r="D1667" t="str">
            <v>Provisión Para Los Estudios Y Diseños Necesarios, Construccion Carcel Distrital Para Varones En El Distrito De Barranquilla.</v>
          </cell>
          <cell r="E1667" t="str">
            <v>GL</v>
          </cell>
          <cell r="F1667">
            <v>255000000</v>
          </cell>
          <cell r="G1667">
            <v>42573</v>
          </cell>
        </row>
        <row r="1668">
          <cell r="C1668">
            <v>3076</v>
          </cell>
          <cell r="D1668" t="str">
            <v>Provisión De Señalización Horizontal Y Vertical Reconstrucción Cra 54</v>
          </cell>
          <cell r="E1668" t="str">
            <v>GL</v>
          </cell>
          <cell r="F1668">
            <v>100000000</v>
          </cell>
          <cell r="G1668">
            <v>41410</v>
          </cell>
        </row>
        <row r="1669">
          <cell r="C1669">
            <v>3077</v>
          </cell>
          <cell r="D1669" t="str">
            <v>Provisión Para Las Instalaciones Hidraulicas, Sanitarias Y Contraincendios (Ver Diseño).</v>
          </cell>
          <cell r="E1669" t="str">
            <v>GL</v>
          </cell>
          <cell r="F1669">
            <v>440000000</v>
          </cell>
          <cell r="G1669">
            <v>42401</v>
          </cell>
        </row>
        <row r="1670">
          <cell r="C1670">
            <v>3078</v>
          </cell>
          <cell r="D1670" t="str">
            <v>Base De Concreto De 3000 Psi, De 0.60 X 0.60 X 1.20 Metros, Con Varillas De 3/8"  Y Estribos De 3/8" A Cada 0.20 Metros Incluye Excavación A Mano</v>
          </cell>
          <cell r="E1670" t="str">
            <v>UN</v>
          </cell>
          <cell r="F1670">
            <v>242900.06</v>
          </cell>
          <cell r="G1670">
            <v>41403</v>
          </cell>
        </row>
        <row r="1671">
          <cell r="C1671">
            <v>3080</v>
          </cell>
          <cell r="D1671" t="str">
            <v>Suministro E Instalación De Poste De Acero Galvanizado En Caliente De 6 Mts. De Altura, Tronco Cónico Poligonal, En Lamina De Acero. Acabado Final En Pintura De Esmalte Para Exteriores. Incluye Base De Concreto.</v>
          </cell>
          <cell r="E1671" t="str">
            <v>UN</v>
          </cell>
          <cell r="F1671">
            <v>2016761.39</v>
          </cell>
          <cell r="G1671">
            <v>42557</v>
          </cell>
        </row>
        <row r="1672">
          <cell r="C1672">
            <v>3081</v>
          </cell>
          <cell r="D1672" t="str">
            <v>Provisiones Generales (Ver Diseño).</v>
          </cell>
          <cell r="E1672" t="str">
            <v>GL</v>
          </cell>
          <cell r="F1672">
            <v>220000000</v>
          </cell>
          <cell r="G1672">
            <v>42401</v>
          </cell>
        </row>
        <row r="1673">
          <cell r="C1673">
            <v>3082</v>
          </cell>
          <cell r="D1673" t="str">
            <v>Pavimento En Concreto Rígido Mr = 600 Psi A La Flexión, E = 0.29 Metros, Incluye Pasadores De 1 1/2" Liso A 0.30 Metros Y Barra De Amarre De 5/8" Corrugado A 1.20 Metros De Separación, Cortadora De Pavimento Junta Y Aditivo Curado</v>
          </cell>
          <cell r="E1673" t="str">
            <v>M3</v>
          </cell>
          <cell r="F1673">
            <v>618844.78</v>
          </cell>
          <cell r="G1673">
            <v>42493</v>
          </cell>
        </row>
        <row r="1674">
          <cell r="C1674">
            <v>3083</v>
          </cell>
          <cell r="D1674" t="str">
            <v>Restauracion De Monumento Policarpa Salavarrieta (Ver Diseño).</v>
          </cell>
          <cell r="E1674" t="str">
            <v>GL</v>
          </cell>
          <cell r="F1674">
            <v>25000000</v>
          </cell>
          <cell r="G1674">
            <v>42067</v>
          </cell>
        </row>
        <row r="1675">
          <cell r="C1675">
            <v>3084</v>
          </cell>
          <cell r="D1675" t="str">
            <v>Desmonte De Vista De Cubierta A Una Altura &gt; 3.00 Metros &lt; 10.00 Metros, Incluye Retiro De Material</v>
          </cell>
          <cell r="E1675" t="str">
            <v>ML</v>
          </cell>
          <cell r="F1675">
            <v>7424</v>
          </cell>
          <cell r="G1675">
            <v>41410</v>
          </cell>
        </row>
        <row r="1676">
          <cell r="C1676">
            <v>3085</v>
          </cell>
          <cell r="D1676" t="str">
            <v>Limpieza Y Mantenimiento General De Estatua A La Libertad Plaza San Jose, Incluye: Hidrofugante Y Tratamiento Preventivo (Ver Diseño).</v>
          </cell>
          <cell r="E1676" t="str">
            <v>GL</v>
          </cell>
          <cell r="F1676">
            <v>16000000</v>
          </cell>
          <cell r="G1676">
            <v>42241</v>
          </cell>
        </row>
        <row r="1677">
          <cell r="C1677">
            <v>3086</v>
          </cell>
          <cell r="D1677" t="str">
            <v>Provision Para Iluminacion Plazoleta Once De Noviembre, (Ver Diseño).</v>
          </cell>
          <cell r="E1677" t="str">
            <v>GL</v>
          </cell>
          <cell r="F1677">
            <v>200000000</v>
          </cell>
          <cell r="G1677">
            <v>41415</v>
          </cell>
        </row>
        <row r="1678">
          <cell r="C1678">
            <v>3087</v>
          </cell>
          <cell r="D1678" t="str">
            <v>Capitulo - Andenes Y Plazas</v>
          </cell>
          <cell r="E1678" t="str">
            <v>SD</v>
          </cell>
          <cell r="F1678">
            <v>0</v>
          </cell>
          <cell r="G1678">
            <v>41417</v>
          </cell>
        </row>
        <row r="1679">
          <cell r="C1679">
            <v>3088</v>
          </cell>
          <cell r="D1679" t="str">
            <v>Capitulo - Plazas</v>
          </cell>
          <cell r="E1679" t="str">
            <v>SD</v>
          </cell>
          <cell r="G1679">
            <v>41415</v>
          </cell>
        </row>
        <row r="1680">
          <cell r="C1680">
            <v>3089</v>
          </cell>
          <cell r="D1680" t="str">
            <v>Suministro E Instalación De Cubierta En Lámina Ondulada Tipo Española De Eternit , Incluye Accesorios, Amarres Y Ganchos De Fijación, Estructura De Soporte En Madera De Abarco</v>
          </cell>
          <cell r="E1680" t="str">
            <v>M2</v>
          </cell>
          <cell r="F1680">
            <v>98146.85</v>
          </cell>
          <cell r="G1680">
            <v>41416</v>
          </cell>
        </row>
        <row r="1681">
          <cell r="C1681">
            <v>3092</v>
          </cell>
          <cell r="D1681" t="str">
            <v>Columnas En Concreto De 3500 Psi, No Incluye Acero De Refuerzo</v>
          </cell>
          <cell r="E1681" t="str">
            <v>M3</v>
          </cell>
          <cell r="F1681">
            <v>780009.45</v>
          </cell>
          <cell r="G1681">
            <v>42538</v>
          </cell>
        </row>
        <row r="1682">
          <cell r="C1682">
            <v>3093</v>
          </cell>
          <cell r="D1682" t="str">
            <v>Vigas De Amarre En Concreto De 3500 Psi, No Incluye Acero De Refuerzo</v>
          </cell>
          <cell r="E1682" t="str">
            <v>M3</v>
          </cell>
          <cell r="F1682">
            <v>727181.49</v>
          </cell>
          <cell r="G1682">
            <v>42578</v>
          </cell>
        </row>
        <row r="1683">
          <cell r="C1683">
            <v>3094</v>
          </cell>
          <cell r="D1683" t="str">
            <v>Losa , Escalera En Concreto De 3500 Psi, No Incluye Acero De Refuerzo</v>
          </cell>
          <cell r="E1683" t="str">
            <v>M3</v>
          </cell>
          <cell r="F1683">
            <v>931451.22</v>
          </cell>
          <cell r="G1683">
            <v>42524</v>
          </cell>
        </row>
        <row r="1684">
          <cell r="C1684">
            <v>3095</v>
          </cell>
          <cell r="D1684" t="str">
            <v>Concreto De 4000 Psi Impermeabilizado</v>
          </cell>
          <cell r="E1684" t="str">
            <v>M3</v>
          </cell>
          <cell r="F1684">
            <v>424840.81</v>
          </cell>
          <cell r="G1684">
            <v>42573</v>
          </cell>
        </row>
        <row r="1685">
          <cell r="C1685">
            <v>3096</v>
          </cell>
          <cell r="D1685" t="str">
            <v>Muro Para Soporte O Estribos De Puente E = 0.25 Metros, En Concreto Impermeabilizado De 4000 Psi, No Incluye Acero De Refuerzo</v>
          </cell>
          <cell r="E1685" t="str">
            <v>M2</v>
          </cell>
          <cell r="F1685">
            <v>158264.18</v>
          </cell>
          <cell r="G1685">
            <v>41477</v>
          </cell>
        </row>
        <row r="1686">
          <cell r="C1686">
            <v>3097</v>
          </cell>
          <cell r="D1686" t="str">
            <v>Muro Para Soporte O Estribos De Puente E = 0.30 Metros, En Concreto Impermeabilizado De 4000 Psi, No Incluye Acero De Refuerzo</v>
          </cell>
          <cell r="E1686" t="str">
            <v>M2</v>
          </cell>
          <cell r="F1686">
            <v>180427.63</v>
          </cell>
          <cell r="G1686">
            <v>41477</v>
          </cell>
        </row>
        <row r="1687">
          <cell r="C1687">
            <v>3098</v>
          </cell>
          <cell r="D1687" t="str">
            <v>Levante De Muro En Ladrillo Tolete De 0.24 X 0.06 X 0.12 Metros, Con Mortero De Pega 1:4 A La Vista</v>
          </cell>
          <cell r="E1687" t="str">
            <v>M2</v>
          </cell>
          <cell r="F1687">
            <v>76432.88</v>
          </cell>
          <cell r="G1687">
            <v>41478</v>
          </cell>
        </row>
        <row r="1688">
          <cell r="C1688">
            <v>3099</v>
          </cell>
          <cell r="D1688" t="str">
            <v>Levante De Muro En Ladrillo Tolete De 0.24 X 0.06 X 0.12 Metros, Con Mortero De Pega 1:4 A La Vista, En Área Con Ancho &lt; 0.80 Metros</v>
          </cell>
          <cell r="E1688" t="str">
            <v>ML</v>
          </cell>
          <cell r="F1688">
            <v>62131.15</v>
          </cell>
          <cell r="G1688">
            <v>42496</v>
          </cell>
        </row>
        <row r="1689">
          <cell r="C1689">
            <v>3100</v>
          </cell>
          <cell r="D1689" t="str">
            <v>Mesón En Concreto De 3000 Psi, E = 0.05 Metros, Ancho &lt; 0.60 Metros Varillas De 3/8" A Cada 0.15 Metros En Ambos Sentidos, Acabado A La Vista</v>
          </cell>
          <cell r="E1689" t="str">
            <v>ML</v>
          </cell>
          <cell r="F1689">
            <v>43921.25</v>
          </cell>
          <cell r="G1689">
            <v>42416</v>
          </cell>
        </row>
        <row r="1690">
          <cell r="C1690">
            <v>3101</v>
          </cell>
          <cell r="D1690" t="str">
            <v>Plantilla De Piso En Concreto De 3000 Psi E = 0.08 Metros</v>
          </cell>
          <cell r="E1690" t="str">
            <v>M2</v>
          </cell>
          <cell r="F1690">
            <v>41903.870000000003</v>
          </cell>
          <cell r="G1690">
            <v>42538</v>
          </cell>
        </row>
        <row r="1691">
          <cell r="C1691">
            <v>3102</v>
          </cell>
          <cell r="D1691" t="str">
            <v>Placa Para Losas Superiores De 3500 Psi, E = 0.10 Metros</v>
          </cell>
          <cell r="E1691" t="str">
            <v>M2</v>
          </cell>
          <cell r="F1691">
            <v>95742.95</v>
          </cell>
          <cell r="G1691">
            <v>41479</v>
          </cell>
        </row>
        <row r="1692">
          <cell r="C1692">
            <v>3103</v>
          </cell>
          <cell r="D1692" t="str">
            <v>Placa Para Losa De Fondo De 3500 Psi, E = 0.20 Metros</v>
          </cell>
          <cell r="E1692" t="str">
            <v>M2</v>
          </cell>
          <cell r="F1692">
            <v>114257.3</v>
          </cell>
          <cell r="G1692">
            <v>41479</v>
          </cell>
        </row>
        <row r="1693">
          <cell r="C1693">
            <v>3105</v>
          </cell>
          <cell r="D1693" t="str">
            <v>Suministro De Válvula De Compuerta Brida X Brida Norma Iso Pn 10 D = 100 Mm (4")</v>
          </cell>
          <cell r="E1693" t="str">
            <v>UN</v>
          </cell>
          <cell r="F1693">
            <v>475000</v>
          </cell>
          <cell r="G1693">
            <v>41480</v>
          </cell>
        </row>
        <row r="1694">
          <cell r="C1694">
            <v>3106</v>
          </cell>
          <cell r="D1694" t="str">
            <v>Suministro De Codo 90° Brida X Brida Hd Norma Iso Pn 10, D = 100 Mm (4")</v>
          </cell>
          <cell r="E1694" t="str">
            <v>UN</v>
          </cell>
          <cell r="F1694">
            <v>209000</v>
          </cell>
          <cell r="G1694">
            <v>41480</v>
          </cell>
        </row>
        <row r="1695">
          <cell r="C1695">
            <v>3107</v>
          </cell>
          <cell r="D1695" t="str">
            <v>Suministro De Niples En Hd Bridados Norma Iso Pn 10 (3.00 Metros &lt; L &gt; = 4.00 Metros) L = 3.6 D = 100 Mm  (4")</v>
          </cell>
          <cell r="E1695" t="str">
            <v>UN</v>
          </cell>
          <cell r="F1695">
            <v>1266720</v>
          </cell>
          <cell r="G1695">
            <v>41480</v>
          </cell>
        </row>
        <row r="1696">
          <cell r="C1696">
            <v>3108</v>
          </cell>
          <cell r="D1696" t="str">
            <v>Suministro De Pasamuro Hd Norma  Iso Pn 10, L &lt;= 1.00 Metro, L = 0.80 Metro, Brida X Brida D = 100 Mm (4")</v>
          </cell>
          <cell r="E1696" t="str">
            <v>UN</v>
          </cell>
          <cell r="F1696">
            <v>389760</v>
          </cell>
          <cell r="G1696">
            <v>41480</v>
          </cell>
        </row>
        <row r="1697">
          <cell r="C1697">
            <v>3109</v>
          </cell>
          <cell r="D1697" t="str">
            <v>Suministro De Niples Bridados Norma Iso  Pn 10, (1.00 Metro &lt; L &lt;= 2.00 Metros) L = 1.40 Metros D = 100 (4")</v>
          </cell>
          <cell r="E1697" t="str">
            <v>UN</v>
          </cell>
          <cell r="F1697">
            <v>535920</v>
          </cell>
          <cell r="G1697">
            <v>41480</v>
          </cell>
        </row>
        <row r="1698">
          <cell r="C1698">
            <v>3110</v>
          </cell>
          <cell r="D1698" t="str">
            <v>Suministro De Niple Bridados Norma Iso Pn10 (L &lt; = 1.00 Metros) L =0.90 D = 100 Mm (4")</v>
          </cell>
          <cell r="E1698" t="str">
            <v>UN</v>
          </cell>
          <cell r="F1698">
            <v>389760</v>
          </cell>
          <cell r="G1698">
            <v>41480</v>
          </cell>
        </row>
        <row r="1699">
          <cell r="C1699">
            <v>3111</v>
          </cell>
          <cell r="D1699" t="str">
            <v>Suministro De Niples Bridados Norma Iso Pn 10 ( L &lt;= 1.00 Metro) L = 0.25 Metros D = 100 Mm (4")</v>
          </cell>
          <cell r="E1699" t="str">
            <v>UN</v>
          </cell>
          <cell r="F1699">
            <v>243600</v>
          </cell>
          <cell r="G1699">
            <v>41480</v>
          </cell>
        </row>
        <row r="1700">
          <cell r="C1700">
            <v>3112</v>
          </cell>
          <cell r="D1700" t="str">
            <v>Suministro De Unión De Desmontaje Norma Iso Pn 10 D = 100 Mm (4")</v>
          </cell>
          <cell r="E1700" t="str">
            <v>UN</v>
          </cell>
          <cell r="F1700">
            <v>105000</v>
          </cell>
          <cell r="G1700">
            <v>41480</v>
          </cell>
        </row>
        <row r="1701">
          <cell r="C1701">
            <v>3113</v>
          </cell>
          <cell r="D1701" t="str">
            <v>Suministro De Válvula Cheque D = 100 Mm (4"), Bridada</v>
          </cell>
          <cell r="E1701" t="str">
            <v>UN</v>
          </cell>
          <cell r="F1701">
            <v>680000</v>
          </cell>
          <cell r="G1701">
            <v>41480</v>
          </cell>
        </row>
        <row r="1702">
          <cell r="C1702">
            <v>3114</v>
          </cell>
          <cell r="D1702" t="str">
            <v>Suministro De Tee Brida X Brida X Brida Hd Norma Iso Pn 10 D = 100 Mm (4")</v>
          </cell>
          <cell r="E1702" t="str">
            <v>UN</v>
          </cell>
          <cell r="F1702">
            <v>344000</v>
          </cell>
          <cell r="G1702">
            <v>41480</v>
          </cell>
        </row>
        <row r="1703">
          <cell r="C1703">
            <v>3115</v>
          </cell>
          <cell r="D1703" t="str">
            <v>Suministro De Bomba Para Aguas Residuales Domésticas, Q = 11.4 Lps Y Tdh = 11.4 Metros, Tipo Sumergibles, Para Trabajar En Pozo Húmedo, Motor Eléctrico 3 Fases, 460 Vac, 60 Ciclos, Incluye: - Codo Y Soporte Para Pozo Húmedo Y Sistema De Elevación Con Tubos Guía Soporte Y Cadena Eslabonada De 15 Metros Para Izamiento De La Bomba - Cable De Fuerza Y Control Para Su Conexión (25.00 Metros)</v>
          </cell>
          <cell r="E1703" t="str">
            <v>UN</v>
          </cell>
          <cell r="F1703">
            <v>4715000</v>
          </cell>
          <cell r="G1703">
            <v>41480</v>
          </cell>
        </row>
        <row r="1704">
          <cell r="C1704">
            <v>3116</v>
          </cell>
          <cell r="D1704" t="str">
            <v>Suministro De Tuberías De Acueducto De Polietileno De Alta Densidad (Pead) De 110Mm Pn 10 Pe 100 D=4"</v>
          </cell>
          <cell r="E1704" t="str">
            <v>ML</v>
          </cell>
          <cell r="F1704">
            <v>17224.259999999998</v>
          </cell>
          <cell r="G1704">
            <v>42691</v>
          </cell>
        </row>
        <row r="1705">
          <cell r="C1705">
            <v>3117</v>
          </cell>
          <cell r="D1705" t="str">
            <v>Suministro De Codo De Polietileno 110Mm X 90°</v>
          </cell>
          <cell r="E1705" t="str">
            <v>UN</v>
          </cell>
          <cell r="F1705">
            <v>35067.78</v>
          </cell>
          <cell r="G1705">
            <v>42692</v>
          </cell>
        </row>
        <row r="1706">
          <cell r="C1706">
            <v>3120</v>
          </cell>
          <cell r="D1706" t="str">
            <v>Capitulo - Andenes, Separador Central Y Alameda</v>
          </cell>
          <cell r="E1706" t="str">
            <v>SD</v>
          </cell>
          <cell r="F1706">
            <v>0</v>
          </cell>
          <cell r="G1706">
            <v>41491</v>
          </cell>
        </row>
        <row r="1707">
          <cell r="C1707">
            <v>3121</v>
          </cell>
          <cell r="D1707" t="str">
            <v>Vigas De Confinamiento De 0.20*0.30 Metros, En Concreto De 4000 Psi, Reforzado Con Dos Varillas De 3/8" Y Estribos De 1/4" A Cada 0.32 Metros</v>
          </cell>
          <cell r="E1707" t="str">
            <v>ML</v>
          </cell>
          <cell r="F1707">
            <v>47850.46</v>
          </cell>
          <cell r="G1707">
            <v>41717</v>
          </cell>
        </row>
        <row r="1708">
          <cell r="C1708">
            <v>3123</v>
          </cell>
          <cell r="D1708" t="str">
            <v>Suministro E Instalacion De Piso En Baldosa Granallada Ref. Pg13 Tipo Alfa De 0.30*0.30 Metros, En Colores Azul Y Negro.</v>
          </cell>
          <cell r="E1708" t="str">
            <v>M2</v>
          </cell>
          <cell r="F1708">
            <v>94108.61</v>
          </cell>
          <cell r="G1708">
            <v>41717</v>
          </cell>
        </row>
        <row r="1709">
          <cell r="C1709">
            <v>3124</v>
          </cell>
          <cell r="D1709" t="str">
            <v>Plantilla De Piso En Concreto De 4000 Psi E: 0.10 Metros</v>
          </cell>
          <cell r="E1709" t="str">
            <v>M2</v>
          </cell>
          <cell r="F1709">
            <v>59542.65</v>
          </cell>
          <cell r="G1709">
            <v>41492</v>
          </cell>
        </row>
        <row r="1710">
          <cell r="C1710">
            <v>3125</v>
          </cell>
          <cell r="D1710" t="str">
            <v>Capitulo - Provisiones</v>
          </cell>
          <cell r="E1710" t="str">
            <v>SD</v>
          </cell>
          <cell r="F1710">
            <v>0</v>
          </cell>
          <cell r="G1710">
            <v>42395</v>
          </cell>
        </row>
        <row r="1711">
          <cell r="C1711">
            <v>3127</v>
          </cell>
          <cell r="D1711" t="str">
            <v>Piso En Baldosa Sargazos De 0.45 X 0.45 Metros</v>
          </cell>
          <cell r="E1711" t="str">
            <v>M2</v>
          </cell>
          <cell r="F1711">
            <v>51634.36</v>
          </cell>
          <cell r="G1711">
            <v>41494</v>
          </cell>
        </row>
        <row r="1712">
          <cell r="C1712">
            <v>3128</v>
          </cell>
          <cell r="D1712" t="str">
            <v>Capitulo - Instalaciones Electricas</v>
          </cell>
          <cell r="E1712" t="str">
            <v>SD</v>
          </cell>
          <cell r="F1712">
            <v>0</v>
          </cell>
          <cell r="G1712">
            <v>41494</v>
          </cell>
        </row>
        <row r="1713">
          <cell r="C1713">
            <v>3129</v>
          </cell>
          <cell r="D1713" t="str">
            <v>Redes Baja Tension</v>
          </cell>
          <cell r="E1713" t="str">
            <v>SD</v>
          </cell>
          <cell r="F1713">
            <v>0</v>
          </cell>
          <cell r="G1713">
            <v>41494</v>
          </cell>
        </row>
        <row r="1714">
          <cell r="C1714">
            <v>3130</v>
          </cell>
          <cell r="D1714" t="str">
            <v>Alumbrado - Luminarias</v>
          </cell>
          <cell r="E1714" t="str">
            <v>SD</v>
          </cell>
          <cell r="F1714">
            <v>0</v>
          </cell>
          <cell r="G1714">
            <v>41494</v>
          </cell>
        </row>
        <row r="1715">
          <cell r="C1715">
            <v>3131</v>
          </cell>
          <cell r="D1715" t="str">
            <v>Obras Civiles</v>
          </cell>
          <cell r="E1715" t="str">
            <v>SD</v>
          </cell>
          <cell r="F1715">
            <v>0</v>
          </cell>
          <cell r="G1715">
            <v>41494</v>
          </cell>
        </row>
        <row r="1716">
          <cell r="C1716">
            <v>3149</v>
          </cell>
          <cell r="D1716" t="str">
            <v>Capitulo - Suministro E Instalacion Del Sistema De Riego</v>
          </cell>
          <cell r="E1716" t="str">
            <v>SD</v>
          </cell>
          <cell r="F1716">
            <v>0</v>
          </cell>
          <cell r="G1716">
            <v>41494</v>
          </cell>
        </row>
        <row r="1717">
          <cell r="C1717">
            <v>3150</v>
          </cell>
          <cell r="D1717" t="str">
            <v>Sumininistro E Instalacion De Cable 10 Thw Cobre, 90° C - Awg</v>
          </cell>
          <cell r="E1717" t="str">
            <v>ML</v>
          </cell>
          <cell r="F1717">
            <v>3941.91</v>
          </cell>
          <cell r="G1717">
            <v>42457</v>
          </cell>
        </row>
        <row r="1718">
          <cell r="C1718">
            <v>3151</v>
          </cell>
          <cell r="D1718" t="str">
            <v>Suministro E Instalacion De Bancas Prefabricadas De 1.60*0.44*0.72 Metros En Granito Pulido Reforzado De 3000 Psi (Ver Diseño).</v>
          </cell>
          <cell r="E1718" t="str">
            <v>UN</v>
          </cell>
          <cell r="F1718">
            <v>1760798.93</v>
          </cell>
          <cell r="G1718">
            <v>41717</v>
          </cell>
        </row>
        <row r="1719">
          <cell r="C1719">
            <v>3152</v>
          </cell>
          <cell r="D1719" t="str">
            <v>Suministro Y Siembra De Arboles</v>
          </cell>
          <cell r="E1719" t="str">
            <v>SD</v>
          </cell>
          <cell r="F1719">
            <v>0</v>
          </cell>
          <cell r="G1719">
            <v>41498</v>
          </cell>
        </row>
        <row r="1720">
          <cell r="C1720">
            <v>3153</v>
          </cell>
          <cell r="D1720" t="str">
            <v>Ornamentacion Y Jardineria - Suministro E Instalacion De Arbol Alistonia Scholaris 3 M (Alistonia), Incluye: Transporte Y Siembra</v>
          </cell>
          <cell r="E1720" t="str">
            <v>UN</v>
          </cell>
          <cell r="F1720">
            <v>294580</v>
          </cell>
          <cell r="G1720">
            <v>41712</v>
          </cell>
        </row>
        <row r="1721">
          <cell r="C1721">
            <v>3154</v>
          </cell>
          <cell r="D1721" t="str">
            <v>Ornamentacion Y Jardineria - Suministro E Instalacion De Arbol Bahuinia Variegata 2 M (Pata De Vaca), Incluye: Transporte Y Siembra</v>
          </cell>
          <cell r="E1721" t="str">
            <v>UN</v>
          </cell>
          <cell r="F1721">
            <v>186000</v>
          </cell>
          <cell r="G1721">
            <v>41712</v>
          </cell>
        </row>
        <row r="1722">
          <cell r="C1722">
            <v>3155</v>
          </cell>
          <cell r="D1722" t="str">
            <v>Ornamentacion Y Jardineria - Suministro E Instalacion De Arbol Cassia Fistula 3 M (Lluvia De Oro), Incluye Transporte Y Siembra</v>
          </cell>
          <cell r="E1722" t="str">
            <v>UN</v>
          </cell>
          <cell r="F1722">
            <v>324500</v>
          </cell>
          <cell r="G1722">
            <v>41712</v>
          </cell>
        </row>
        <row r="1723">
          <cell r="C1723">
            <v>3156</v>
          </cell>
          <cell r="D1723" t="str">
            <v>Ornamentacion Y Jardineria - Suministro E Instalacion De Arbol Delonix Regia 3 M (Acacia Rojo), Incluye Transporte Y Siembra</v>
          </cell>
          <cell r="E1723" t="str">
            <v>UN</v>
          </cell>
          <cell r="F1723">
            <v>272950</v>
          </cell>
          <cell r="G1723">
            <v>41712</v>
          </cell>
        </row>
        <row r="1724">
          <cell r="C1724">
            <v>3157</v>
          </cell>
          <cell r="D1724" t="str">
            <v>Ornamentacion Y Jardineria - Suministro E Instalacion De Arbol Terminalia Cattapa 3 M (Almendro Tropical), Incluye Transporte Y Siembra</v>
          </cell>
          <cell r="E1724" t="str">
            <v>UN</v>
          </cell>
          <cell r="F1724">
            <v>272950</v>
          </cell>
          <cell r="G1724">
            <v>41712</v>
          </cell>
        </row>
        <row r="1725">
          <cell r="C1725">
            <v>3158</v>
          </cell>
          <cell r="D1725" t="str">
            <v>Ornamentacion Y Jardineria - Suministro E Instalacion De Arbol Tabebuia Impretiginosa 1.5 M (Roble Morado), Incluye Transporte Y Siembra</v>
          </cell>
          <cell r="E1725" t="str">
            <v>UN</v>
          </cell>
          <cell r="F1725">
            <v>103000</v>
          </cell>
          <cell r="G1725">
            <v>41835</v>
          </cell>
        </row>
        <row r="1726">
          <cell r="C1726">
            <v>3159</v>
          </cell>
          <cell r="D1726" t="str">
            <v>Ornamentacion Y Jardineria - Excavacion</v>
          </cell>
          <cell r="E1726" t="str">
            <v>M3</v>
          </cell>
          <cell r="F1726">
            <v>12000</v>
          </cell>
          <cell r="G1726">
            <v>41712</v>
          </cell>
        </row>
        <row r="1727">
          <cell r="C1727">
            <v>3160</v>
          </cell>
          <cell r="D1727" t="str">
            <v>Ornamentacion Y Jardineria - Desecho Y Retiro De Escombros</v>
          </cell>
          <cell r="E1727" t="str">
            <v>M3</v>
          </cell>
          <cell r="F1727">
            <v>23000</v>
          </cell>
          <cell r="G1727">
            <v>41712</v>
          </cell>
        </row>
        <row r="1728">
          <cell r="C1728">
            <v>3161</v>
          </cell>
          <cell r="D1728" t="str">
            <v>Ornamentacion Y Jardineria - Suministro E Instalacion De Palmas Dypsis Lutescens 1 M (Palma Areca), Incluye Transporte Y Siembra</v>
          </cell>
          <cell r="E1728" t="str">
            <v>UN</v>
          </cell>
          <cell r="F1728">
            <v>360500</v>
          </cell>
          <cell r="G1728">
            <v>41712</v>
          </cell>
        </row>
        <row r="1729">
          <cell r="C1729">
            <v>3162</v>
          </cell>
          <cell r="D1729" t="str">
            <v>Ornamentacion Y Jardineria - Suministro E Instalacion De Palmas Washingtonia Robusta 2-3 M (Palma Washingtonia), Incluye Transporte Y Siembra</v>
          </cell>
          <cell r="E1729" t="str">
            <v>UN</v>
          </cell>
          <cell r="F1729">
            <v>114500</v>
          </cell>
          <cell r="G1729">
            <v>41712</v>
          </cell>
        </row>
        <row r="1730">
          <cell r="C1730">
            <v>3163</v>
          </cell>
          <cell r="D1730" t="str">
            <v>Ornamentacion Y Jardineria - Suministro E Instalacion De Planta Allamanda Cathartica 0.20 M (Campanola Amarilla), Incluye Transporte Y Siembra</v>
          </cell>
          <cell r="E1730" t="str">
            <v>UN</v>
          </cell>
          <cell r="F1730">
            <v>6600</v>
          </cell>
          <cell r="G1730">
            <v>41712</v>
          </cell>
        </row>
        <row r="1731">
          <cell r="C1731">
            <v>3164</v>
          </cell>
          <cell r="D1731" t="str">
            <v>Ornamentacion Y Jardineria - Suministro E Instalacion De Plantas Asparagus Desinflorum Sprengeri 0.20 M (Esmeralda Castillo), Incluye Transporte Y Siembra</v>
          </cell>
          <cell r="E1731" t="str">
            <v>UN</v>
          </cell>
          <cell r="F1731">
            <v>6500</v>
          </cell>
          <cell r="G1731">
            <v>41712</v>
          </cell>
        </row>
        <row r="1732">
          <cell r="C1732">
            <v>3165</v>
          </cell>
          <cell r="D1732" t="str">
            <v>Ornamentacion Y Jardineria - Suministro E Instalacion De Plantas Alpinia Zerumbet 0.40 M (Ginger Variegado), Incluye Transporte Y Siembra</v>
          </cell>
          <cell r="E1732" t="str">
            <v>UN</v>
          </cell>
          <cell r="F1732">
            <v>8600</v>
          </cell>
          <cell r="G1732">
            <v>41712</v>
          </cell>
        </row>
        <row r="1733">
          <cell r="C1733">
            <v>3166</v>
          </cell>
          <cell r="D1733" t="str">
            <v>Ornamentacion Y Jardineria - Suministro E Instalacion De Plantas Conocarpus Erectus Sericeus 0.40 M (Mangle Plateado), Incluye Transporte Y Siembra</v>
          </cell>
          <cell r="E1733" t="str">
            <v>UN</v>
          </cell>
          <cell r="F1733">
            <v>5800</v>
          </cell>
          <cell r="G1733">
            <v>41712</v>
          </cell>
        </row>
        <row r="1734">
          <cell r="C1734">
            <v>3167</v>
          </cell>
          <cell r="D1734" t="str">
            <v>Ornamentacion Y Jardineria - Suministro E Instalacion De Plantas Crysobalanus Icaco 0.40 M (Cocplum Icaco), Incluye Transporte Y Siembra</v>
          </cell>
          <cell r="E1734" t="str">
            <v>UN</v>
          </cell>
          <cell r="F1734">
            <v>6900</v>
          </cell>
          <cell r="G1734">
            <v>41712</v>
          </cell>
        </row>
        <row r="1735">
          <cell r="C1735">
            <v>3168</v>
          </cell>
          <cell r="D1735" t="str">
            <v>Ornamentacion Y Jardineria - Suministro E Instalacion De Plantas Cordilyne Terminalis 0.40 M (Caña De La India), Incluye Transporte Y Siembra</v>
          </cell>
          <cell r="E1735" t="str">
            <v>UN</v>
          </cell>
          <cell r="F1735">
            <v>12800</v>
          </cell>
          <cell r="G1735">
            <v>41712</v>
          </cell>
        </row>
        <row r="1736">
          <cell r="C1736">
            <v>3169</v>
          </cell>
          <cell r="D1736" t="str">
            <v>Ornamentacion Y Jardineria - Suministro E Instalacion De Plantas Cocooloba Uvifera 0.30 M (Uva De Playa), Incluye Transporte Y Siembra</v>
          </cell>
          <cell r="E1736" t="str">
            <v>UN</v>
          </cell>
          <cell r="F1736">
            <v>5800</v>
          </cell>
          <cell r="G1736">
            <v>41712</v>
          </cell>
        </row>
        <row r="1737">
          <cell r="C1737">
            <v>3170</v>
          </cell>
          <cell r="D1737" t="str">
            <v>Ornamentacion Y Jardineria - Suministro E Instalacion De Plantas Dianella Tazmanica 0.20 M (Dianella), Incluye Transporte Y Siembra</v>
          </cell>
          <cell r="E1737" t="str">
            <v>UN</v>
          </cell>
          <cell r="F1737">
            <v>8900</v>
          </cell>
          <cell r="G1737">
            <v>41712</v>
          </cell>
        </row>
        <row r="1738">
          <cell r="C1738">
            <v>3171</v>
          </cell>
          <cell r="D1738" t="str">
            <v>Ornamentacion Y Jardineria - Suministro E Instalacion De Plantas Duranta Repens 0.20 M (Duranta Gold), Incluye Transporte Y Siembra</v>
          </cell>
          <cell r="E1738" t="str">
            <v>UN</v>
          </cell>
          <cell r="F1738">
            <v>5500</v>
          </cell>
          <cell r="G1738">
            <v>42241</v>
          </cell>
        </row>
        <row r="1739">
          <cell r="C1739">
            <v>3172</v>
          </cell>
          <cell r="D1739" t="str">
            <v>Ornamentacion Y Jardineria - Suministro E Instalacion De Plantas Heliconia Psitacorum 0.30 M (Ave Del Paraiso), Incluye Transporte Y Siembra</v>
          </cell>
          <cell r="E1739" t="str">
            <v>UN</v>
          </cell>
          <cell r="F1739">
            <v>7900</v>
          </cell>
          <cell r="G1739">
            <v>42242</v>
          </cell>
        </row>
        <row r="1740">
          <cell r="C1740">
            <v>3173</v>
          </cell>
          <cell r="D1740" t="str">
            <v>Ornamentacion Y Jardineria - Suministro E Instalacion De Plantas Philodendron Congo 0.30 M (Filodendro Congo), Incluye Transporte Y Siembra</v>
          </cell>
          <cell r="E1740" t="str">
            <v>UN</v>
          </cell>
          <cell r="F1740">
            <v>28400</v>
          </cell>
          <cell r="G1740">
            <v>41712</v>
          </cell>
        </row>
        <row r="1741">
          <cell r="C1741">
            <v>3174</v>
          </cell>
          <cell r="D1741" t="str">
            <v>Ornamentacion Y Jardineria - Suministro E Instalacion De Plantas Philodendron Lemonade 0.20 M (Filodendro Limon), Incluye Transporte Y Siembra</v>
          </cell>
          <cell r="E1741" t="str">
            <v>UN</v>
          </cell>
          <cell r="F1741">
            <v>7400</v>
          </cell>
          <cell r="G1741">
            <v>41712</v>
          </cell>
        </row>
        <row r="1742">
          <cell r="C1742">
            <v>3175</v>
          </cell>
          <cell r="D1742" t="str">
            <v>Ornamentacion Y Jardineria - Suministro E Instalacion De Plantas Philodendron Selloum 0.40 M (Hoja Rota), Incluye Transporte Y Siembra</v>
          </cell>
          <cell r="E1742" t="str">
            <v>UN</v>
          </cell>
          <cell r="F1742">
            <v>9300</v>
          </cell>
          <cell r="G1742">
            <v>41712</v>
          </cell>
        </row>
        <row r="1743">
          <cell r="C1743">
            <v>3176</v>
          </cell>
          <cell r="D1743" t="str">
            <v>Ornamentacion Y Jardineria - Suminstro E Instalacion De Plantas Tradescantia Spathacea 0.20 M (Cinta Morada), Incluye Transporte Y Siembra</v>
          </cell>
          <cell r="E1743" t="str">
            <v>UN</v>
          </cell>
          <cell r="F1743">
            <v>5500</v>
          </cell>
          <cell r="G1743">
            <v>41712</v>
          </cell>
        </row>
        <row r="1744">
          <cell r="C1744">
            <v>3177</v>
          </cell>
          <cell r="D1744" t="str">
            <v>Suministro Y Siembra De Palmas</v>
          </cell>
          <cell r="E1744" t="str">
            <v>SD</v>
          </cell>
          <cell r="F1744">
            <v>0</v>
          </cell>
          <cell r="G1744">
            <v>41495</v>
          </cell>
        </row>
        <row r="1745">
          <cell r="C1745">
            <v>3178</v>
          </cell>
          <cell r="D1745" t="str">
            <v>Suministro Y Siembra De Arbustos Y Cubresuelos</v>
          </cell>
          <cell r="E1745" t="str">
            <v>SD</v>
          </cell>
          <cell r="F1745">
            <v>0</v>
          </cell>
          <cell r="G1745">
            <v>41495</v>
          </cell>
        </row>
        <row r="1746">
          <cell r="C1746">
            <v>3179</v>
          </cell>
          <cell r="D1746" t="str">
            <v>Capitulo - Obras De Paisajismo Y Amoblamiento Urbano</v>
          </cell>
          <cell r="E1746" t="str">
            <v>SD</v>
          </cell>
          <cell r="F1746">
            <v>0</v>
          </cell>
          <cell r="G1746">
            <v>42153</v>
          </cell>
        </row>
        <row r="1747">
          <cell r="C1747">
            <v>3180</v>
          </cell>
          <cell r="D1747" t="str">
            <v>Suministro E Instalacion De Canecas De Basuras De 0.47*0.61*0.75 Metros, Prefabricadas En Granito Pulido Con Tapa En Fibra De Vidrio (Ver Diseño).</v>
          </cell>
          <cell r="E1747" t="str">
            <v>UN</v>
          </cell>
          <cell r="F1747">
            <v>2446486.14</v>
          </cell>
          <cell r="G1747">
            <v>41717</v>
          </cell>
        </row>
        <row r="1748">
          <cell r="C1748">
            <v>3182</v>
          </cell>
          <cell r="D1748" t="str">
            <v>Suministro E Instalacion De Mesas De Juego De Ajedrez, Prefabricadas En Granito Pulido Reforzado De 3000 Psi. Incluye Mesa De 0.70*0.70*0.72 Metros Y Sillas: 4 Cubos Con Perforaciones En Granito Pulido De 0.43*0.43*0.44 Metros (Ver Diseño).</v>
          </cell>
          <cell r="E1748" t="str">
            <v>UN</v>
          </cell>
          <cell r="F1748">
            <v>4001603.42</v>
          </cell>
          <cell r="G1748">
            <v>41717</v>
          </cell>
        </row>
        <row r="1749">
          <cell r="C1749">
            <v>3183</v>
          </cell>
          <cell r="D1749" t="str">
            <v>Suministro E Instalacion De Cubos Solidos De 0.43*0.43*0.44 Metros En Granito Pulido (Ver Diseño).</v>
          </cell>
          <cell r="E1749" t="str">
            <v>UN</v>
          </cell>
          <cell r="F1749">
            <v>492344.41</v>
          </cell>
          <cell r="G1749">
            <v>41717</v>
          </cell>
        </row>
        <row r="1750">
          <cell r="C1750">
            <v>3184</v>
          </cell>
          <cell r="D1750" t="str">
            <v>Suministro E Instalacion De Bancas O Sillas Prefabricadas De 2.40*0.44*0.72 Metros En Granito Pulido (Ver Diseño).</v>
          </cell>
          <cell r="E1750" t="str">
            <v>UN</v>
          </cell>
          <cell r="F1750">
            <v>2597032.2599999998</v>
          </cell>
          <cell r="G1750">
            <v>41508</v>
          </cell>
        </row>
        <row r="1751">
          <cell r="C1751">
            <v>3185</v>
          </cell>
          <cell r="D1751" t="str">
            <v>Suministro E Instalacion De Sala Prefabricada, Incluye: Dos Bancas Prefabricadas De 2.40*0.44*0.72 Metros En Granito Pulido Reforzado De 3000 Psi Y Tres Cubos Solidos De 0.43*0.43*0.44 Metros En Granito Pulido (Ver Diseño).</v>
          </cell>
          <cell r="E1751" t="str">
            <v>UN</v>
          </cell>
          <cell r="F1751">
            <v>6671097.75</v>
          </cell>
          <cell r="G1751">
            <v>41717</v>
          </cell>
        </row>
        <row r="1752">
          <cell r="C1752">
            <v>3186</v>
          </cell>
          <cell r="D1752" t="str">
            <v>Escalinatas En Concreto Armado Con Textura Antideslizante De 4000 Psi, E: 0.10 Metros, Incluye Malla Electrosoldada</v>
          </cell>
          <cell r="E1752" t="str">
            <v>ML</v>
          </cell>
          <cell r="F1752">
            <v>63367.12</v>
          </cell>
          <cell r="G1752">
            <v>41717</v>
          </cell>
        </row>
        <row r="1753">
          <cell r="C1753">
            <v>3188</v>
          </cell>
          <cell r="D1753" t="str">
            <v>Suministro E Instalacion De Poste De Acero Galvanizado En Caliente De 6.00 Metros De Altura, Tronco Conico Poligonal En Lamina De Acero, Acabado Final En Pintura De Esmalte Para Exteriores, Incluye Base De Concreto (Ver Diseño).</v>
          </cell>
          <cell r="E1753" t="str">
            <v>UN</v>
          </cell>
          <cell r="F1753">
            <v>1357058.05</v>
          </cell>
          <cell r="G1753">
            <v>42534</v>
          </cell>
        </row>
        <row r="1754">
          <cell r="C1754">
            <v>3189</v>
          </cell>
          <cell r="D1754" t="str">
            <v>Ornamentacion Y Jardineria - Suministro E Instalacion De Contenedor De Raices (Ver Diseño).</v>
          </cell>
          <cell r="E1754" t="str">
            <v>UN</v>
          </cell>
          <cell r="F1754">
            <v>350000</v>
          </cell>
          <cell r="G1754">
            <v>41712</v>
          </cell>
        </row>
        <row r="1755">
          <cell r="C1755">
            <v>3190</v>
          </cell>
          <cell r="D1755" t="str">
            <v>Ornamentacion Y Jardineria - Suministro E Instalacion De Alcorque Prefabricado De 1.60*1.60 Metros (Ver Diseño).</v>
          </cell>
          <cell r="E1755" t="str">
            <v>UN</v>
          </cell>
          <cell r="F1755">
            <v>400000</v>
          </cell>
          <cell r="G1755">
            <v>42242</v>
          </cell>
        </row>
        <row r="1756">
          <cell r="C1756">
            <v>3191</v>
          </cell>
          <cell r="D1756" t="str">
            <v>Ornamentacion Y Jardineria - Tala De Arboles, Incluye Retiro De Material (Ver Diseño).</v>
          </cell>
          <cell r="E1756" t="str">
            <v>UN</v>
          </cell>
          <cell r="F1756">
            <v>800000</v>
          </cell>
          <cell r="G1756">
            <v>41785</v>
          </cell>
        </row>
        <row r="1757">
          <cell r="C1757">
            <v>3192</v>
          </cell>
          <cell r="D1757" t="str">
            <v>Suministro E Instalacion De Cubos Con Perforaciones De 0.43*0.43*0.44 Metros, En Granito Pulido (Ver Diseño)</v>
          </cell>
          <cell r="E1757" t="str">
            <v>UN</v>
          </cell>
          <cell r="F1757">
            <v>673205.19</v>
          </cell>
          <cell r="G1757">
            <v>41717</v>
          </cell>
        </row>
        <row r="1758">
          <cell r="C1758">
            <v>3194</v>
          </cell>
          <cell r="D1758" t="str">
            <v>Suministro E Instalación De Perfil Galvanizado 220 X 16 Mm Tipo Cajón, Astm 123, Is 153, Incluye Pintura Líquida Primer Epóxica Y Acabado En Esmalte</v>
          </cell>
          <cell r="E1758" t="str">
            <v>ML</v>
          </cell>
          <cell r="F1758">
            <v>40990.019999999997</v>
          </cell>
          <cell r="G1758">
            <v>41569</v>
          </cell>
        </row>
        <row r="1759">
          <cell r="C1759">
            <v>3196</v>
          </cell>
          <cell r="D1759" t="str">
            <v>Enchape De Pared Mamarracho De 0.30 X 0.60 Metros</v>
          </cell>
          <cell r="E1759" t="str">
            <v>M2</v>
          </cell>
          <cell r="F1759">
            <v>71623.25</v>
          </cell>
          <cell r="G1759">
            <v>41569</v>
          </cell>
        </row>
        <row r="1760">
          <cell r="C1760">
            <v>3198</v>
          </cell>
          <cell r="D1760" t="str">
            <v>Suministro E Instalación De Perfil Galvanizado 305 X 80 Mm Tipo Cajón, Calibre 2.</v>
          </cell>
          <cell r="E1760" t="str">
            <v>ML</v>
          </cell>
          <cell r="F1760">
            <v>39686.17</v>
          </cell>
          <cell r="G1760">
            <v>41927</v>
          </cell>
        </row>
        <row r="1761">
          <cell r="C1761">
            <v>3201</v>
          </cell>
          <cell r="D1761" t="str">
            <v>Suministro E Instalacion De Luminaria De Led 90 W. Incluye: Brazo Ornamental De 2.50 Metros, Pernos Y Fotocelda (Ver Diseño).</v>
          </cell>
          <cell r="E1761" t="str">
            <v>UN</v>
          </cell>
          <cell r="F1761">
            <v>2102215</v>
          </cell>
          <cell r="G1761">
            <v>42240</v>
          </cell>
        </row>
        <row r="1762">
          <cell r="C1762">
            <v>3204</v>
          </cell>
          <cell r="D1762" t="str">
            <v>Suministro E Instalacion De Proyector Led De 60 W 100-277 V, Ip 65 Rgb, Automatizado Incluye: Accesorios De Sujecion, Accesorios De Conexion Y Nicho (Ver Diseño).</v>
          </cell>
          <cell r="E1762" t="str">
            <v>UN</v>
          </cell>
          <cell r="F1762">
            <v>1978775</v>
          </cell>
          <cell r="G1762">
            <v>42198</v>
          </cell>
        </row>
        <row r="1763">
          <cell r="C1763">
            <v>3206</v>
          </cell>
          <cell r="D1763" t="str">
            <v>Suministro E Instalacion De Decoled 60 W, 100-277 V, Ip 65, Blanco Frio Incluye: Accesorios De Sujecion Y Accesorios De Conexion (Ver Diseño).</v>
          </cell>
          <cell r="E1763" t="str">
            <v>UN</v>
          </cell>
          <cell r="F1763">
            <v>1907173.33</v>
          </cell>
          <cell r="G1763">
            <v>42240</v>
          </cell>
        </row>
        <row r="1764">
          <cell r="C1764">
            <v>3208</v>
          </cell>
          <cell r="D1764" t="str">
            <v>Suministro E Instalacion De Proyector Led De 120 W 100-277 V, Ip 65 Blanco Frio, Incluye: Accesorios De Sujecion Y Accesorios De Conexion (Ver Diseño).</v>
          </cell>
          <cell r="E1764" t="str">
            <v>UN</v>
          </cell>
          <cell r="F1764">
            <v>2590390</v>
          </cell>
          <cell r="G1764">
            <v>42240</v>
          </cell>
        </row>
        <row r="1765">
          <cell r="C1765">
            <v>3211</v>
          </cell>
          <cell r="D1765" t="str">
            <v>Suministro E Instalacion De Proyector Led De 12 W 100-277 V, Ip 65 Verde, Incluye: Accesorios De Sujecion Y Conexion Y Nicho (Ver Diseño).</v>
          </cell>
          <cell r="E1765" t="str">
            <v>UN</v>
          </cell>
          <cell r="F1765">
            <v>208323.33</v>
          </cell>
          <cell r="G1765">
            <v>42314</v>
          </cell>
        </row>
        <row r="1766">
          <cell r="C1766">
            <v>3213</v>
          </cell>
          <cell r="D1766" t="str">
            <v>Suministro E Instalacion De Proyector Led Tipo Baliza De 3 W 100-277 V, Ip 65 Rgb Automatizado, Incluye: Accesorios De Sujecion Y Conexion Y Nicho (Ver Diseño).</v>
          </cell>
          <cell r="E1766" t="str">
            <v>UN</v>
          </cell>
          <cell r="F1766">
            <v>327370</v>
          </cell>
          <cell r="G1766">
            <v>41737</v>
          </cell>
        </row>
        <row r="1767">
          <cell r="C1767">
            <v>3214</v>
          </cell>
          <cell r="D1767" t="str">
            <v>Suministro E Instalación De Puerta En Madera De Roble De 1.20 X 2.00 Metros, Marco En Madera De 5" X 2" , Bisagra Pala Ancha De 3", Con Tornillo Goloso De 1 1/4", Incluye Pintura Para Madera Y Cerradura De Seguridad</v>
          </cell>
          <cell r="E1767" t="str">
            <v>UN</v>
          </cell>
          <cell r="F1767">
            <v>650000</v>
          </cell>
          <cell r="G1767">
            <v>41536</v>
          </cell>
        </row>
        <row r="1768">
          <cell r="C1768">
            <v>3215</v>
          </cell>
          <cell r="D1768" t="str">
            <v>Suministro E Instalación De Ventana En Madera De Roble De 1.50 X 1.50 Metros, Incluye Marco Y Pintura Para Madera (Ver Diseño)</v>
          </cell>
          <cell r="E1768" t="str">
            <v>UN</v>
          </cell>
          <cell r="F1768">
            <v>400000</v>
          </cell>
          <cell r="G1768">
            <v>41536</v>
          </cell>
        </row>
        <row r="1769">
          <cell r="C1769">
            <v>3216</v>
          </cell>
          <cell r="D1769" t="str">
            <v>Excavacion De La Explanacion</v>
          </cell>
          <cell r="E1769" t="str">
            <v>M3</v>
          </cell>
          <cell r="F1769">
            <v>5837.61</v>
          </cell>
          <cell r="G1769">
            <v>42242</v>
          </cell>
        </row>
        <row r="1770">
          <cell r="C1770">
            <v>3217</v>
          </cell>
          <cell r="D1770" t="str">
            <v>Instalación De Poste Hpv 750 Kg  X 12 Metros</v>
          </cell>
          <cell r="E1770" t="str">
            <v>UN</v>
          </cell>
          <cell r="F1770">
            <v>1298012.79</v>
          </cell>
          <cell r="G1770">
            <v>41569</v>
          </cell>
        </row>
        <row r="1771">
          <cell r="C1771">
            <v>3219</v>
          </cell>
          <cell r="D1771" t="str">
            <v>Remocion Y Transplante De Especies Vegetales, De 2.50 A 7.00 Metros De Altura</v>
          </cell>
          <cell r="E1771" t="str">
            <v>UN</v>
          </cell>
          <cell r="F1771">
            <v>1461307</v>
          </cell>
          <cell r="G1771">
            <v>42443</v>
          </cell>
        </row>
        <row r="1772">
          <cell r="C1772">
            <v>3220</v>
          </cell>
          <cell r="D1772" t="str">
            <v>Entibados</v>
          </cell>
          <cell r="E1772" t="str">
            <v>M2</v>
          </cell>
          <cell r="F1772">
            <v>8667.8799999999992</v>
          </cell>
          <cell r="G1772">
            <v>42242</v>
          </cell>
        </row>
        <row r="1773">
          <cell r="C1773">
            <v>3221</v>
          </cell>
          <cell r="D1773" t="str">
            <v>Transporte De Materiales Provenientes De La Excavacion</v>
          </cell>
          <cell r="E1773" t="str">
            <v>M3</v>
          </cell>
          <cell r="F1773">
            <v>11359</v>
          </cell>
          <cell r="G1773">
            <v>42242</v>
          </cell>
        </row>
        <row r="1774">
          <cell r="C1774">
            <v>3223</v>
          </cell>
          <cell r="D1774" t="str">
            <v>Instalación De Poste Hpv 1050 Kg  X 12 Metros</v>
          </cell>
          <cell r="E1774" t="str">
            <v>UN</v>
          </cell>
          <cell r="F1774">
            <v>1531607.77</v>
          </cell>
          <cell r="G1774">
            <v>42557</v>
          </cell>
        </row>
        <row r="1775">
          <cell r="C1775">
            <v>3224</v>
          </cell>
          <cell r="D1775" t="str">
            <v>Capitulo - Movimientos De Tierras, Excavaciones Y Rellenos.</v>
          </cell>
          <cell r="E1775" t="str">
            <v>SD</v>
          </cell>
          <cell r="F1775">
            <v>0</v>
          </cell>
          <cell r="G1775">
            <v>41547</v>
          </cell>
        </row>
        <row r="1776">
          <cell r="C1776">
            <v>3225</v>
          </cell>
          <cell r="D1776" t="str">
            <v>Instalación De Poste Hpv 1050 Kg  X 14 Metros</v>
          </cell>
          <cell r="E1776" t="str">
            <v>UN</v>
          </cell>
          <cell r="F1776">
            <v>1880422.41</v>
          </cell>
          <cell r="G1776">
            <v>41569</v>
          </cell>
        </row>
        <row r="1777">
          <cell r="C1777">
            <v>3227</v>
          </cell>
          <cell r="D1777" t="str">
            <v>Cimentación Monobloque Cilíndrica P/Apoyo 12 X 1050 Kgf</v>
          </cell>
          <cell r="E1777" t="str">
            <v>UN</v>
          </cell>
          <cell r="F1777">
            <v>400483.68</v>
          </cell>
          <cell r="G1777">
            <v>42557</v>
          </cell>
        </row>
        <row r="1778">
          <cell r="C1778">
            <v>3228</v>
          </cell>
          <cell r="D1778" t="str">
            <v>Cimentación Monobloque Cilíndrica P/Apoyo 12 X 750 Kgf</v>
          </cell>
          <cell r="E1778" t="str">
            <v>UN</v>
          </cell>
          <cell r="F1778">
            <v>418901.89</v>
          </cell>
          <cell r="G1778">
            <v>42524</v>
          </cell>
        </row>
        <row r="1779">
          <cell r="C1779">
            <v>3229</v>
          </cell>
          <cell r="D1779" t="str">
            <v>Cimentación Monobloque Cilíndrica P/Apoyo 12 X 800 Dan</v>
          </cell>
          <cell r="E1779" t="str">
            <v>UN</v>
          </cell>
          <cell r="F1779">
            <v>407609.82</v>
          </cell>
          <cell r="G1779">
            <v>41569</v>
          </cell>
        </row>
        <row r="1780">
          <cell r="C1780">
            <v>3230</v>
          </cell>
          <cell r="D1780" t="str">
            <v>Cimentación Monobloque Cilíndrica P/Apoyo 12 X 1250 Dan</v>
          </cell>
          <cell r="E1780" t="str">
            <v>UN</v>
          </cell>
          <cell r="F1780">
            <v>869657.47</v>
          </cell>
          <cell r="G1780">
            <v>42524</v>
          </cell>
        </row>
        <row r="1781">
          <cell r="C1781">
            <v>3231</v>
          </cell>
          <cell r="D1781" t="str">
            <v>Mejoramiento De La Subrasante, Involucrando El Suelo Existente E= 0.20 Metros.</v>
          </cell>
          <cell r="E1781" t="str">
            <v>M2</v>
          </cell>
          <cell r="F1781">
            <v>4220.53</v>
          </cell>
          <cell r="G1781">
            <v>42242</v>
          </cell>
        </row>
        <row r="1782">
          <cell r="C1782">
            <v>3232</v>
          </cell>
          <cell r="D1782" t="str">
            <v>Mejoramiento De La Subrasante, Involucrando El Suelo Existente E= 0.30 Metros.</v>
          </cell>
          <cell r="E1782" t="str">
            <v>M2</v>
          </cell>
          <cell r="F1782">
            <v>6882.17</v>
          </cell>
          <cell r="G1782">
            <v>42242</v>
          </cell>
        </row>
        <row r="1783">
          <cell r="C1783">
            <v>3233</v>
          </cell>
          <cell r="D1783" t="str">
            <v>Cimentación Monobloque Cilíndrica P/Apoyo 14 X 1050 Kgf</v>
          </cell>
          <cell r="E1783" t="str">
            <v>UN</v>
          </cell>
          <cell r="F1783">
            <v>418901.89</v>
          </cell>
          <cell r="G1783">
            <v>41569</v>
          </cell>
        </row>
        <row r="1784">
          <cell r="C1784">
            <v>3234</v>
          </cell>
          <cell r="D1784" t="str">
            <v>Cimentación Monobloque Cilíndrica P/Apoyo 14 X 800 Dan</v>
          </cell>
          <cell r="E1784" t="str">
            <v>UN</v>
          </cell>
          <cell r="F1784">
            <v>422335.03</v>
          </cell>
          <cell r="G1784">
            <v>42524</v>
          </cell>
        </row>
        <row r="1785">
          <cell r="C1785">
            <v>3235</v>
          </cell>
          <cell r="D1785" t="str">
            <v>Separacion De Suelos De Subrasante Y Capas Granulares Con Geotextil.</v>
          </cell>
          <cell r="E1785" t="str">
            <v>M2</v>
          </cell>
          <cell r="F1785">
            <v>5767.63</v>
          </cell>
          <cell r="G1785">
            <v>42242</v>
          </cell>
        </row>
        <row r="1786">
          <cell r="C1786">
            <v>3237</v>
          </cell>
          <cell r="D1786" t="str">
            <v>Tendido De Linea Trifásica Conductor Aaac 312,8 Mcm (Butte)</v>
          </cell>
          <cell r="E1786" t="str">
            <v>ML</v>
          </cell>
          <cell r="F1786">
            <v>68460.7</v>
          </cell>
          <cell r="G1786">
            <v>41569</v>
          </cell>
        </row>
        <row r="1787">
          <cell r="C1787">
            <v>3241</v>
          </cell>
          <cell r="D1787" t="str">
            <v>Capitulo - Manejo De Aguas De Infiltracion O Subterraneas.</v>
          </cell>
          <cell r="E1787" t="str">
            <v>SD</v>
          </cell>
          <cell r="F1787">
            <v>0</v>
          </cell>
          <cell r="G1787">
            <v>41548</v>
          </cell>
        </row>
        <row r="1788">
          <cell r="C1788">
            <v>3242</v>
          </cell>
          <cell r="D1788" t="str">
            <v>Columnas De Infiltracion.</v>
          </cell>
          <cell r="E1788" t="str">
            <v>UN</v>
          </cell>
          <cell r="F1788">
            <v>326131.59999999998</v>
          </cell>
          <cell r="G1788">
            <v>42242</v>
          </cell>
        </row>
        <row r="1789">
          <cell r="C1789">
            <v>3243</v>
          </cell>
          <cell r="D1789" t="str">
            <v>Tendido De Linea Trifásica Conductor Aaac 123,3 Mcm (Azusa)</v>
          </cell>
          <cell r="E1789" t="str">
            <v>ML</v>
          </cell>
          <cell r="F1789">
            <v>25858.2</v>
          </cell>
          <cell r="G1789">
            <v>42524</v>
          </cell>
        </row>
        <row r="1790">
          <cell r="C1790">
            <v>3245</v>
          </cell>
          <cell r="D1790" t="str">
            <v>Instalación De Derivación Trifásica Rígida Acsr 1/0 - 1/0 Awg Acsr S/N</v>
          </cell>
          <cell r="E1790" t="str">
            <v>UN</v>
          </cell>
          <cell r="F1790">
            <v>337976.43</v>
          </cell>
          <cell r="G1790">
            <v>42524</v>
          </cell>
        </row>
        <row r="1791">
          <cell r="C1791">
            <v>3248</v>
          </cell>
          <cell r="D1791" t="str">
            <v>Instalación De Derivación Trifásica Rígida Acsr 336,4 A 336,4 Mcm Acsr S/N</v>
          </cell>
          <cell r="E1791" t="str">
            <v>UN</v>
          </cell>
          <cell r="F1791">
            <v>715617.02</v>
          </cell>
          <cell r="G1791">
            <v>41569</v>
          </cell>
        </row>
        <row r="1792">
          <cell r="C1792">
            <v>3250</v>
          </cell>
          <cell r="D1792" t="str">
            <v>Instalación De Derivación Trifásica Rígida Medio De Vano Acsr 336,4</v>
          </cell>
          <cell r="E1792" t="str">
            <v>UN</v>
          </cell>
          <cell r="F1792">
            <v>588800.01</v>
          </cell>
          <cell r="G1792">
            <v>41569</v>
          </cell>
        </row>
        <row r="1793">
          <cell r="C1793">
            <v>3251</v>
          </cell>
          <cell r="D1793" t="str">
            <v>Capitulo - Pañetes, Estucos, Pinturas Y Enchapes.</v>
          </cell>
          <cell r="E1793" t="str">
            <v>SD</v>
          </cell>
          <cell r="F1793">
            <v>0</v>
          </cell>
          <cell r="G1793">
            <v>41548</v>
          </cell>
        </row>
        <row r="1794">
          <cell r="C1794">
            <v>3253</v>
          </cell>
          <cell r="D1794" t="str">
            <v>Instalación De Aislador Tipo Poste 13,2 Kv Contaminación Alta</v>
          </cell>
          <cell r="E1794" t="str">
            <v>UN</v>
          </cell>
          <cell r="F1794">
            <v>270235.90000000002</v>
          </cell>
          <cell r="G1794">
            <v>42557</v>
          </cell>
        </row>
        <row r="1795">
          <cell r="C1795">
            <v>3255</v>
          </cell>
          <cell r="D1795" t="str">
            <v>Instalación De Cadena De Amarre 13,2 Kv Conductor T1 Contaminación Alta</v>
          </cell>
          <cell r="E1795" t="str">
            <v>UN</v>
          </cell>
          <cell r="F1795">
            <v>252261.28</v>
          </cell>
          <cell r="G1795">
            <v>42524</v>
          </cell>
        </row>
        <row r="1796">
          <cell r="C1796">
            <v>3257</v>
          </cell>
          <cell r="D1796" t="str">
            <v>Instalación De Cadena De Amarre 13,2 Kv Conductor T4 Contaminación Alta</v>
          </cell>
          <cell r="E1796" t="str">
            <v>UN</v>
          </cell>
          <cell r="F1796">
            <v>290335.48</v>
          </cell>
          <cell r="G1796">
            <v>41569</v>
          </cell>
        </row>
        <row r="1797">
          <cell r="C1797">
            <v>3260</v>
          </cell>
          <cell r="D1797" t="str">
            <v>Instalación De Armado Compacto Trifásico Alineación 13,2 Kv</v>
          </cell>
          <cell r="E1797" t="str">
            <v>UN</v>
          </cell>
          <cell r="F1797">
            <v>285803.58</v>
          </cell>
          <cell r="G1797">
            <v>42524</v>
          </cell>
        </row>
        <row r="1798">
          <cell r="C1798">
            <v>3263</v>
          </cell>
          <cell r="D1798" t="str">
            <v>Instalación De Armado Compacto Trifásico Anclaje De 30° A 60° 13,2 Kv</v>
          </cell>
          <cell r="E1798" t="str">
            <v>UN</v>
          </cell>
          <cell r="F1798">
            <v>703560.08</v>
          </cell>
          <cell r="G1798">
            <v>41569</v>
          </cell>
        </row>
        <row r="1799">
          <cell r="C1799">
            <v>3264</v>
          </cell>
          <cell r="D1799" t="str">
            <v>Instalación De Armado Trifásico / Bifásico Alineación Disposición Horizontal 13,2 Kv</v>
          </cell>
          <cell r="E1799" t="str">
            <v>UN</v>
          </cell>
          <cell r="F1799">
            <v>469202.91</v>
          </cell>
          <cell r="G1799">
            <v>42557</v>
          </cell>
        </row>
        <row r="1800">
          <cell r="C1800">
            <v>3265</v>
          </cell>
          <cell r="D1800" t="str">
            <v>Instalación De Armado Trifásico / Bifásico Ang 5° A 20°/30° Disposición Horizontal 13,2 Kv</v>
          </cell>
          <cell r="E1800" t="str">
            <v>UN</v>
          </cell>
          <cell r="F1800">
            <v>852868.66</v>
          </cell>
          <cell r="G1800">
            <v>41569</v>
          </cell>
        </row>
        <row r="1801">
          <cell r="C1801">
            <v>3266</v>
          </cell>
          <cell r="D1801" t="str">
            <v>Instalación De Armado Trifásico / Bifásico Anclaje 30° A 60° Disposición Horizontal 13,2 Kv</v>
          </cell>
          <cell r="E1801" t="str">
            <v>UN</v>
          </cell>
          <cell r="F1801">
            <v>848901.44</v>
          </cell>
          <cell r="G1801">
            <v>41569</v>
          </cell>
        </row>
        <row r="1802">
          <cell r="C1802">
            <v>3267</v>
          </cell>
          <cell r="D1802" t="str">
            <v>Instalación De Armado Trifásico / Bifásico Fin De Línea Disposición Horizontal 13,2 Kv</v>
          </cell>
          <cell r="E1802" t="str">
            <v>UN</v>
          </cell>
          <cell r="F1802">
            <v>842771.58</v>
          </cell>
          <cell r="G1802">
            <v>42524</v>
          </cell>
        </row>
        <row r="1803">
          <cell r="C1803">
            <v>3268</v>
          </cell>
          <cell r="D1803" t="str">
            <v>Aplomado Poste De 11 - 12 Y 14 Metros</v>
          </cell>
          <cell r="E1803" t="str">
            <v>UN</v>
          </cell>
          <cell r="F1803">
            <v>431804.58</v>
          </cell>
          <cell r="G1803">
            <v>41569</v>
          </cell>
        </row>
        <row r="1804">
          <cell r="C1804">
            <v>3270</v>
          </cell>
          <cell r="D1804" t="str">
            <v>Ornamentación Y Jardinería - Poda Ligera Por Árbol C/ Brig Trabajo Frío (Con Botada Desechos)</v>
          </cell>
          <cell r="E1804" t="str">
            <v>UN</v>
          </cell>
          <cell r="F1804">
            <v>42050.78</v>
          </cell>
          <cell r="G1804">
            <v>41565</v>
          </cell>
        </row>
        <row r="1805">
          <cell r="C1805">
            <v>3271</v>
          </cell>
          <cell r="D1805" t="str">
            <v>Ornamentación Y Jardinería - Poda Exhaustiva Por Árbol C/ Brig Trabajo Frío (Con Botada Desechos)</v>
          </cell>
          <cell r="E1805" t="str">
            <v>UN</v>
          </cell>
          <cell r="F1805">
            <v>108746</v>
          </cell>
          <cell r="G1805">
            <v>41565</v>
          </cell>
        </row>
        <row r="1806">
          <cell r="C1806">
            <v>3277</v>
          </cell>
          <cell r="D1806" t="str">
            <v>Instalación De Conexión Conductor Aaac 246.9 A No. 2 De Cobre</v>
          </cell>
          <cell r="E1806" t="str">
            <v>UN</v>
          </cell>
          <cell r="F1806">
            <v>83035.820000000007</v>
          </cell>
          <cell r="G1806">
            <v>41569</v>
          </cell>
        </row>
        <row r="1807">
          <cell r="C1807">
            <v>3278</v>
          </cell>
          <cell r="D1807" t="str">
            <v>Instalación De Conexión Cond Acsr 1/0; Aaac 123,3 No. 2 De Cobre</v>
          </cell>
          <cell r="E1807" t="str">
            <v>UN</v>
          </cell>
          <cell r="F1807">
            <v>70507.88</v>
          </cell>
          <cell r="G1807">
            <v>42538</v>
          </cell>
        </row>
        <row r="1808">
          <cell r="C1808">
            <v>3279</v>
          </cell>
          <cell r="D1808" t="str">
            <v>Conexión Acometida 3 Hilos A Caja Derivación</v>
          </cell>
          <cell r="E1808" t="str">
            <v>UN</v>
          </cell>
          <cell r="F1808">
            <v>15767.52</v>
          </cell>
          <cell r="G1808">
            <v>41569</v>
          </cell>
        </row>
        <row r="1809">
          <cell r="C1809">
            <v>3280</v>
          </cell>
          <cell r="D1809" t="str">
            <v>Instalación De Derivación Bt Conec Perf 1/0 - 1/0 Triplex</v>
          </cell>
          <cell r="E1809" t="str">
            <v>UN</v>
          </cell>
          <cell r="F1809">
            <v>270702.38</v>
          </cell>
          <cell r="G1809">
            <v>41906</v>
          </cell>
        </row>
        <row r="1810">
          <cell r="C1810">
            <v>3281</v>
          </cell>
          <cell r="D1810" t="str">
            <v>Instalación De Derivación Bt Conec Perf 1/0 - 1/0 Neutro</v>
          </cell>
          <cell r="E1810" t="str">
            <v>UN</v>
          </cell>
          <cell r="F1810">
            <v>110405.25</v>
          </cell>
          <cell r="G1810">
            <v>41906</v>
          </cell>
        </row>
        <row r="1811">
          <cell r="C1811">
            <v>3282</v>
          </cell>
          <cell r="D1811" t="str">
            <v>Lavada Y Proteccion De Fachadas.</v>
          </cell>
          <cell r="E1811" t="str">
            <v>M2</v>
          </cell>
          <cell r="F1811">
            <v>10402.5</v>
          </cell>
          <cell r="G1811">
            <v>42241</v>
          </cell>
        </row>
        <row r="1812">
          <cell r="C1812">
            <v>3283</v>
          </cell>
          <cell r="D1812" t="str">
            <v>Montaje Caja Derivación Mono 4P Fijación Sobre Vano Trenza 4/0</v>
          </cell>
          <cell r="E1812" t="str">
            <v>UN</v>
          </cell>
          <cell r="F1812">
            <v>625467.93000000005</v>
          </cell>
          <cell r="G1812">
            <v>41569</v>
          </cell>
        </row>
        <row r="1813">
          <cell r="C1813">
            <v>3284</v>
          </cell>
          <cell r="D1813" t="str">
            <v>Reubicación De Equipo De Medida Indirecta Tipo Exterior De Tres Elementos</v>
          </cell>
          <cell r="E1813" t="str">
            <v>UN</v>
          </cell>
          <cell r="F1813">
            <v>1902250</v>
          </cell>
          <cell r="G1813">
            <v>41549</v>
          </cell>
        </row>
        <row r="1814">
          <cell r="C1814">
            <v>3285</v>
          </cell>
          <cell r="D1814" t="str">
            <v>Desmonte De Línea Aérea M.T. Trifásica Calibre No. 2 A 4/0 Awg Y Equivalentes Mcm</v>
          </cell>
          <cell r="E1814" t="str">
            <v>ML</v>
          </cell>
          <cell r="F1814">
            <v>4795.4799999999996</v>
          </cell>
          <cell r="G1814">
            <v>41569</v>
          </cell>
        </row>
        <row r="1815">
          <cell r="C1815">
            <v>3286</v>
          </cell>
          <cell r="D1815" t="str">
            <v>Desmonte De Línea Aérea M.T. Bifásica Calibre No. 2 A 4/0 Awg Y Equivalentes Mcm</v>
          </cell>
          <cell r="E1815" t="str">
            <v>ML</v>
          </cell>
          <cell r="F1815">
            <v>3903.5</v>
          </cell>
          <cell r="G1815">
            <v>41906</v>
          </cell>
        </row>
        <row r="1816">
          <cell r="C1816">
            <v>3287</v>
          </cell>
          <cell r="D1816" t="str">
            <v>Retiro Puente De Línea Bifásico En Poste Cto Mt</v>
          </cell>
          <cell r="E1816" t="str">
            <v>UN</v>
          </cell>
          <cell r="F1816">
            <v>68901.490000000005</v>
          </cell>
          <cell r="G1816">
            <v>41569</v>
          </cell>
        </row>
        <row r="1817">
          <cell r="C1817">
            <v>3288</v>
          </cell>
          <cell r="D1817" t="str">
            <v>Desmonte De Percha De 1 Puesto</v>
          </cell>
          <cell r="E1817" t="str">
            <v>UN</v>
          </cell>
          <cell r="F1817">
            <v>28137.77</v>
          </cell>
          <cell r="G1817">
            <v>41569</v>
          </cell>
        </row>
        <row r="1818">
          <cell r="C1818">
            <v>3289</v>
          </cell>
          <cell r="D1818" t="str">
            <v>Desmonte De Línea Bt (Rt) Triplex 2 A 4/0</v>
          </cell>
          <cell r="E1818" t="str">
            <v>ML</v>
          </cell>
          <cell r="F1818">
            <v>7274.08</v>
          </cell>
          <cell r="G1818">
            <v>42767</v>
          </cell>
        </row>
        <row r="1819">
          <cell r="C1819">
            <v>3290</v>
          </cell>
          <cell r="D1819" t="str">
            <v>Desmonte De Caja Derivación  Acometida Mono</v>
          </cell>
          <cell r="E1819" t="str">
            <v>UN</v>
          </cell>
          <cell r="F1819">
            <v>112939.26</v>
          </cell>
          <cell r="G1819">
            <v>41569</v>
          </cell>
        </row>
        <row r="1820">
          <cell r="C1820">
            <v>3291</v>
          </cell>
          <cell r="D1820" t="str">
            <v>Suplemento De Trabajo En Tensión Instalación De Poste De 12 A 14 Metros</v>
          </cell>
          <cell r="E1820" t="str">
            <v>UN</v>
          </cell>
          <cell r="F1820">
            <v>200976.56</v>
          </cell>
          <cell r="G1820">
            <v>41549</v>
          </cell>
        </row>
        <row r="1821">
          <cell r="C1821">
            <v>3292</v>
          </cell>
          <cell r="D1821" t="str">
            <v>Suplemento De Trabajo En Tensión Puente De Línea Bifásico M.T.</v>
          </cell>
          <cell r="E1821" t="str">
            <v>UN</v>
          </cell>
          <cell r="F1821">
            <v>64312.5</v>
          </cell>
          <cell r="G1821">
            <v>41569</v>
          </cell>
        </row>
        <row r="1822">
          <cell r="C1822">
            <v>3294</v>
          </cell>
          <cell r="D1822" t="str">
            <v>Reubicación De Luminaria Ap</v>
          </cell>
          <cell r="E1822" t="str">
            <v>UN</v>
          </cell>
          <cell r="F1822">
            <v>145627.5</v>
          </cell>
          <cell r="G1822">
            <v>41569</v>
          </cell>
        </row>
        <row r="1823">
          <cell r="C1823">
            <v>3295</v>
          </cell>
          <cell r="D1823" t="str">
            <v>Reubicación Paso Aéreo Subterráneo Bt</v>
          </cell>
          <cell r="E1823" t="str">
            <v>UN</v>
          </cell>
          <cell r="F1823">
            <v>146478.54999999999</v>
          </cell>
          <cell r="G1823">
            <v>41569</v>
          </cell>
        </row>
        <row r="1824">
          <cell r="C1824">
            <v>3296</v>
          </cell>
          <cell r="D1824" t="str">
            <v>Construcción Registro Con Tapa De 0.60 X 0.60 X 0.60 Metros En Mampostería</v>
          </cell>
          <cell r="E1824" t="str">
            <v>UN</v>
          </cell>
          <cell r="F1824">
            <v>736790.88</v>
          </cell>
          <cell r="G1824">
            <v>42578</v>
          </cell>
        </row>
        <row r="1825">
          <cell r="C1825">
            <v>3299</v>
          </cell>
          <cell r="D1825" t="str">
            <v>Estructura Metalica Umbrales Y Modulos (Ver Diseño).</v>
          </cell>
          <cell r="E1825" t="str">
            <v>KG</v>
          </cell>
          <cell r="F1825">
            <v>61386.33</v>
          </cell>
          <cell r="G1825">
            <v>42242</v>
          </cell>
        </row>
        <row r="1826">
          <cell r="C1826">
            <v>3300</v>
          </cell>
          <cell r="D1826" t="str">
            <v>Capitulo - Pisos</v>
          </cell>
          <cell r="E1826" t="str">
            <v>SD</v>
          </cell>
          <cell r="F1826">
            <v>0</v>
          </cell>
          <cell r="G1826">
            <v>41550</v>
          </cell>
        </row>
        <row r="1827">
          <cell r="C1827">
            <v>3303</v>
          </cell>
          <cell r="D1827" t="str">
            <v>Calados Calzas</v>
          </cell>
          <cell r="E1827" t="str">
            <v>M2</v>
          </cell>
          <cell r="F1827">
            <v>269263.21000000002</v>
          </cell>
          <cell r="G1827">
            <v>42227</v>
          </cell>
        </row>
        <row r="1828">
          <cell r="C1828">
            <v>3304</v>
          </cell>
          <cell r="D1828" t="str">
            <v>Capitulo - Cielos Y Cubiertas.</v>
          </cell>
          <cell r="E1828" t="str">
            <v>SD</v>
          </cell>
          <cell r="F1828">
            <v>0</v>
          </cell>
          <cell r="G1828">
            <v>41554</v>
          </cell>
        </row>
        <row r="1829">
          <cell r="C1829">
            <v>3307</v>
          </cell>
          <cell r="D1829" t="str">
            <v>Cubierta De Modulos De Venta Estacionaria Con Teja Tipo Sandwich (Ver Diseño).</v>
          </cell>
          <cell r="E1829" t="str">
            <v>M2</v>
          </cell>
          <cell r="F1829">
            <v>88774.8</v>
          </cell>
          <cell r="G1829">
            <v>42242</v>
          </cell>
        </row>
        <row r="1830">
          <cell r="C1830">
            <v>3308</v>
          </cell>
          <cell r="D1830" t="str">
            <v>Cimentación Especial Cuadrada Con Refuerzo Apoyo 14 X 1250 Dan</v>
          </cell>
          <cell r="E1830" t="str">
            <v>UN</v>
          </cell>
          <cell r="F1830">
            <v>2073448.74</v>
          </cell>
          <cell r="G1830">
            <v>41569</v>
          </cell>
        </row>
        <row r="1831">
          <cell r="C1831">
            <v>3309</v>
          </cell>
          <cell r="D1831" t="str">
            <v>Cimentación Especial Cuadrada Con Refuerzo Apoyo 14 X 2000 Dan</v>
          </cell>
          <cell r="E1831" t="str">
            <v>UN</v>
          </cell>
          <cell r="F1831">
            <v>4786512.93</v>
          </cell>
          <cell r="G1831">
            <v>42800</v>
          </cell>
        </row>
        <row r="1832">
          <cell r="C1832">
            <v>3310</v>
          </cell>
          <cell r="D1832" t="str">
            <v>Instalación De Arm Bt (Rt) Anc Y Ang 30 - 90°</v>
          </cell>
          <cell r="E1832" t="str">
            <v>UN</v>
          </cell>
          <cell r="F1832">
            <v>115381.83</v>
          </cell>
          <cell r="G1832">
            <v>41569</v>
          </cell>
        </row>
        <row r="1833">
          <cell r="C1833">
            <v>3311</v>
          </cell>
          <cell r="D1833" t="str">
            <v>Canal De Conducción Tipo I En Concreto De 4000 Psi</v>
          </cell>
          <cell r="E1833" t="str">
            <v>M3</v>
          </cell>
          <cell r="F1833">
            <v>849052.67</v>
          </cell>
          <cell r="G1833">
            <v>41569</v>
          </cell>
        </row>
        <row r="1834">
          <cell r="C1834">
            <v>3316</v>
          </cell>
          <cell r="D1834" t="str">
            <v>Rejilla Para Cruce Vehicular</v>
          </cell>
          <cell r="E1834" t="str">
            <v>ML</v>
          </cell>
          <cell r="F1834">
            <v>1991349.67</v>
          </cell>
          <cell r="G1834">
            <v>41565</v>
          </cell>
        </row>
        <row r="1835">
          <cell r="C1835">
            <v>3317</v>
          </cell>
          <cell r="D1835" t="str">
            <v>Rejilla De Captación Sobre Acceso Vehicular</v>
          </cell>
          <cell r="E1835" t="str">
            <v>ML</v>
          </cell>
          <cell r="F1835">
            <v>1399216.67</v>
          </cell>
          <cell r="G1835">
            <v>42438</v>
          </cell>
        </row>
        <row r="1836">
          <cell r="C1836">
            <v>3318</v>
          </cell>
          <cell r="D1836" t="str">
            <v>Rejilla Tipo 1</v>
          </cell>
          <cell r="E1836" t="str">
            <v>ML</v>
          </cell>
          <cell r="F1836">
            <v>696203.39</v>
          </cell>
          <cell r="G1836">
            <v>42429</v>
          </cell>
        </row>
        <row r="1837">
          <cell r="C1837">
            <v>3319</v>
          </cell>
          <cell r="D1837" t="str">
            <v>Rejilla Tipo 2</v>
          </cell>
          <cell r="E1837" t="str">
            <v>ML</v>
          </cell>
          <cell r="F1837">
            <v>1033447.78</v>
          </cell>
          <cell r="G1837">
            <v>41565</v>
          </cell>
        </row>
        <row r="1838">
          <cell r="C1838">
            <v>3320</v>
          </cell>
          <cell r="D1838" t="str">
            <v>Rejilla Tipo 3</v>
          </cell>
          <cell r="E1838" t="str">
            <v>ML</v>
          </cell>
          <cell r="F1838">
            <v>1606179</v>
          </cell>
          <cell r="G1838">
            <v>41565</v>
          </cell>
        </row>
        <row r="1839">
          <cell r="C1839">
            <v>3321</v>
          </cell>
          <cell r="D1839" t="str">
            <v>Capitulo - Señalizacion</v>
          </cell>
          <cell r="E1839" t="str">
            <v>SD</v>
          </cell>
          <cell r="F1839">
            <v>0</v>
          </cell>
          <cell r="G1839">
            <v>41554</v>
          </cell>
        </row>
        <row r="1840">
          <cell r="C1840">
            <v>3322</v>
          </cell>
          <cell r="D1840" t="str">
            <v>Capitulo - Zonas Humedas Y Cocinetas.</v>
          </cell>
          <cell r="E1840" t="str">
            <v>SD</v>
          </cell>
          <cell r="F1840">
            <v>0</v>
          </cell>
          <cell r="G1840">
            <v>41554</v>
          </cell>
        </row>
        <row r="1841">
          <cell r="C1841">
            <v>3324</v>
          </cell>
          <cell r="D1841" t="str">
            <v>Suministro E Instalacion De Meson En Acero Inoxidable</v>
          </cell>
          <cell r="E1841" t="str">
            <v>ML</v>
          </cell>
          <cell r="F1841">
            <v>259620</v>
          </cell>
          <cell r="G1841">
            <v>42416</v>
          </cell>
        </row>
        <row r="1842">
          <cell r="C1842">
            <v>3326</v>
          </cell>
          <cell r="D1842" t="str">
            <v>Suministro, Transporte E Instalacion De Señales Verticales Sp, Sr, Si, General En Lamina Galvanizada Calibre 16 De 0.75*0.75 Metros, Papel Reflectivo Grado De Ingenieria, Señal Con Angulo Transversal De 2" * 2" * 1/4", Brazo T Anclaje En  Angulo 2" * 2" * 1/8", Angulo Y Tableros Pintados Con Anticorrosivo Y Esmalte Blanco Con Su Respectiva Tornilleria Galvanizada.</v>
          </cell>
          <cell r="E1842" t="str">
            <v>UN</v>
          </cell>
          <cell r="F1842">
            <v>255780</v>
          </cell>
          <cell r="G1842">
            <v>42237</v>
          </cell>
        </row>
        <row r="1843">
          <cell r="C1843">
            <v>3327</v>
          </cell>
          <cell r="D1843" t="str">
            <v>Suministro E Instalacion De Demarcacion Vial, Flechas Un Solo Destino.</v>
          </cell>
          <cell r="E1843" t="str">
            <v>UN</v>
          </cell>
          <cell r="F1843">
            <v>13347</v>
          </cell>
          <cell r="G1843">
            <v>42237</v>
          </cell>
        </row>
        <row r="1844">
          <cell r="C1844">
            <v>3328</v>
          </cell>
          <cell r="D1844" t="str">
            <v>Suministro E Instalacion De Demarcacion Vial, Flechas Dos Destinos.</v>
          </cell>
          <cell r="E1844" t="str">
            <v>UN</v>
          </cell>
          <cell r="F1844">
            <v>24191</v>
          </cell>
          <cell r="G1844">
            <v>42237</v>
          </cell>
        </row>
        <row r="1845">
          <cell r="C1845">
            <v>3329</v>
          </cell>
          <cell r="D1845" t="str">
            <v>Suministro E Instalacion De Demarcacion Vial, Flechas Tres Destinos.</v>
          </cell>
          <cell r="E1845" t="str">
            <v>UN</v>
          </cell>
          <cell r="F1845">
            <v>36829</v>
          </cell>
          <cell r="G1845">
            <v>42237</v>
          </cell>
        </row>
        <row r="1846">
          <cell r="C1846">
            <v>3330</v>
          </cell>
          <cell r="D1846" t="str">
            <v>Suministro Y Aplicacion De Demarcacion Vial, Lineas Continuas Y Discontinuas En Colores Blanco Y Amarillo, Con Ancho De 0.12 Metros, Incluye: Microsfera De Vidrio Reflectiva</v>
          </cell>
          <cell r="E1846" t="str">
            <v>ML</v>
          </cell>
          <cell r="F1846">
            <v>1335</v>
          </cell>
          <cell r="G1846">
            <v>42237</v>
          </cell>
        </row>
        <row r="1847">
          <cell r="C1847">
            <v>3331</v>
          </cell>
          <cell r="D1847" t="str">
            <v>Suministro Y Aplicacion De Demarcacion Vial, Cebras Y Lineas Continuas De 0.40 Metros, Incluye Microsfera De Vidrio Reflectiva.</v>
          </cell>
          <cell r="E1847" t="str">
            <v>M2</v>
          </cell>
          <cell r="F1847">
            <v>21924</v>
          </cell>
          <cell r="G1847">
            <v>42237</v>
          </cell>
        </row>
        <row r="1848">
          <cell r="C1848">
            <v>3332</v>
          </cell>
          <cell r="D1848" t="str">
            <v>Señal Reglamentaria De Pare</v>
          </cell>
          <cell r="E1848" t="str">
            <v>UN</v>
          </cell>
          <cell r="F1848">
            <v>44730</v>
          </cell>
          <cell r="G1848">
            <v>42237</v>
          </cell>
        </row>
        <row r="1849">
          <cell r="C1849">
            <v>3334</v>
          </cell>
          <cell r="D1849" t="str">
            <v>Instalaciones Eléctricas Provisionales</v>
          </cell>
          <cell r="E1849" t="str">
            <v>GL</v>
          </cell>
          <cell r="F1849">
            <v>850000</v>
          </cell>
          <cell r="G1849">
            <v>41555</v>
          </cell>
        </row>
        <row r="1850">
          <cell r="C1850">
            <v>3335</v>
          </cell>
          <cell r="D1850" t="str">
            <v>Instalaciones Hidrosanitarias Provisionales</v>
          </cell>
          <cell r="E1850" t="str">
            <v>GL</v>
          </cell>
          <cell r="F1850">
            <v>850000</v>
          </cell>
          <cell r="G1850">
            <v>41555</v>
          </cell>
        </row>
        <row r="1851">
          <cell r="C1851">
            <v>3336</v>
          </cell>
          <cell r="D1851" t="str">
            <v>Campamento E Instalaciones Provisionales (Servicios Públicos Y Acometidas Provisionales) Ver Diseño.</v>
          </cell>
          <cell r="E1851" t="str">
            <v>GL</v>
          </cell>
          <cell r="F1851">
            <v>12045587.529999999</v>
          </cell>
          <cell r="G1851">
            <v>42747</v>
          </cell>
        </row>
        <row r="1852">
          <cell r="C1852">
            <v>3342</v>
          </cell>
          <cell r="D1852" t="str">
            <v>Meson En Madera, Puertas Modulo De Ventas (Ver Diseño).</v>
          </cell>
          <cell r="E1852" t="str">
            <v>ML</v>
          </cell>
          <cell r="F1852">
            <v>119317</v>
          </cell>
          <cell r="G1852">
            <v>42242</v>
          </cell>
        </row>
        <row r="1853">
          <cell r="C1853">
            <v>3343</v>
          </cell>
          <cell r="D1853" t="str">
            <v>Desmonte Y Retiro De Acometidas  Electricas (Incluye Desmonte De Cableado,Abanicos De Techo Y Ducteria).</v>
          </cell>
          <cell r="E1853" t="str">
            <v>UN</v>
          </cell>
          <cell r="F1853">
            <v>2499242.11</v>
          </cell>
          <cell r="G1853">
            <v>41936</v>
          </cell>
        </row>
        <row r="1854">
          <cell r="C1854">
            <v>3344</v>
          </cell>
          <cell r="D1854" t="str">
            <v>Desmonte Y Retiro De Acometidas Hidrosanitarias (Baño).</v>
          </cell>
          <cell r="E1854" t="str">
            <v>UN</v>
          </cell>
          <cell r="F1854">
            <v>233658.06</v>
          </cell>
          <cell r="G1854">
            <v>41936</v>
          </cell>
        </row>
        <row r="1855">
          <cell r="C1855">
            <v>3347</v>
          </cell>
          <cell r="D1855" t="str">
            <v>Fachada En Madera Modulo De Baños Y Venta Estacionaria (Ver Diseño).</v>
          </cell>
          <cell r="E1855" t="str">
            <v>M2</v>
          </cell>
          <cell r="F1855">
            <v>223175.33</v>
          </cell>
          <cell r="G1855">
            <v>42227</v>
          </cell>
        </row>
        <row r="1856">
          <cell r="C1856">
            <v>3348</v>
          </cell>
          <cell r="D1856" t="str">
            <v>Demolición De Losa En Concreto Reforzada E= 0,15 Mts.  Hlosa= 5 Mts.</v>
          </cell>
          <cell r="E1856" t="str">
            <v>M2</v>
          </cell>
          <cell r="F1856">
            <v>20373.11</v>
          </cell>
          <cell r="G1856">
            <v>42538</v>
          </cell>
        </row>
        <row r="1857">
          <cell r="C1857">
            <v>3349</v>
          </cell>
          <cell r="D1857" t="str">
            <v>Demolicion De Mezanini En Concreto (Incluye Viga Con Espesor De  40 Cms Y Losa De E = 25 Cms)</v>
          </cell>
          <cell r="E1857" t="str">
            <v>M2</v>
          </cell>
          <cell r="F1857">
            <v>33582.11</v>
          </cell>
          <cell r="G1857">
            <v>41570</v>
          </cell>
        </row>
        <row r="1858">
          <cell r="C1858">
            <v>3350</v>
          </cell>
          <cell r="D1858" t="str">
            <v>Desmonte Y Retiro De Escalera Metalica Yprefabricada.</v>
          </cell>
          <cell r="E1858" t="str">
            <v>M2</v>
          </cell>
          <cell r="F1858">
            <v>112160.27</v>
          </cell>
          <cell r="G1858">
            <v>41570</v>
          </cell>
        </row>
        <row r="1859">
          <cell r="C1859">
            <v>3352</v>
          </cell>
          <cell r="D1859" t="str">
            <v>Fachada Abatible En Acero Inoxidable, Modulo De Venta Estacionaria (Ver Diseño).</v>
          </cell>
          <cell r="E1859" t="str">
            <v>M2</v>
          </cell>
          <cell r="F1859">
            <v>496061.67</v>
          </cell>
          <cell r="G1859">
            <v>42242</v>
          </cell>
        </row>
        <row r="1860">
          <cell r="C1860">
            <v>3356</v>
          </cell>
          <cell r="D1860" t="str">
            <v>Cubierta Umbrales (Ver Diseño).</v>
          </cell>
          <cell r="E1860" t="str">
            <v>M2</v>
          </cell>
          <cell r="F1860">
            <v>246886.53</v>
          </cell>
          <cell r="G1860">
            <v>42227</v>
          </cell>
        </row>
        <row r="1861">
          <cell r="C1861">
            <v>3357</v>
          </cell>
          <cell r="D1861" t="str">
            <v>Dovelas En Levante De Bloques.</v>
          </cell>
          <cell r="E1861" t="str">
            <v>ML</v>
          </cell>
          <cell r="F1861">
            <v>10312.35</v>
          </cell>
          <cell r="G1861">
            <v>42578</v>
          </cell>
        </row>
        <row r="1862">
          <cell r="C1862">
            <v>3359</v>
          </cell>
          <cell r="D1862" t="str">
            <v>Concreto Grout F´C 21 Mpa Relleno Una Celda Vertical Reforzada En Muros E:0.12 M De Ladrillo.</v>
          </cell>
          <cell r="E1862" t="str">
            <v>ML</v>
          </cell>
          <cell r="F1862">
            <v>13926.55</v>
          </cell>
          <cell r="G1862">
            <v>42578</v>
          </cell>
        </row>
        <row r="1863">
          <cell r="C1863">
            <v>3360</v>
          </cell>
          <cell r="D1863" t="str">
            <v>Planchones (Ver Diseño).</v>
          </cell>
          <cell r="E1863" t="str">
            <v>M2</v>
          </cell>
          <cell r="F1863">
            <v>308097.93</v>
          </cell>
          <cell r="G1863">
            <v>42227</v>
          </cell>
        </row>
        <row r="1864">
          <cell r="C1864">
            <v>3361</v>
          </cell>
          <cell r="D1864" t="str">
            <v>Rampa En Concreto Visto F'C 21 Mpa. Conjunto Estructural Viga + Losa Maciza + Descanso (Secciones Según Planos) Incluye Malla Electrosoldada Con Acabado Estriado Horizontal, Junta  E= 0,10 Mts.</v>
          </cell>
          <cell r="E1864" t="str">
            <v>M2</v>
          </cell>
          <cell r="F1864">
            <v>157949.03</v>
          </cell>
          <cell r="G1864">
            <v>42538</v>
          </cell>
        </row>
        <row r="1865">
          <cell r="C1865">
            <v>3363</v>
          </cell>
          <cell r="D1865" t="str">
            <v>Bicicleteros (Ver Diseño).</v>
          </cell>
          <cell r="E1865" t="str">
            <v>UN</v>
          </cell>
          <cell r="F1865">
            <v>2440664.4</v>
          </cell>
          <cell r="G1865">
            <v>42241</v>
          </cell>
        </row>
        <row r="1866">
          <cell r="C1866">
            <v>3365</v>
          </cell>
          <cell r="D1866" t="str">
            <v>Lavado E Hidrolavado Del Pañete Interno Y Externo De La Edificacion. Ver Diseño.</v>
          </cell>
          <cell r="E1866" t="str">
            <v>M2</v>
          </cell>
          <cell r="F1866">
            <v>6102.14</v>
          </cell>
          <cell r="G1866">
            <v>41936</v>
          </cell>
        </row>
        <row r="1867">
          <cell r="C1867">
            <v>3369</v>
          </cell>
          <cell r="D1867" t="str">
            <v>Suministro E Instalacion De Enchape De Piso Tipo Zargaso De Baños.</v>
          </cell>
          <cell r="E1867" t="str">
            <v>M2</v>
          </cell>
          <cell r="F1867">
            <v>58501.06</v>
          </cell>
          <cell r="G1867">
            <v>42578</v>
          </cell>
        </row>
        <row r="1868">
          <cell r="C1868">
            <v>3370</v>
          </cell>
          <cell r="D1868" t="str">
            <v>Suministro E Instalacion De Totem Señalizacion (Ver Diseño).</v>
          </cell>
          <cell r="E1868" t="str">
            <v>UN</v>
          </cell>
          <cell r="F1868">
            <v>4246176.76</v>
          </cell>
          <cell r="G1868">
            <v>42241</v>
          </cell>
        </row>
        <row r="1869">
          <cell r="C1869">
            <v>3371</v>
          </cell>
          <cell r="D1869" t="str">
            <v>Canal De Captación Tipo I En Concreto De 4000 Psi, Ancho 0.70 Metros</v>
          </cell>
          <cell r="E1869" t="str">
            <v>M3</v>
          </cell>
          <cell r="F1869">
            <v>769822.01</v>
          </cell>
          <cell r="G1869">
            <v>42443</v>
          </cell>
        </row>
        <row r="1870">
          <cell r="C1870">
            <v>3372</v>
          </cell>
          <cell r="D1870" t="str">
            <v>Canal De Captación Tipo 2 En Concreto De 4000 Psi, Ancho 2.00 Metros</v>
          </cell>
          <cell r="E1870" t="str">
            <v>M3</v>
          </cell>
          <cell r="F1870">
            <v>844116.45</v>
          </cell>
          <cell r="G1870">
            <v>41565</v>
          </cell>
        </row>
        <row r="1871">
          <cell r="C1871">
            <v>3373</v>
          </cell>
          <cell r="D1871" t="str">
            <v>Instalaciones Hidrosanitarias</v>
          </cell>
          <cell r="E1871" t="str">
            <v>SD</v>
          </cell>
          <cell r="F1871">
            <v>0</v>
          </cell>
          <cell r="G1871">
            <v>41555</v>
          </cell>
        </row>
        <row r="1872">
          <cell r="C1872">
            <v>3378</v>
          </cell>
          <cell r="D1872" t="str">
            <v>Suministro E Instalacion De Medidor De Agua, Diametro 1" (Ver Diseño).</v>
          </cell>
          <cell r="E1872" t="str">
            <v>UN</v>
          </cell>
          <cell r="F1872">
            <v>557986.67000000004</v>
          </cell>
          <cell r="G1872">
            <v>42242</v>
          </cell>
        </row>
        <row r="1873">
          <cell r="C1873">
            <v>3381</v>
          </cell>
          <cell r="D1873" t="str">
            <v>Suplemento De Trabajo En Tensión Instalación De Poste De 12 A 14 Mts.</v>
          </cell>
          <cell r="E1873" t="str">
            <v>UN</v>
          </cell>
          <cell r="F1873">
            <v>173250</v>
          </cell>
          <cell r="G1873">
            <v>42524</v>
          </cell>
        </row>
        <row r="1874">
          <cell r="C1874">
            <v>3382</v>
          </cell>
          <cell r="D1874" t="str">
            <v>Suplemento De Trabajo En Tensión Cortacircuito Nn Completo 13,2 Kv 100 A</v>
          </cell>
          <cell r="E1874" t="str">
            <v>UN</v>
          </cell>
          <cell r="F1874">
            <v>123873.39</v>
          </cell>
          <cell r="G1874">
            <v>42538</v>
          </cell>
        </row>
        <row r="1875">
          <cell r="C1875">
            <v>3383</v>
          </cell>
          <cell r="D1875" t="str">
            <v>Supl Tet Desm. Seccionador Fusible O Pararrayo</v>
          </cell>
          <cell r="E1875" t="str">
            <v>UN</v>
          </cell>
          <cell r="F1875">
            <v>49500</v>
          </cell>
          <cell r="G1875">
            <v>41569</v>
          </cell>
        </row>
        <row r="1876">
          <cell r="C1876">
            <v>3387</v>
          </cell>
          <cell r="D1876" t="str">
            <v>Acometidas Hidraulicas (Ver Diseño).</v>
          </cell>
          <cell r="E1876" t="str">
            <v>UN</v>
          </cell>
          <cell r="F1876">
            <v>277748.2</v>
          </cell>
          <cell r="G1876">
            <v>42242</v>
          </cell>
        </row>
        <row r="1877">
          <cell r="C1877">
            <v>3388</v>
          </cell>
          <cell r="D1877" t="str">
            <v>Colector Sanitario Pvc De 6"</v>
          </cell>
          <cell r="E1877" t="str">
            <v>ML</v>
          </cell>
          <cell r="F1877">
            <v>68900.61</v>
          </cell>
          <cell r="G1877">
            <v>42242</v>
          </cell>
        </row>
        <row r="1878">
          <cell r="C1878">
            <v>3389</v>
          </cell>
          <cell r="D1878" t="str">
            <v>Reposicion Redes Domiciliarias Sanitario (Ver Diseño).</v>
          </cell>
          <cell r="E1878" t="str">
            <v>UN</v>
          </cell>
          <cell r="F1878">
            <v>670329.01</v>
          </cell>
          <cell r="G1878">
            <v>42241</v>
          </cell>
        </row>
        <row r="1879">
          <cell r="C1879">
            <v>3394</v>
          </cell>
          <cell r="D1879" t="str">
            <v>Boton Antivandalico Metalico Cromado Para Accionar Valvula De Descarga.</v>
          </cell>
          <cell r="E1879" t="str">
            <v>UN</v>
          </cell>
          <cell r="F1879">
            <v>105800.28</v>
          </cell>
          <cell r="G1879">
            <v>41936</v>
          </cell>
        </row>
        <row r="1880">
          <cell r="C1880">
            <v>3395</v>
          </cell>
          <cell r="D1880" t="str">
            <v>Suministro E Instalacion De Lavamanos De Colgar A La Pared, Especial Para Discapacitados Tipo Toto. Incluye Griferia Y Jabonera.</v>
          </cell>
          <cell r="E1880" t="str">
            <v>UN</v>
          </cell>
          <cell r="F1880">
            <v>475443.74</v>
          </cell>
          <cell r="G1880">
            <v>42572</v>
          </cell>
        </row>
        <row r="1881">
          <cell r="C1881">
            <v>3396</v>
          </cell>
          <cell r="D1881" t="str">
            <v>Reposicion Redes Sanitaria De 8" (Ver Diseño).</v>
          </cell>
          <cell r="E1881" t="str">
            <v>ML</v>
          </cell>
          <cell r="F1881">
            <v>140887.98000000001</v>
          </cell>
          <cell r="G1881">
            <v>41590</v>
          </cell>
        </row>
        <row r="1882">
          <cell r="C1882">
            <v>3399</v>
          </cell>
          <cell r="D1882" t="str">
            <v>Suministro E Instalacion De Sanitarios Para Discapacitados Alongado, Bajo Consumo 1,6 Linea Integral Blanco. Incluye Griferia Y Papelera De Sobreponer En La Pared, En Acero Inoxidable Para Rollo De 200/400, Cerradura Con Llave.</v>
          </cell>
          <cell r="E1882" t="str">
            <v>UN</v>
          </cell>
          <cell r="F1882">
            <v>549343.74</v>
          </cell>
          <cell r="G1882">
            <v>42572</v>
          </cell>
        </row>
        <row r="1883">
          <cell r="C1883">
            <v>3401</v>
          </cell>
          <cell r="D1883" t="str">
            <v>Reposicion Redes Sanitaria De 10" (Ver Diseño).</v>
          </cell>
          <cell r="E1883" t="str">
            <v>ML</v>
          </cell>
          <cell r="F1883">
            <v>166477.5</v>
          </cell>
          <cell r="G1883">
            <v>42535</v>
          </cell>
        </row>
        <row r="1884">
          <cell r="C1884">
            <v>3402</v>
          </cell>
          <cell r="D1884" t="str">
            <v>Boton Cromado Para Minusvalido Para Accionar Valvula De Descarga.</v>
          </cell>
          <cell r="E1884" t="str">
            <v>UN</v>
          </cell>
          <cell r="F1884">
            <v>222231.24</v>
          </cell>
          <cell r="G1884">
            <v>41936</v>
          </cell>
        </row>
        <row r="1885">
          <cell r="C1885">
            <v>3403</v>
          </cell>
          <cell r="D1885" t="str">
            <v>Demolicion De Camara De Inspeccion (Ver Diseño).</v>
          </cell>
          <cell r="E1885" t="str">
            <v>UN</v>
          </cell>
          <cell r="F1885">
            <v>366599.33</v>
          </cell>
          <cell r="G1885">
            <v>42242</v>
          </cell>
        </row>
        <row r="1886">
          <cell r="C1886">
            <v>3406</v>
          </cell>
          <cell r="D1886" t="str">
            <v>Punto Sanitario D=3".</v>
          </cell>
          <cell r="E1886" t="str">
            <v>UN</v>
          </cell>
          <cell r="F1886">
            <v>90585.1</v>
          </cell>
          <cell r="G1886">
            <v>42572</v>
          </cell>
        </row>
        <row r="1887">
          <cell r="C1887">
            <v>3413</v>
          </cell>
          <cell r="D1887" t="str">
            <v>Punto Sanitario D=1 1/2"</v>
          </cell>
          <cell r="E1887" t="str">
            <v>UN</v>
          </cell>
          <cell r="F1887">
            <v>41248.6</v>
          </cell>
          <cell r="G1887">
            <v>42102</v>
          </cell>
        </row>
        <row r="1888">
          <cell r="C1888">
            <v>3416</v>
          </cell>
          <cell r="D1888" t="str">
            <v>Suministro E Instalación De Tuberia Sanitaria Pvc De 6"</v>
          </cell>
          <cell r="E1888" t="str">
            <v>ML</v>
          </cell>
          <cell r="F1888">
            <v>54062.31</v>
          </cell>
          <cell r="G1888">
            <v>42578</v>
          </cell>
        </row>
        <row r="1889">
          <cell r="C1889">
            <v>3417</v>
          </cell>
          <cell r="D1889" t="str">
            <v>Suministro E Instalacion De Piso En Adoquin Tipo Rectangular Vehicular De 0.20*0.10*0.08 Metros, Con Borde De Confinamiento De 0.15*0.30 Metros En Concreto De 3000 Psi A Cada 3.00 Metros, Reforzado Con Dos Varillas De D= 3/8" Y Estribos De D= 1/4" A Cada 0.32 Metros.</v>
          </cell>
          <cell r="E1889" t="str">
            <v>M2</v>
          </cell>
          <cell r="F1889">
            <v>90204.62</v>
          </cell>
          <cell r="G1889">
            <v>42240</v>
          </cell>
        </row>
        <row r="1890">
          <cell r="C1890">
            <v>3418</v>
          </cell>
          <cell r="D1890" t="str">
            <v>Suministro E Instalación De Tuberia Sanitaria Pvc D=3"</v>
          </cell>
          <cell r="E1890" t="str">
            <v>ML</v>
          </cell>
          <cell r="F1890">
            <v>31821.51</v>
          </cell>
          <cell r="G1890">
            <v>42572</v>
          </cell>
        </row>
        <row r="1891">
          <cell r="C1891">
            <v>3419</v>
          </cell>
          <cell r="D1891" t="str">
            <v>Puntos De Conexion Salida De Ventilacion Pvc Sanitaria D=2".</v>
          </cell>
          <cell r="E1891" t="str">
            <v>UN</v>
          </cell>
          <cell r="F1891">
            <v>48070.29</v>
          </cell>
          <cell r="G1891">
            <v>42578</v>
          </cell>
        </row>
        <row r="1892">
          <cell r="C1892">
            <v>3420</v>
          </cell>
          <cell r="D1892" t="str">
            <v>Suministro E Instalacion De Transformador Monofasico 15 Kva, Incluye Elementos De Proteccion, Accesorios Para Poste (Ver Diseño).</v>
          </cell>
          <cell r="E1892" t="str">
            <v>UN</v>
          </cell>
          <cell r="F1892">
            <v>6600960.5</v>
          </cell>
          <cell r="G1892">
            <v>42198</v>
          </cell>
        </row>
        <row r="1893">
          <cell r="C1893">
            <v>3422</v>
          </cell>
          <cell r="D1893" t="str">
            <v>Suministro E Instalación De Tubería De Ventilación Pvc D=1 1/2".</v>
          </cell>
          <cell r="E1893" t="str">
            <v>ML</v>
          </cell>
          <cell r="F1893">
            <v>17217.490000000002</v>
          </cell>
          <cell r="G1893">
            <v>42461</v>
          </cell>
        </row>
        <row r="1894">
          <cell r="C1894">
            <v>3427</v>
          </cell>
          <cell r="D1894" t="str">
            <v>Derivación Punto Adaptador De Limpieza D=4".</v>
          </cell>
          <cell r="E1894" t="str">
            <v>UN</v>
          </cell>
          <cell r="F1894">
            <v>33813.07</v>
          </cell>
          <cell r="G1894">
            <v>41570</v>
          </cell>
        </row>
        <row r="1895">
          <cell r="C1895">
            <v>3428</v>
          </cell>
          <cell r="D1895" t="str">
            <v>Derivación Punto Adaptador De Limpieza D=3".</v>
          </cell>
          <cell r="E1895" t="str">
            <v>UN</v>
          </cell>
          <cell r="F1895">
            <v>20935.009999999998</v>
          </cell>
          <cell r="G1895">
            <v>41936</v>
          </cell>
        </row>
        <row r="1896">
          <cell r="C1896">
            <v>3429</v>
          </cell>
          <cell r="D1896" t="str">
            <v>Derivación Punto Adaptador De Limpieza D=2".</v>
          </cell>
          <cell r="E1896" t="str">
            <v>UN</v>
          </cell>
          <cell r="F1896">
            <v>10963.99</v>
          </cell>
          <cell r="G1896">
            <v>41927</v>
          </cell>
        </row>
        <row r="1897">
          <cell r="C1897">
            <v>3431</v>
          </cell>
          <cell r="D1897" t="str">
            <v>Bajante Sanitario D=4".</v>
          </cell>
          <cell r="E1897" t="str">
            <v>ML</v>
          </cell>
          <cell r="F1897">
            <v>32215.34</v>
          </cell>
          <cell r="G1897">
            <v>42578</v>
          </cell>
        </row>
        <row r="1898">
          <cell r="C1898">
            <v>3432</v>
          </cell>
          <cell r="D1898" t="str">
            <v>Registro En Concreto. 60X60 Cm.</v>
          </cell>
          <cell r="E1898" t="str">
            <v>UN</v>
          </cell>
          <cell r="F1898">
            <v>412201.79</v>
          </cell>
          <cell r="G1898">
            <v>42416</v>
          </cell>
        </row>
        <row r="1899">
          <cell r="C1899">
            <v>3433</v>
          </cell>
          <cell r="D1899" t="str">
            <v>Manhole D=1M.</v>
          </cell>
          <cell r="E1899" t="str">
            <v>UN</v>
          </cell>
          <cell r="F1899">
            <v>2734524.06</v>
          </cell>
          <cell r="G1899">
            <v>42486</v>
          </cell>
        </row>
        <row r="1900">
          <cell r="C1900">
            <v>3436</v>
          </cell>
          <cell r="D1900" t="str">
            <v>Suministro, Fabricación Y Montaje De Cubierta Estructural Curva Totalmente Grafada, Lámina Galvanizada Astm A653 Grado 40. Calibre 24 (0.6 Mm), Prepintada Por Ambas Caras Con Pintura Tipo Poliester . Incluye Estructura Area Exterior</v>
          </cell>
          <cell r="E1900" t="str">
            <v>M2</v>
          </cell>
          <cell r="F1900">
            <v>108000</v>
          </cell>
          <cell r="G1900">
            <v>41557</v>
          </cell>
        </row>
        <row r="1901">
          <cell r="C1901">
            <v>3437</v>
          </cell>
          <cell r="D1901" t="str">
            <v>Suministro, Fabricación Y Montaje De Cubierta Estructural Curva Totalmente Grafada, Lámina Galvanizada Astm A653 Grado 40. Calibre 22 (0.8 Mm), Prepintada Por Ambas Caras Con Pintura Tipo Poliester . Incluye Estructura Area Exterior</v>
          </cell>
          <cell r="E1901" t="str">
            <v>M2</v>
          </cell>
          <cell r="F1901">
            <v>120960</v>
          </cell>
          <cell r="G1901">
            <v>41936</v>
          </cell>
        </row>
        <row r="1902">
          <cell r="C1902">
            <v>3440</v>
          </cell>
          <cell r="D1902" t="str">
            <v>Suministro E Instalación De Tubería Colgante A.Ll. Pvc Sanitaria D=6".</v>
          </cell>
          <cell r="E1902" t="str">
            <v>ML</v>
          </cell>
          <cell r="F1902">
            <v>66910.64</v>
          </cell>
          <cell r="G1902">
            <v>42578</v>
          </cell>
        </row>
        <row r="1903">
          <cell r="C1903">
            <v>3441</v>
          </cell>
          <cell r="D1903" t="str">
            <v>Suministro Einstalación De Tubería Pvc De Ventilacion D=4".</v>
          </cell>
          <cell r="E1903" t="str">
            <v>ML</v>
          </cell>
          <cell r="F1903">
            <v>30997.47</v>
          </cell>
          <cell r="G1903">
            <v>42578</v>
          </cell>
        </row>
        <row r="1904">
          <cell r="C1904">
            <v>3442</v>
          </cell>
          <cell r="D1904" t="str">
            <v>Suministro E Instalacion De Sistema Hidraulico Para Fuente Espejo De Agua (Ver Diseño).</v>
          </cell>
          <cell r="E1904" t="str">
            <v>GL</v>
          </cell>
          <cell r="F1904">
            <v>280000000</v>
          </cell>
          <cell r="G1904">
            <v>41767</v>
          </cell>
        </row>
        <row r="1905">
          <cell r="C1905">
            <v>3443</v>
          </cell>
          <cell r="D1905" t="str">
            <v>Muro Fuente</v>
          </cell>
          <cell r="E1905" t="str">
            <v>SD</v>
          </cell>
          <cell r="F1905">
            <v>0</v>
          </cell>
          <cell r="G1905">
            <v>41743</v>
          </cell>
        </row>
        <row r="1906">
          <cell r="C1906">
            <v>3444</v>
          </cell>
          <cell r="D1906" t="str">
            <v>Registro En Concreto 50X50 Cm.</v>
          </cell>
          <cell r="E1906" t="str">
            <v>UN</v>
          </cell>
          <cell r="F1906">
            <v>322729.86</v>
          </cell>
          <cell r="G1906">
            <v>42572</v>
          </cell>
        </row>
        <row r="1907">
          <cell r="C1907">
            <v>3445</v>
          </cell>
          <cell r="D1907" t="str">
            <v>Muro Anden Avenida Circunvalar</v>
          </cell>
          <cell r="E1907" t="str">
            <v>SD</v>
          </cell>
          <cell r="F1907">
            <v>0</v>
          </cell>
          <cell r="G1907">
            <v>41743</v>
          </cell>
        </row>
        <row r="1908">
          <cell r="C1908">
            <v>3446</v>
          </cell>
          <cell r="D1908" t="str">
            <v>Espejo De Agua</v>
          </cell>
          <cell r="E1908" t="str">
            <v>SD</v>
          </cell>
          <cell r="F1908">
            <v>0</v>
          </cell>
          <cell r="G1908">
            <v>41743</v>
          </cell>
        </row>
        <row r="1909">
          <cell r="C1909">
            <v>3447</v>
          </cell>
          <cell r="D1909" t="str">
            <v>Demolicion De Edificaciones, Proyecto Plaza De San Roque(Ver Diseño).</v>
          </cell>
          <cell r="E1909" t="str">
            <v>GL</v>
          </cell>
          <cell r="F1909">
            <v>37569378.420000002</v>
          </cell>
          <cell r="G1909">
            <v>41558</v>
          </cell>
        </row>
        <row r="1910">
          <cell r="C1910">
            <v>3448</v>
          </cell>
          <cell r="D1910" t="str">
            <v>Instalaciones Pluviales</v>
          </cell>
          <cell r="E1910" t="str">
            <v>SD</v>
          </cell>
          <cell r="F1910">
            <v>0</v>
          </cell>
          <cell r="G1910">
            <v>41558</v>
          </cell>
        </row>
        <row r="1911">
          <cell r="C1911">
            <v>3449</v>
          </cell>
          <cell r="D1911" t="str">
            <v>Instalaciones Hidráulicas</v>
          </cell>
          <cell r="E1911" t="str">
            <v>SD</v>
          </cell>
          <cell r="F1911">
            <v>0</v>
          </cell>
          <cell r="G1911">
            <v>41558</v>
          </cell>
        </row>
        <row r="1912">
          <cell r="C1912">
            <v>3450</v>
          </cell>
          <cell r="D1912" t="str">
            <v>Demolicion De Edificaciones Para Los Proyectos De Las Plazas (Ver Diseño).</v>
          </cell>
          <cell r="E1912" t="str">
            <v>GL</v>
          </cell>
          <cell r="F1912">
            <v>80000000</v>
          </cell>
          <cell r="G1912">
            <v>42241</v>
          </cell>
        </row>
        <row r="1913">
          <cell r="C1913">
            <v>3456</v>
          </cell>
          <cell r="D1913" t="str">
            <v>Punto Salida De Agua Fría 3/4" Pvc.</v>
          </cell>
          <cell r="E1913" t="str">
            <v>UN</v>
          </cell>
          <cell r="F1913">
            <v>30588.53</v>
          </cell>
          <cell r="G1913">
            <v>42242</v>
          </cell>
        </row>
        <row r="1914">
          <cell r="C1914">
            <v>3458</v>
          </cell>
          <cell r="D1914" t="str">
            <v>Ornamentacion Y Jardineria - Suministro E Instalacion De Arbol Zapote ( Nombre Cientifico: Pouteria Sapota), Altura= De 2.00 A 3.00 Metros, Incluye: Transporte Y Siembra.</v>
          </cell>
          <cell r="E1914" t="str">
            <v>UN</v>
          </cell>
          <cell r="F1914">
            <v>230000</v>
          </cell>
          <cell r="G1914">
            <v>41590</v>
          </cell>
        </row>
        <row r="1915">
          <cell r="C1915">
            <v>3459</v>
          </cell>
          <cell r="D1915" t="str">
            <v>Red De Suministro De 1 1/2".</v>
          </cell>
          <cell r="E1915" t="str">
            <v>ML</v>
          </cell>
          <cell r="F1915">
            <v>16423.28</v>
          </cell>
          <cell r="G1915">
            <v>41570</v>
          </cell>
        </row>
        <row r="1916">
          <cell r="C1916">
            <v>3460</v>
          </cell>
          <cell r="D1916" t="str">
            <v>Ornamentacion Y Jardineria - Suministro E Instalacion De Arbol Loro (Nombre Cientifico: Dilodendron Costaricencis), Altura De 2.00 A 3.00 Metros, Incluye: Transporte Y Siembra.</v>
          </cell>
          <cell r="E1916" t="str">
            <v>UN</v>
          </cell>
          <cell r="F1916">
            <v>230000</v>
          </cell>
          <cell r="G1916">
            <v>41590</v>
          </cell>
        </row>
        <row r="1917">
          <cell r="C1917">
            <v>3461</v>
          </cell>
          <cell r="D1917" t="str">
            <v>Ornamentacion Y Jardineria - Suministro E Instalacion De Arbol Piñon De Oreja (Nombre Cientifico: Enterolobium Cyclocarpum) Altura De 2.00 A 3.00 Metros, Incluye: Transporte Y Siembra.</v>
          </cell>
          <cell r="E1917" t="str">
            <v>UN</v>
          </cell>
          <cell r="F1917">
            <v>230000</v>
          </cell>
          <cell r="G1917">
            <v>41590</v>
          </cell>
        </row>
        <row r="1918">
          <cell r="C1918">
            <v>3462</v>
          </cell>
          <cell r="D1918" t="str">
            <v>Ornamentacion Y Jardineria - Suministro E Instalacion De Arbol Algarrobo (Nombre Cientifico Hymenea Courbaryl) Con Altura De 2.00 A 3.00 Metros, Incluye: Transporte Y Siembra.</v>
          </cell>
          <cell r="E1918" t="str">
            <v>UN</v>
          </cell>
          <cell r="F1918">
            <v>230000</v>
          </cell>
          <cell r="G1918">
            <v>42153</v>
          </cell>
        </row>
        <row r="1919">
          <cell r="C1919">
            <v>3463</v>
          </cell>
          <cell r="D1919" t="str">
            <v>Ornamentacion Y Jardineria - Suministro E Instalacion De Arbol Mamon (Nombre Cientifico: Melicoccus Bijugatus) Altura De 2.00 A 3.00 Metros, Incluye: Transporte Y Siembra.</v>
          </cell>
          <cell r="E1919" t="str">
            <v>UN</v>
          </cell>
          <cell r="F1919">
            <v>230000</v>
          </cell>
          <cell r="G1919">
            <v>41590</v>
          </cell>
        </row>
        <row r="1920">
          <cell r="C1920">
            <v>3464</v>
          </cell>
          <cell r="D1920" t="str">
            <v>Ornamentacion Y Jardineria - Suministro E Instalacion De Arbol Caimito (Nombre Cientifico: Chrysophyllum Cainito) Altura De 2.00 A 3.00 Metros, Incluye: Transporte Y Siembra.</v>
          </cell>
          <cell r="E1920" t="str">
            <v>UN</v>
          </cell>
          <cell r="F1920">
            <v>230000</v>
          </cell>
          <cell r="G1920">
            <v>41590</v>
          </cell>
        </row>
        <row r="1921">
          <cell r="C1921">
            <v>3465</v>
          </cell>
          <cell r="D1921" t="str">
            <v>Ornamentacion Y Jardineria - Suministro E Instalacion De Arbol Camajon (Nombre Cientifico: Sterculia Apetala) Altura De 2.00 A 3.00 Metros, Incluye: Transporte Y Siembra.</v>
          </cell>
          <cell r="E1921" t="str">
            <v>UN</v>
          </cell>
          <cell r="F1921">
            <v>230000</v>
          </cell>
          <cell r="G1921">
            <v>41590</v>
          </cell>
        </row>
        <row r="1922">
          <cell r="C1922">
            <v>3466</v>
          </cell>
          <cell r="D1922" t="str">
            <v>Ornamentacion Y Jardineria - Suministro E Instalacion De Arbol Mamey (Nombre Cientifico: Mammea Americana) Altura De 2.00 A 3.00 Metros, Incluye: Transporte Y Siembra.</v>
          </cell>
          <cell r="E1922" t="str">
            <v>UN</v>
          </cell>
          <cell r="F1922">
            <v>230000</v>
          </cell>
          <cell r="G1922">
            <v>41590</v>
          </cell>
        </row>
        <row r="1923">
          <cell r="C1923">
            <v>3467</v>
          </cell>
          <cell r="D1923" t="str">
            <v>Ornamentacion Y Jardineria - Suministro E Instalacion De Arbol Cedro (Nombre Cientifico: Cedrela Odorata) Altura De 2.00 A 3.00 Metros, Incluye: Transporte Y Siembra.</v>
          </cell>
          <cell r="E1923" t="str">
            <v>UN</v>
          </cell>
          <cell r="F1923">
            <v>230000</v>
          </cell>
          <cell r="G1923">
            <v>41590</v>
          </cell>
        </row>
        <row r="1924">
          <cell r="C1924">
            <v>3468</v>
          </cell>
          <cell r="D1924" t="str">
            <v>Ornamentacion Y Jardineria - Suministro E Instalacion De Arbol Tamarindo (Nombre Cientifico: Tamarindus Indica) Altura De 2.00 A 3.00 Metros, Incluye: Transporte Y Siembra.</v>
          </cell>
          <cell r="E1924" t="str">
            <v>UN</v>
          </cell>
          <cell r="F1924">
            <v>230000</v>
          </cell>
          <cell r="G1924">
            <v>41590</v>
          </cell>
        </row>
        <row r="1925">
          <cell r="C1925">
            <v>3469</v>
          </cell>
          <cell r="D1925" t="str">
            <v>Ornamentacion Y Jardineria - Sumistro E Instalacion De Arbol Nispero (Nombre Cientifico: Manilkara Sapota) Altura De 2.00 A 3.00 Metros, Incluye: Transporte Y Siembra.</v>
          </cell>
          <cell r="E1925" t="str">
            <v>UN</v>
          </cell>
          <cell r="F1925">
            <v>230000</v>
          </cell>
          <cell r="G1925">
            <v>41590</v>
          </cell>
        </row>
        <row r="1926">
          <cell r="C1926">
            <v>3470</v>
          </cell>
          <cell r="D1926" t="str">
            <v>Ornamentacion Y Jardineria - Suministro E Instalacion De Arbol Guayacan Azul (Nombre Cientifico: Guaiacum Oficinalis) Altura De 2.00 A 3.00 Metros, Incluye: Transporte Y Siembra.</v>
          </cell>
          <cell r="E1926" t="str">
            <v>UN</v>
          </cell>
          <cell r="F1926">
            <v>230000</v>
          </cell>
          <cell r="G1926">
            <v>41590</v>
          </cell>
        </row>
        <row r="1927">
          <cell r="C1927">
            <v>3471</v>
          </cell>
          <cell r="D1927" t="str">
            <v>Ornamentacion Y Jardineria - Suministro E Instalacion De Arbol Congo (Nombre Cientifico: Andira Inermis) Altura De 2.00 A 3.00 Metros, Incluye Transporte Y Siembra.</v>
          </cell>
          <cell r="E1927" t="str">
            <v>UN</v>
          </cell>
          <cell r="F1927">
            <v>230000</v>
          </cell>
          <cell r="G1927">
            <v>41590</v>
          </cell>
        </row>
        <row r="1928">
          <cell r="C1928">
            <v>3472</v>
          </cell>
          <cell r="D1928" t="str">
            <v>Ornamentacion Y Jardineria - Suministro E Instalacion De Arbol Guayacan Amarillo (Nombre Cientifico: Tabebuia Chrysantha) Altura De 2.00 A 3.00 Metros, Incluye: Transporte Y Siembra.</v>
          </cell>
          <cell r="E1928" t="str">
            <v>UN</v>
          </cell>
          <cell r="F1928">
            <v>230000</v>
          </cell>
          <cell r="G1928">
            <v>41590</v>
          </cell>
        </row>
        <row r="1929">
          <cell r="C1929">
            <v>3473</v>
          </cell>
          <cell r="D1929" t="str">
            <v>Ornamentacion Y Jardineria - Suministro E Instalacion De Arbol Caoba (Nombre Cientifico: Swietenia Macrophilla) Altura De 2.00 A 3.00 Metros, Incluye: Transporte Y Siembra.</v>
          </cell>
          <cell r="E1929" t="str">
            <v>UN</v>
          </cell>
          <cell r="F1929">
            <v>230000</v>
          </cell>
          <cell r="G1929">
            <v>41590</v>
          </cell>
        </row>
        <row r="1930">
          <cell r="C1930">
            <v>3474</v>
          </cell>
          <cell r="D1930" t="str">
            <v>Ornamentacion Y Jardineria - Sumnistro E Instalacion De Arbol Choiba (Nombre Cientifico: Dipteryx Oleifera) Altura De 2.00 A 3.00 Metros, Incluye: Transporte Y Siembra.</v>
          </cell>
          <cell r="E1930" t="str">
            <v>UN</v>
          </cell>
          <cell r="F1930">
            <v>230000</v>
          </cell>
          <cell r="G1930">
            <v>41590</v>
          </cell>
        </row>
        <row r="1931">
          <cell r="C1931">
            <v>3475</v>
          </cell>
          <cell r="D1931" t="str">
            <v>Ornamentacion Y Jardineria - Suministro E Instalacion De Arbol Membrillo (Nombre Cientifico: Gustavia Superba) Altura De 2.00 A 3.00 Metros, Incluye: Transporte Y Siembra.</v>
          </cell>
          <cell r="E1931" t="str">
            <v>UN</v>
          </cell>
          <cell r="F1931">
            <v>230000</v>
          </cell>
          <cell r="G1931">
            <v>41590</v>
          </cell>
        </row>
        <row r="1932">
          <cell r="C1932">
            <v>3476</v>
          </cell>
          <cell r="D1932" t="str">
            <v>Ornamentacion Y Jardineria - Suministro E Instalacion De Palma Amarga (Nombre Cientifico: Sabal Mauritiformis) Altura De 2.00 A 3.00 Metros, Incluye: Transporte Y Siembra.</v>
          </cell>
          <cell r="E1932" t="str">
            <v>UN</v>
          </cell>
          <cell r="F1932">
            <v>230000</v>
          </cell>
          <cell r="G1932">
            <v>41590</v>
          </cell>
        </row>
        <row r="1933">
          <cell r="C1933">
            <v>3478</v>
          </cell>
          <cell r="D1933" t="str">
            <v>Ornamentacion Y Jardineria - Suministro E Instalacion De Palma Africana (Nombre Cientifico: Elaesis Guineesis) Altura De 2.00 A 3.00 Metros, Incluye: Transporte Y Siembra.</v>
          </cell>
          <cell r="E1933" t="str">
            <v>UN</v>
          </cell>
          <cell r="F1933">
            <v>230000</v>
          </cell>
          <cell r="G1933">
            <v>41590</v>
          </cell>
        </row>
        <row r="1934">
          <cell r="C1934">
            <v>3482</v>
          </cell>
          <cell r="D1934" t="str">
            <v>Ornamentacion Y Jardineria - Suministro E Instalacion De Palma Madagascar (Nombre Cientifico: Dypsis Madagascariensis) Altura De 2.00 A 3.00 Metros, Incluye: Transporte Y Siembra.</v>
          </cell>
          <cell r="E1934" t="str">
            <v>UN</v>
          </cell>
          <cell r="F1934">
            <v>230000</v>
          </cell>
          <cell r="G1934">
            <v>41590</v>
          </cell>
        </row>
        <row r="1935">
          <cell r="C1935">
            <v>3485</v>
          </cell>
          <cell r="D1935" t="str">
            <v>Ornamentacion Y Jardineria - Suministro E Instalacion De Planta Tango (Nombre Cientifico: Lantana Camara), Incluye: Transporte Y Siembra.</v>
          </cell>
          <cell r="E1935" t="str">
            <v>UN</v>
          </cell>
          <cell r="F1935">
            <v>3500</v>
          </cell>
          <cell r="G1935">
            <v>42242</v>
          </cell>
        </row>
        <row r="1936">
          <cell r="C1936">
            <v>3486</v>
          </cell>
          <cell r="D1936" t="str">
            <v>Ornamentacion Y Jardineria - Suministro E Instalacion De Planta Siete Cueros (Nombre Cientifico: Schizocentron Elegans) Incluye: Transporte Y Siembra</v>
          </cell>
          <cell r="E1936" t="str">
            <v>UN</v>
          </cell>
          <cell r="F1936">
            <v>3250</v>
          </cell>
          <cell r="G1936">
            <v>42242</v>
          </cell>
        </row>
        <row r="1937">
          <cell r="C1937">
            <v>3487</v>
          </cell>
          <cell r="D1937" t="str">
            <v>Ornamentacion Y Jardineria - Suministro E Instalacion De Planta Agave (Nombre Cientifico: Agave), Incluye: Transporte Y Siembra.</v>
          </cell>
          <cell r="E1937" t="str">
            <v>UN</v>
          </cell>
          <cell r="F1937">
            <v>10000</v>
          </cell>
          <cell r="G1937">
            <v>42242</v>
          </cell>
        </row>
        <row r="1938">
          <cell r="C1938">
            <v>3489</v>
          </cell>
          <cell r="D1938" t="str">
            <v>Ornamentacion Y Jardineria - Suministro E Instalacion De Planta Cupea ( Nombre Cientifico: Cuphea Hyssopifolia), Incluye: Transporte Y Siembra.</v>
          </cell>
          <cell r="E1938" t="str">
            <v>UN</v>
          </cell>
          <cell r="F1938">
            <v>3500</v>
          </cell>
          <cell r="G1938">
            <v>42242</v>
          </cell>
        </row>
        <row r="1939">
          <cell r="C1939">
            <v>3490</v>
          </cell>
          <cell r="D1939" t="str">
            <v>Red De Suministro De 2".</v>
          </cell>
          <cell r="E1939" t="str">
            <v>ML</v>
          </cell>
          <cell r="F1939">
            <v>30160.49</v>
          </cell>
          <cell r="G1939">
            <v>41570</v>
          </cell>
        </row>
        <row r="1940">
          <cell r="C1940">
            <v>3491</v>
          </cell>
          <cell r="D1940" t="str">
            <v>Ornamentacion Y Jardineria - Suministro E Instalacion De Planta Ajuga (Nombre Cientifico: Ajuga Reptans), Incluye: Transporte Y Siembra.</v>
          </cell>
          <cell r="E1940" t="str">
            <v>UN</v>
          </cell>
          <cell r="F1940">
            <v>3815</v>
          </cell>
          <cell r="G1940">
            <v>42242</v>
          </cell>
        </row>
        <row r="1941">
          <cell r="C1941">
            <v>3492</v>
          </cell>
          <cell r="D1941" t="str">
            <v>Ornamentacion Y Jardineria - Suministro E Instalacion De Planta Balazo (Nombre Cientifico: Monstera Deliciosa), Incluye: Transporte Y Siembra.</v>
          </cell>
          <cell r="E1941" t="str">
            <v>UN</v>
          </cell>
          <cell r="F1941">
            <v>20000</v>
          </cell>
          <cell r="G1941">
            <v>42242</v>
          </cell>
        </row>
        <row r="1942">
          <cell r="C1942">
            <v>3493</v>
          </cell>
          <cell r="D1942" t="str">
            <v>Ornamentacion Y Jardineria - Suministro E Instalacion De Planta Curculigo (Nombre Cientifico: Curculigo Capitulata), Incluye: Transporte Y Siembra.</v>
          </cell>
          <cell r="E1942" t="str">
            <v>UN</v>
          </cell>
          <cell r="F1942">
            <v>15000</v>
          </cell>
          <cell r="G1942">
            <v>42242</v>
          </cell>
        </row>
        <row r="1943">
          <cell r="C1943">
            <v>3495</v>
          </cell>
          <cell r="D1943" t="str">
            <v>Ornamentacion Y Jardineria - Suministro E Instalacion De Planta Cinta Variegata (Nombre Cientifico: Liriope Variegata), Incluye: Transporte Y Siembra.</v>
          </cell>
          <cell r="E1943" t="str">
            <v>UN</v>
          </cell>
          <cell r="F1943">
            <v>5000</v>
          </cell>
          <cell r="G1943">
            <v>42242</v>
          </cell>
        </row>
        <row r="1944">
          <cell r="C1944">
            <v>3497</v>
          </cell>
          <cell r="D1944" t="str">
            <v>Suministro E Instalación De Junta Antivibratoria De 2".</v>
          </cell>
          <cell r="E1944" t="str">
            <v>UN</v>
          </cell>
          <cell r="F1944">
            <v>182027.36</v>
          </cell>
          <cell r="G1944">
            <v>41570</v>
          </cell>
        </row>
        <row r="1945">
          <cell r="C1945">
            <v>3498</v>
          </cell>
          <cell r="D1945" t="str">
            <v>Ornamentacion Y Jardineria - Suministro E Instalacion De Planta Coqueta (Nombre Cientifico: Vinka Major), Incluye: Transporte Y Siembra.</v>
          </cell>
          <cell r="E1945" t="str">
            <v>UN</v>
          </cell>
          <cell r="F1945">
            <v>3250</v>
          </cell>
          <cell r="G1945">
            <v>42242</v>
          </cell>
        </row>
        <row r="1946">
          <cell r="C1946">
            <v>3499</v>
          </cell>
          <cell r="D1946" t="str">
            <v>Ornamentacion Y Jardineria - Suministro E Instalacion De Planta Liriope (Nombre Cientifico: Liriope Platyphylla), Incluye: Transporte Y Siembra.</v>
          </cell>
          <cell r="E1946" t="str">
            <v>UN</v>
          </cell>
          <cell r="F1946">
            <v>11300</v>
          </cell>
          <cell r="G1946">
            <v>42241</v>
          </cell>
        </row>
        <row r="1947">
          <cell r="C1947">
            <v>3500</v>
          </cell>
          <cell r="D1947" t="str">
            <v>Ornamentacion Y Jardineria - Suministro E Instalacion De Planta Pasto Mondo (Nombre Cientifico: Tradescantia Pallida), Incluye: Transporte Y Siembra.</v>
          </cell>
          <cell r="E1947" t="str">
            <v>UN</v>
          </cell>
          <cell r="F1947">
            <v>3000</v>
          </cell>
          <cell r="G1947">
            <v>41590</v>
          </cell>
        </row>
        <row r="1948">
          <cell r="C1948">
            <v>3501</v>
          </cell>
          <cell r="D1948" t="str">
            <v>Ornamentacion Y Jardineria - Suministro E Instalacion De Planta Hiedra (Nombre Cientifico: Hedera Helix), Incluye: Transporte Y Siembra.</v>
          </cell>
          <cell r="E1948" t="str">
            <v>UN</v>
          </cell>
          <cell r="F1948">
            <v>3000</v>
          </cell>
          <cell r="G1948">
            <v>42242</v>
          </cell>
        </row>
        <row r="1949">
          <cell r="C1949">
            <v>3502</v>
          </cell>
          <cell r="D1949" t="str">
            <v>Ornamentacion Y Jardineria - Suministro E Instalacion De Planta Curazao (Nombre Cientifico: Bougainvilea Glabra), Incluye: Transporte Y Siembra.</v>
          </cell>
          <cell r="E1949" t="str">
            <v>UN</v>
          </cell>
          <cell r="F1949">
            <v>12000</v>
          </cell>
          <cell r="G1949">
            <v>42242</v>
          </cell>
        </row>
        <row r="1950">
          <cell r="C1950">
            <v>3505</v>
          </cell>
          <cell r="D1950" t="str">
            <v>Control Red White D=3/4" O Similar.</v>
          </cell>
          <cell r="E1950" t="str">
            <v>UN</v>
          </cell>
          <cell r="F1950">
            <v>50483.17</v>
          </cell>
          <cell r="G1950">
            <v>42534</v>
          </cell>
        </row>
        <row r="1951">
          <cell r="C1951">
            <v>3508</v>
          </cell>
          <cell r="D1951" t="str">
            <v>Control Red White D=1" O Similar.</v>
          </cell>
          <cell r="E1951" t="str">
            <v>UN</v>
          </cell>
          <cell r="F1951">
            <v>72186.460000000006</v>
          </cell>
          <cell r="G1951">
            <v>41936</v>
          </cell>
        </row>
        <row r="1952">
          <cell r="C1952">
            <v>3512</v>
          </cell>
          <cell r="D1952" t="str">
            <v>Control Red White D= 1 1/2" O Similar.</v>
          </cell>
          <cell r="E1952" t="str">
            <v>UN</v>
          </cell>
          <cell r="F1952">
            <v>137564.95000000001</v>
          </cell>
          <cell r="G1952">
            <v>41927</v>
          </cell>
        </row>
        <row r="1953">
          <cell r="C1953">
            <v>3514</v>
          </cell>
          <cell r="D1953" t="str">
            <v>Colector Enterrado Tubo De Concreto, Clase 2, De 355 Mm De Diámetro, Incluye Lecho De Arena Nivelado Y Compactado, Relleno, Accesorios, Piezas Especiales, Junta De Goma Y Lubricantes.</v>
          </cell>
          <cell r="E1953" t="str">
            <v>ML</v>
          </cell>
          <cell r="F1953">
            <v>162389.1</v>
          </cell>
          <cell r="G1953">
            <v>42067</v>
          </cell>
        </row>
        <row r="1954">
          <cell r="C1954">
            <v>3517</v>
          </cell>
          <cell r="D1954" t="str">
            <v>Cheque Red White D=2" O Similar.</v>
          </cell>
          <cell r="E1954" t="str">
            <v>UN</v>
          </cell>
          <cell r="F1954">
            <v>203335.66</v>
          </cell>
          <cell r="G1954">
            <v>41570</v>
          </cell>
        </row>
        <row r="1955">
          <cell r="C1955">
            <v>3518</v>
          </cell>
          <cell r="D1955" t="str">
            <v>Colector Enterrado Tubo De Concreto, Clase 2, De 406 Mm De Diámetro, Incluye Lecho De Arena Nivelado Y Compactado, Relleno, Accesorios, Piezas Especiales, Junta De Goma Y Lubricantes.</v>
          </cell>
          <cell r="E1955" t="str">
            <v>ML</v>
          </cell>
          <cell r="F1955">
            <v>206106.3</v>
          </cell>
          <cell r="G1955">
            <v>42067</v>
          </cell>
        </row>
        <row r="1956">
          <cell r="C1956">
            <v>3521</v>
          </cell>
          <cell r="D1956" t="str">
            <v>Colector Enterrado Tubo De Concreto, Clase 2, De 457 Mm De Diámetro, Incluye Lecho De Arena Nivelado Y Compactado, Relleno, Accesorios, Piezas Especiales, Junta De Goma Y Lubricantes.</v>
          </cell>
          <cell r="E1956" t="str">
            <v>ML</v>
          </cell>
          <cell r="F1956">
            <v>279160.7</v>
          </cell>
          <cell r="G1956">
            <v>42067</v>
          </cell>
        </row>
        <row r="1957">
          <cell r="C1957">
            <v>3522</v>
          </cell>
          <cell r="D1957" t="str">
            <v>Llave Manguera D=1/2" Tipo Pesado.</v>
          </cell>
          <cell r="E1957" t="str">
            <v>UN</v>
          </cell>
          <cell r="F1957">
            <v>28766.98</v>
          </cell>
          <cell r="G1957">
            <v>41570</v>
          </cell>
        </row>
        <row r="1958">
          <cell r="C1958">
            <v>3523</v>
          </cell>
          <cell r="D1958" t="str">
            <v>Colector Enterrado Tubo De Concreto Reforzado, Clase 3, De  685 Mm De Diámetro, Incluye Lecho De Arena Nivelado Y Compactado, Relleno, Accesorios, Piezas Especiales, Junta De Goma Y Lubricantes</v>
          </cell>
          <cell r="E1958" t="str">
            <v>ML</v>
          </cell>
          <cell r="F1958">
            <v>537532.07999999996</v>
          </cell>
          <cell r="G1958">
            <v>42067</v>
          </cell>
        </row>
        <row r="1959">
          <cell r="C1959">
            <v>3524</v>
          </cell>
          <cell r="D1959" t="str">
            <v>Colector Enterrado Tubo De Concreto Reforzado, Clase 3, De 900 Mm De Diámetro, Incluye Lecho De Arena Nivelado Y Compactado, Relleno, Accesorios, Piezas Especiales, Junta De Goma Y Lubricantes.</v>
          </cell>
          <cell r="E1959" t="str">
            <v>ML</v>
          </cell>
          <cell r="F1959">
            <v>785054.84</v>
          </cell>
          <cell r="G1959">
            <v>42067</v>
          </cell>
        </row>
        <row r="1960">
          <cell r="C1960">
            <v>3525</v>
          </cell>
          <cell r="D1960" t="str">
            <v>Colector Enterrado Tubo De Concreto Reforzado, Clase 3, De 1200 Mm De Diámetro, Incluye Lecho De Arena Nivelado Y Compactado, Relleno, Accesorios, Piezas Especiales, Junta De Goma Y Lubricantes.</v>
          </cell>
          <cell r="E1960" t="str">
            <v>ML</v>
          </cell>
          <cell r="F1960">
            <v>1184752.8899999999</v>
          </cell>
          <cell r="G1960">
            <v>42067</v>
          </cell>
        </row>
        <row r="1961">
          <cell r="C1961">
            <v>3528</v>
          </cell>
          <cell r="D1961" t="str">
            <v>Lavado Inferior De La Losa De Cubierta Con Agua A Presión.</v>
          </cell>
          <cell r="E1961" t="str">
            <v>M2</v>
          </cell>
          <cell r="F1961">
            <v>16833.46</v>
          </cell>
          <cell r="G1961">
            <v>41570</v>
          </cell>
        </row>
        <row r="1962">
          <cell r="C1962">
            <v>3537</v>
          </cell>
          <cell r="D1962" t="str">
            <v>Aplicación De Sikatop-122 Sobre Losa. E=5Mm. En Obras De Rehabilitación.</v>
          </cell>
          <cell r="E1962" t="str">
            <v>M2</v>
          </cell>
          <cell r="F1962">
            <v>147047.32</v>
          </cell>
          <cell r="G1962">
            <v>41570</v>
          </cell>
        </row>
        <row r="1963">
          <cell r="C1963">
            <v>3538</v>
          </cell>
          <cell r="D1963" t="str">
            <v>Pozo Registro De 1.20 Metros De Diámetro Interior, Altura Útil Interior &lt;= 1.00 Metro, (Sin Base), De Elementos Prefabricados De Concreto Con Cierre De Tapa Circular Con Bloqueo Y Marco De Fundición Carga De Rotura 400 Kn</v>
          </cell>
          <cell r="E1963" t="str">
            <v>UN</v>
          </cell>
          <cell r="F1963">
            <v>1366692.26</v>
          </cell>
          <cell r="G1963">
            <v>41799</v>
          </cell>
        </row>
        <row r="1964">
          <cell r="C1964">
            <v>3539</v>
          </cell>
          <cell r="D1964" t="str">
            <v>Pozo De Inspeccion De Diámetro De Cilindro De 1.20 Metros, 1 Metro&lt;H&lt;= 1.45 Metros, De Elementos Prefabricados De Concreto Con Cierre De Tapa Circular Con Bloqueo Y Marco De Fundición</v>
          </cell>
          <cell r="E1964" t="str">
            <v>UN</v>
          </cell>
          <cell r="F1964">
            <v>1659012.26</v>
          </cell>
          <cell r="G1964">
            <v>42699</v>
          </cell>
        </row>
        <row r="1965">
          <cell r="C1965">
            <v>3540</v>
          </cell>
          <cell r="D1965" t="str">
            <v>Pozo Registro De 1.20 Metros De Diámetro Interior, Altura Útil Interior = 2.00 Metro, (Sin Base), De Elementos Prefabricados De Concreto Con Cierre De Tapa Circular Con Bloqueo Y Marco De Fundición Carga De Rotura 400 Kn</v>
          </cell>
          <cell r="E1965" t="str">
            <v>UN</v>
          </cell>
          <cell r="F1965">
            <v>1936154.61</v>
          </cell>
          <cell r="G1965">
            <v>41799</v>
          </cell>
        </row>
        <row r="1966">
          <cell r="C1966">
            <v>3541</v>
          </cell>
          <cell r="D1966" t="str">
            <v>Pozo Registro De 1.20 Metros De Diámetro Interior, Altura Útil Interior = 2.50 Metro, (Sin Base), De Elementos Prefabricados De Concreto Con Cierre De Tapa Circular Con Bloqueo Y Marco De Fundición Carga De Rotura 400 Kn</v>
          </cell>
          <cell r="E1966" t="str">
            <v>UN</v>
          </cell>
          <cell r="F1966">
            <v>2228474.61</v>
          </cell>
          <cell r="G1966">
            <v>41563</v>
          </cell>
        </row>
        <row r="1967">
          <cell r="C1967">
            <v>3542</v>
          </cell>
          <cell r="D1967" t="str">
            <v>Pozo De Inspeccion De Cilindro De 1.20 Metros, 1.80 Metros&lt;H&lt;= 3.00 Metros, De Elementos Prefabricados De Concreto Con Cierre De Tapa Circular Con Bloqueo Y Marco De Fundición</v>
          </cell>
          <cell r="E1967" t="str">
            <v>UN</v>
          </cell>
          <cell r="F1967">
            <v>2788754.61</v>
          </cell>
          <cell r="G1967">
            <v>42699</v>
          </cell>
        </row>
        <row r="1968">
          <cell r="C1968">
            <v>3543</v>
          </cell>
          <cell r="D1968" t="str">
            <v>Pozo Registro De 1.20 Metros De Diámetro Interior, Altura Útil Interior = 3.50 Metro, (Sin Base), De Elementos Prefabricados De Concreto Con Cierre De Tapa Circular Con Bloqueo Y Marco De Fundición Carga De Rotura 400 Kn</v>
          </cell>
          <cell r="E1968" t="str">
            <v>UN</v>
          </cell>
          <cell r="F1968">
            <v>3349034.61</v>
          </cell>
          <cell r="G1968">
            <v>41799</v>
          </cell>
        </row>
        <row r="1969">
          <cell r="C1969">
            <v>3548</v>
          </cell>
          <cell r="D1969" t="str">
            <v>Inyección De Grietas En Obras De Rehabilitación.</v>
          </cell>
          <cell r="E1969" t="str">
            <v>KG</v>
          </cell>
          <cell r="F1969">
            <v>329453.94</v>
          </cell>
          <cell r="G1969">
            <v>41570</v>
          </cell>
        </row>
        <row r="1970">
          <cell r="C1970">
            <v>3549</v>
          </cell>
          <cell r="D1970" t="str">
            <v>Demolición De Losa Existente En Obras De Rehabilitación.</v>
          </cell>
          <cell r="E1970" t="str">
            <v>M2</v>
          </cell>
          <cell r="F1970">
            <v>226465.37</v>
          </cell>
          <cell r="G1970">
            <v>41570</v>
          </cell>
        </row>
        <row r="1971">
          <cell r="C1971">
            <v>3550</v>
          </cell>
          <cell r="D1971" t="str">
            <v>Demolición De Nudos Para Unión De Columnas En Obras De Rehabilitación.</v>
          </cell>
          <cell r="E1971" t="str">
            <v>M3</v>
          </cell>
          <cell r="F1971">
            <v>631237.42000000004</v>
          </cell>
          <cell r="G1971">
            <v>41936</v>
          </cell>
        </row>
        <row r="1972">
          <cell r="C1972">
            <v>3551</v>
          </cell>
          <cell r="D1972" t="str">
            <v>Concreto De 4000 Psi Para Columna En Obra De Rehabilitaciónestructural, Con Aplicación De Epóxico Sikadur 32, Sikafiber Ad, Sika Fluid, Sika Set Nc, Formaletería Paraaseguramiento Y Apuntalamiento En La Zona.</v>
          </cell>
          <cell r="E1972" t="str">
            <v>M3</v>
          </cell>
          <cell r="F1972">
            <v>1063170.58</v>
          </cell>
          <cell r="G1972">
            <v>41570</v>
          </cell>
        </row>
        <row r="1973">
          <cell r="C1973">
            <v>3552</v>
          </cell>
          <cell r="D1973" t="str">
            <v>Concreto Para Losa Maciza E=0.10M F'C=4000 Psi.</v>
          </cell>
          <cell r="E1973" t="str">
            <v>M2</v>
          </cell>
          <cell r="F1973">
            <v>186573.57</v>
          </cell>
          <cell r="G1973">
            <v>41570</v>
          </cell>
        </row>
        <row r="1974">
          <cell r="C1974">
            <v>3556</v>
          </cell>
          <cell r="D1974" t="str">
            <v>Suministro E Instalación De Cinta De Carbono Sikawrap 600C Para Vigas En Obras De Rehabilitación.</v>
          </cell>
          <cell r="E1974" t="str">
            <v>M2</v>
          </cell>
          <cell r="F1974">
            <v>538755.54</v>
          </cell>
          <cell r="G1974">
            <v>41570</v>
          </cell>
        </row>
        <row r="1975">
          <cell r="C1975">
            <v>3557</v>
          </cell>
          <cell r="D1975" t="str">
            <v>Punto De Aguas Lluvias D=6" Pvc Sanitario.</v>
          </cell>
          <cell r="E1975" t="str">
            <v>UN</v>
          </cell>
          <cell r="F1975">
            <v>77122.59</v>
          </cell>
          <cell r="G1975">
            <v>42534</v>
          </cell>
        </row>
        <row r="1976">
          <cell r="C1976">
            <v>3562</v>
          </cell>
          <cell r="D1976" t="str">
            <v>Suministro E Instalación De Válvula De Control Red White D=2" O Similar.</v>
          </cell>
          <cell r="E1976" t="str">
            <v>UN</v>
          </cell>
          <cell r="F1976">
            <v>181739.12</v>
          </cell>
          <cell r="G1976">
            <v>42572</v>
          </cell>
        </row>
        <row r="1977">
          <cell r="C1977">
            <v>3565</v>
          </cell>
          <cell r="D1977" t="str">
            <v>Suministro E Instalación De Válvula Mariposa D=2 1/2".</v>
          </cell>
          <cell r="E1977" t="str">
            <v>UN</v>
          </cell>
          <cell r="F1977">
            <v>326448.36</v>
          </cell>
          <cell r="G1977">
            <v>41737</v>
          </cell>
        </row>
        <row r="1978">
          <cell r="C1978">
            <v>3568</v>
          </cell>
          <cell r="D1978" t="str">
            <v>Suministro E Instalación De Tubería De Agua Potable Pvc D= 2 1/2".</v>
          </cell>
          <cell r="E1978" t="str">
            <v>ML</v>
          </cell>
          <cell r="F1978">
            <v>52307.519999999997</v>
          </cell>
          <cell r="G1978">
            <v>42572</v>
          </cell>
        </row>
        <row r="1979">
          <cell r="C1979">
            <v>3571</v>
          </cell>
          <cell r="D1979" t="str">
            <v>Suministro E Instalación De Boya Mecánica D= 1".</v>
          </cell>
          <cell r="E1979" t="str">
            <v>UN</v>
          </cell>
          <cell r="F1979">
            <v>202416.36</v>
          </cell>
          <cell r="G1979">
            <v>41936</v>
          </cell>
        </row>
        <row r="1980">
          <cell r="C1980">
            <v>3574</v>
          </cell>
          <cell r="D1980" t="str">
            <v>Suministro E Instalación De Punto De Aguas Lluvias D=4" Pvc.</v>
          </cell>
          <cell r="E1980" t="str">
            <v>UN</v>
          </cell>
          <cell r="F1980">
            <v>53836.45</v>
          </cell>
          <cell r="G1980">
            <v>42578</v>
          </cell>
        </row>
        <row r="1981">
          <cell r="C1981">
            <v>3576</v>
          </cell>
          <cell r="D1981" t="str">
            <v>Suministro E Instalación De Puntos De Aguas Lluvias D=3" Pvc.</v>
          </cell>
          <cell r="E1981" t="str">
            <v>UN</v>
          </cell>
          <cell r="F1981">
            <v>40773.4</v>
          </cell>
          <cell r="G1981">
            <v>41737</v>
          </cell>
        </row>
        <row r="1982">
          <cell r="C1982">
            <v>3579</v>
          </cell>
          <cell r="D1982" t="str">
            <v>Suministro E Instalación De Rejilla Cúpula En Aluminio De 6"X4".</v>
          </cell>
          <cell r="E1982" t="str">
            <v>UN</v>
          </cell>
          <cell r="F1982">
            <v>35362.36</v>
          </cell>
          <cell r="G1982">
            <v>41936</v>
          </cell>
        </row>
        <row r="1983">
          <cell r="C1983">
            <v>3580</v>
          </cell>
          <cell r="D1983" t="str">
            <v>Suministro E Instalación De Rejilla Cúpula En Aluminio De 5"X3".</v>
          </cell>
          <cell r="E1983" t="str">
            <v>UN</v>
          </cell>
          <cell r="F1983">
            <v>34365.82</v>
          </cell>
          <cell r="G1983">
            <v>41936</v>
          </cell>
        </row>
        <row r="1984">
          <cell r="C1984">
            <v>3581</v>
          </cell>
          <cell r="D1984" t="str">
            <v>Suministro E Instalación De Control Cierre Rápido D=1/2" Italy O Similar.</v>
          </cell>
          <cell r="E1984" t="str">
            <v>UN</v>
          </cell>
          <cell r="F1984">
            <v>29027.83</v>
          </cell>
          <cell r="G1984">
            <v>42416</v>
          </cell>
        </row>
        <row r="1985">
          <cell r="C1985">
            <v>3585</v>
          </cell>
          <cell r="D1985" t="str">
            <v>Pasamuros Tanque Subterráneo D=3".</v>
          </cell>
          <cell r="E1985" t="str">
            <v>UN</v>
          </cell>
          <cell r="F1985">
            <v>197211.07</v>
          </cell>
          <cell r="G1985">
            <v>41570</v>
          </cell>
        </row>
        <row r="1986">
          <cell r="C1986">
            <v>3586</v>
          </cell>
          <cell r="D1986" t="str">
            <v>Suministro E Instalación De Caja De Válvulas De 1 X 1 X 0.60 M. Incluye Tapa.</v>
          </cell>
          <cell r="E1986" t="str">
            <v>UN</v>
          </cell>
          <cell r="F1986">
            <v>1747371.53</v>
          </cell>
          <cell r="G1986">
            <v>41570</v>
          </cell>
        </row>
        <row r="1987">
          <cell r="C1987">
            <v>3592</v>
          </cell>
          <cell r="D1987" t="str">
            <v>Cableado De Acometida Motor-Tablero. Ver Diseño.</v>
          </cell>
          <cell r="E1987" t="str">
            <v>GL</v>
          </cell>
          <cell r="F1987">
            <v>320000</v>
          </cell>
          <cell r="G1987">
            <v>41564</v>
          </cell>
        </row>
        <row r="1988">
          <cell r="C1988">
            <v>3593</v>
          </cell>
          <cell r="D1988" t="str">
            <v>Conexión Mecánica Para Succión E Impulsión. Ver Diseño.</v>
          </cell>
          <cell r="E1988" t="str">
            <v>GL</v>
          </cell>
          <cell r="F1988">
            <v>350000</v>
          </cell>
          <cell r="G1988">
            <v>41564</v>
          </cell>
        </row>
        <row r="1989">
          <cell r="C1989">
            <v>3594</v>
          </cell>
          <cell r="D1989" t="str">
            <v>Suministro E Instalación De Equipo De Bombeo Hidrofló 5 H.P./Tk. Ver Diseño.</v>
          </cell>
          <cell r="E1989" t="str">
            <v>UN</v>
          </cell>
          <cell r="F1989">
            <v>6990093.3600000003</v>
          </cell>
          <cell r="G1989">
            <v>42538</v>
          </cell>
        </row>
        <row r="1990">
          <cell r="C1990">
            <v>3598</v>
          </cell>
          <cell r="D1990" t="str">
            <v>Suministro E Instalación De Llave Para Lavadero De 1/2". Incluye Extensión.</v>
          </cell>
          <cell r="E1990" t="str">
            <v>UN</v>
          </cell>
          <cell r="F1990">
            <v>33566.980000000003</v>
          </cell>
          <cell r="G1990">
            <v>41936</v>
          </cell>
        </row>
        <row r="1991">
          <cell r="C1991">
            <v>3601</v>
          </cell>
          <cell r="D1991" t="str">
            <v>Instalación De Conexión Cond 2/4Cu-4Cu.</v>
          </cell>
          <cell r="E1991" t="str">
            <v>UN</v>
          </cell>
          <cell r="F1991">
            <v>77955.41</v>
          </cell>
          <cell r="G1991">
            <v>41569</v>
          </cell>
        </row>
        <row r="1992">
          <cell r="C1992">
            <v>3603</v>
          </cell>
          <cell r="D1992" t="str">
            <v>Suministro E Instalación De Conexión Cond Acsr 1/0 A Estribo M.T.</v>
          </cell>
          <cell r="E1992" t="str">
            <v>UN</v>
          </cell>
          <cell r="F1992">
            <v>156938.95000000001</v>
          </cell>
          <cell r="G1992">
            <v>41569</v>
          </cell>
        </row>
        <row r="1993">
          <cell r="C1993">
            <v>3604</v>
          </cell>
          <cell r="D1993" t="str">
            <v>Suministro E Instalación De Paso Aéreo Subterráneo Bt En Poste De Tubería De 3".</v>
          </cell>
          <cell r="E1993" t="str">
            <v>ML</v>
          </cell>
          <cell r="F1993">
            <v>57696.95</v>
          </cell>
          <cell r="G1993">
            <v>42524</v>
          </cell>
        </row>
        <row r="1994">
          <cell r="C1994">
            <v>3605</v>
          </cell>
          <cell r="D1994" t="str">
            <v>Suministro E Instalación De Aislador Tipo Poste 13,2 Kv Contaminación Alta.</v>
          </cell>
          <cell r="E1994" t="str">
            <v>UN</v>
          </cell>
          <cell r="F1994">
            <v>268832.99</v>
          </cell>
          <cell r="G1994">
            <v>41569</v>
          </cell>
        </row>
        <row r="1995">
          <cell r="C1995">
            <v>3606</v>
          </cell>
          <cell r="D1995" t="str">
            <v>Suministro E Instalación De Transformador Trif En Poste Nn 13,2 Kv/208-120V-112.5Kva Con Protección.</v>
          </cell>
          <cell r="E1995" t="str">
            <v>UN</v>
          </cell>
          <cell r="F1995">
            <v>16831468.949999999</v>
          </cell>
          <cell r="G1995">
            <v>42524</v>
          </cell>
        </row>
        <row r="1996">
          <cell r="C1996">
            <v>3607</v>
          </cell>
          <cell r="D1996" t="str">
            <v>Suministro E Instalación De Cruceta Metálica Auxiliar De Protecciones.</v>
          </cell>
          <cell r="E1996" t="str">
            <v>UN</v>
          </cell>
          <cell r="F1996">
            <v>222168.95999999999</v>
          </cell>
          <cell r="G1996">
            <v>41569</v>
          </cell>
        </row>
        <row r="1997">
          <cell r="C1997">
            <v>3608</v>
          </cell>
          <cell r="D1997" t="str">
            <v>Reubicación De Transformador Trifásico 13,2 Kv En Poste Nn.</v>
          </cell>
          <cell r="E1997" t="str">
            <v>UN</v>
          </cell>
          <cell r="F1997">
            <v>1249544.44</v>
          </cell>
          <cell r="G1997">
            <v>41569</v>
          </cell>
        </row>
        <row r="1998">
          <cell r="C1998">
            <v>3609</v>
          </cell>
          <cell r="D1998" t="str">
            <v>Reubicación De Luminaria Ap.</v>
          </cell>
          <cell r="E1998" t="str">
            <v>UN</v>
          </cell>
          <cell r="F1998">
            <v>131837.98000000001</v>
          </cell>
          <cell r="G1998">
            <v>42457</v>
          </cell>
        </row>
        <row r="1999">
          <cell r="C1999">
            <v>3611</v>
          </cell>
          <cell r="D1999" t="str">
            <v>Suministro E Instalación De Medidor 2F, 3H, 240V De 15 A 60 Amperios. Ver Diseño.</v>
          </cell>
          <cell r="E1999" t="str">
            <v>UN</v>
          </cell>
          <cell r="F1999">
            <v>243451.38</v>
          </cell>
          <cell r="G1999">
            <v>41569</v>
          </cell>
        </row>
        <row r="2000">
          <cell r="C2000">
            <v>3613</v>
          </cell>
          <cell r="D2000" t="str">
            <v>Construcción Canalización C/ Dos Tubos De 2" De Diámetro En Lecho De Arena.</v>
          </cell>
          <cell r="E2000" t="str">
            <v>ML</v>
          </cell>
          <cell r="F2000">
            <v>42343.67</v>
          </cell>
          <cell r="G2000">
            <v>42534</v>
          </cell>
        </row>
        <row r="2001">
          <cell r="C2001">
            <v>3618</v>
          </cell>
          <cell r="D2001" t="str">
            <v>Suministro E Instalación De Equipo De Medida Semidirecta Tipo Interior.</v>
          </cell>
          <cell r="E2001" t="str">
            <v>ML</v>
          </cell>
          <cell r="F2001">
            <v>4147671.15</v>
          </cell>
          <cell r="G2001">
            <v>42067</v>
          </cell>
        </row>
        <row r="2002">
          <cell r="C2002">
            <v>3626</v>
          </cell>
          <cell r="D2002" t="str">
            <v>Instalación De Salida Para Alumbrado. No Incluye Lámpara.</v>
          </cell>
          <cell r="E2002" t="str">
            <v>UN</v>
          </cell>
          <cell r="F2002">
            <v>114258.97</v>
          </cell>
          <cell r="G2002">
            <v>42524</v>
          </cell>
        </row>
        <row r="2003">
          <cell r="C2003">
            <v>3627</v>
          </cell>
          <cell r="D2003" t="str">
            <v>Instalación Salida Paratoma Común 120 V. Incluye Polo A Tierra.</v>
          </cell>
          <cell r="E2003" t="str">
            <v>UN</v>
          </cell>
          <cell r="F2003">
            <v>125804.05</v>
          </cell>
          <cell r="G2003">
            <v>42524</v>
          </cell>
        </row>
        <row r="2004">
          <cell r="C2004">
            <v>3631</v>
          </cell>
          <cell r="D2004" t="str">
            <v>Instalación De Salida Para Aire Acondicionado Bifásico.</v>
          </cell>
          <cell r="E2004" t="str">
            <v>UN</v>
          </cell>
          <cell r="F2004">
            <v>1509661.66</v>
          </cell>
          <cell r="G2004">
            <v>41569</v>
          </cell>
        </row>
        <row r="2005">
          <cell r="C2005">
            <v>3632</v>
          </cell>
          <cell r="D2005" t="str">
            <v>Suministro E Instalación De Interruptor Sencillo.</v>
          </cell>
          <cell r="E2005" t="str">
            <v>UN</v>
          </cell>
          <cell r="F2005">
            <v>108931.12</v>
          </cell>
          <cell r="G2005">
            <v>42578</v>
          </cell>
        </row>
        <row r="2006">
          <cell r="C2006">
            <v>3633</v>
          </cell>
          <cell r="D2006" t="str">
            <v>Suministro E Instalación De Acometida 3#4/0 + #4/0 + #2T Cu Thhw.</v>
          </cell>
          <cell r="E2006" t="str">
            <v>ML</v>
          </cell>
          <cell r="F2006">
            <v>170158.15</v>
          </cell>
          <cell r="G2006">
            <v>41569</v>
          </cell>
        </row>
        <row r="2007">
          <cell r="C2007">
            <v>3634</v>
          </cell>
          <cell r="D2007" t="str">
            <v>Suministro E Instalación De Acometida 3#1/0 + #1/0 + #2T Cu Thhw.</v>
          </cell>
          <cell r="E2007" t="str">
            <v>ML</v>
          </cell>
          <cell r="F2007">
            <v>98968.49</v>
          </cell>
          <cell r="G2007">
            <v>42524</v>
          </cell>
        </row>
        <row r="2008">
          <cell r="C2008">
            <v>3635</v>
          </cell>
          <cell r="D2008" t="str">
            <v>Suministro E Instalación De Acometida 3#2 + #4 + #10T Cu Thhw.</v>
          </cell>
          <cell r="E2008" t="str">
            <v>ML</v>
          </cell>
          <cell r="F2008">
            <v>61105.5</v>
          </cell>
          <cell r="G2008">
            <v>41569</v>
          </cell>
        </row>
        <row r="2009">
          <cell r="C2009">
            <v>3638</v>
          </cell>
          <cell r="D2009" t="str">
            <v>Suministro E Instalación De Breaker Industrial De 3 X 90 A.</v>
          </cell>
          <cell r="E2009" t="str">
            <v>UN</v>
          </cell>
          <cell r="F2009">
            <v>607148.63</v>
          </cell>
          <cell r="G2009">
            <v>41569</v>
          </cell>
        </row>
        <row r="2010">
          <cell r="C2010">
            <v>3639</v>
          </cell>
          <cell r="D2010" t="str">
            <v>Suministro E Instalación De Breaker Industrial De 3 X 350 A.</v>
          </cell>
          <cell r="E2010" t="str">
            <v>UN</v>
          </cell>
          <cell r="F2010">
            <v>1155304.42</v>
          </cell>
          <cell r="G2010">
            <v>41569</v>
          </cell>
        </row>
        <row r="2011">
          <cell r="C2011">
            <v>3640</v>
          </cell>
          <cell r="D2011" t="str">
            <v>Suministro E Instalación De Acometida Parcial 2#12 + 14T Cu Thhw.</v>
          </cell>
          <cell r="E2011" t="str">
            <v>ML</v>
          </cell>
          <cell r="F2011">
            <v>20324.96</v>
          </cell>
          <cell r="G2011">
            <v>41569</v>
          </cell>
        </row>
        <row r="2012">
          <cell r="C2012">
            <v>3641</v>
          </cell>
          <cell r="D2012" t="str">
            <v>Suministro E Instalación De Tubería Emt Conduit De 1".</v>
          </cell>
          <cell r="E2012" t="str">
            <v>ML</v>
          </cell>
          <cell r="F2012">
            <v>31774.69</v>
          </cell>
          <cell r="G2012">
            <v>42578</v>
          </cell>
        </row>
        <row r="2013">
          <cell r="C2013">
            <v>3646</v>
          </cell>
          <cell r="D2013" t="str">
            <v>Suministro E Instalación De Tubería Emt Conduit De 2".</v>
          </cell>
          <cell r="E2013" t="str">
            <v>ML</v>
          </cell>
          <cell r="F2013">
            <v>189831.23</v>
          </cell>
          <cell r="G2013">
            <v>41569</v>
          </cell>
        </row>
        <row r="2014">
          <cell r="C2014">
            <v>3648</v>
          </cell>
          <cell r="D2014" t="str">
            <v>Suministro E Instalación De Conector Bimetálico Tubular 3M De Ojo No. 8 Awg.</v>
          </cell>
          <cell r="E2014" t="str">
            <v>UN</v>
          </cell>
          <cell r="F2014">
            <v>9049.69</v>
          </cell>
          <cell r="G2014">
            <v>41569</v>
          </cell>
        </row>
        <row r="2015">
          <cell r="C2015">
            <v>3649</v>
          </cell>
          <cell r="D2015" t="str">
            <v>Suministro E Instalación De Conector Bimetálico Tubular 3M De Ojo No. 2 Awg.</v>
          </cell>
          <cell r="E2015" t="str">
            <v>UN</v>
          </cell>
          <cell r="F2015">
            <v>12531.56</v>
          </cell>
          <cell r="G2015">
            <v>42067</v>
          </cell>
        </row>
        <row r="2016">
          <cell r="C2016">
            <v>3651</v>
          </cell>
          <cell r="D2016" t="str">
            <v>Suministro E Instalación De Conector Bimetálico Tubular 3M De Ojo No. 1/0 Awg.</v>
          </cell>
          <cell r="E2016" t="str">
            <v>UN</v>
          </cell>
          <cell r="F2016">
            <v>24761.27</v>
          </cell>
          <cell r="G2016">
            <v>42067</v>
          </cell>
        </row>
        <row r="2017">
          <cell r="C2017">
            <v>3653</v>
          </cell>
          <cell r="D2017" t="str">
            <v>Suministro E Instalación De Conector Bimetálico Tubular 3M De Ojo No. 4/0 Awg.</v>
          </cell>
          <cell r="E2017" t="str">
            <v>UN</v>
          </cell>
          <cell r="F2017">
            <v>39963.26</v>
          </cell>
          <cell r="G2017">
            <v>42135</v>
          </cell>
        </row>
        <row r="2018">
          <cell r="C2018">
            <v>3654</v>
          </cell>
          <cell r="D2018" t="str">
            <v>Suministro E Instalación De Tablero Trifásico Con Puerta Y Espacio Para Totalizador 18 Circuitos Empotrar.</v>
          </cell>
          <cell r="E2018" t="str">
            <v>UN</v>
          </cell>
          <cell r="F2018">
            <v>603287.35</v>
          </cell>
          <cell r="G2018">
            <v>42534</v>
          </cell>
        </row>
        <row r="2019">
          <cell r="C2019">
            <v>3659</v>
          </cell>
          <cell r="D2019" t="str">
            <v>Instalación De Salida Para Toma Gfci 120 V. Incluye Polo A Tierra.</v>
          </cell>
          <cell r="E2019" t="str">
            <v>UN</v>
          </cell>
          <cell r="F2019">
            <v>152588.21</v>
          </cell>
          <cell r="G2019">
            <v>42578</v>
          </cell>
        </row>
        <row r="2020">
          <cell r="C2020">
            <v>3661</v>
          </cell>
          <cell r="D2020" t="str">
            <v>Suministro E Instalación De Puerta De Estera Metálica De 2M X 2M. Incluye Accesorios Para Instalación.</v>
          </cell>
          <cell r="E2020" t="str">
            <v>M2</v>
          </cell>
          <cell r="F2020">
            <v>677466.94</v>
          </cell>
          <cell r="G2020">
            <v>41570</v>
          </cell>
        </row>
        <row r="2021">
          <cell r="C2021">
            <v>3667</v>
          </cell>
          <cell r="D2021" t="str">
            <v>Suministro E Instalación De Puerta Tipo Reja. Estera Transparente. Ver Planos.</v>
          </cell>
          <cell r="E2021" t="str">
            <v>UN</v>
          </cell>
          <cell r="F2021">
            <v>1709123.43</v>
          </cell>
          <cell r="G2021">
            <v>41936</v>
          </cell>
        </row>
        <row r="2022">
          <cell r="C2022">
            <v>3668</v>
          </cell>
          <cell r="D2022" t="str">
            <v>Suministro E Instalación De Ventana Tipo Patrimonial. Ver Planos.</v>
          </cell>
          <cell r="E2022" t="str">
            <v>M2</v>
          </cell>
          <cell r="F2022">
            <v>1016534.45</v>
          </cell>
          <cell r="G2022">
            <v>41936</v>
          </cell>
        </row>
        <row r="2023">
          <cell r="C2023">
            <v>3671</v>
          </cell>
          <cell r="D2023" t="str">
            <v>Suministro, Instalacion Y Montaje De Estructura Metalica Para Pabellon En Cerchas Metalicas, Correas, Riostras, Tensores, Platinas De Anclaje, Pintura En Anticorrosivo Base Cromato De Zinc, Acabado En Esmalte, Incluye: Excavaciones, Rellenos, Estructura, Mamposteria Y Acabados - (Ver Diseño).</v>
          </cell>
          <cell r="E2023" t="str">
            <v>UN</v>
          </cell>
          <cell r="F2023">
            <v>104782741.56999999</v>
          </cell>
          <cell r="G2023">
            <v>41670</v>
          </cell>
        </row>
        <row r="2024">
          <cell r="C2024">
            <v>3672</v>
          </cell>
          <cell r="D2024" t="str">
            <v>Suministro E Instalacion De Cubierta En Pergola De Piezas De Madera Teca De 4.5 Centimetros X 12.00 Centimetros, Longitud 3.20 Metros, Ancladas Con Tornilleria Galvanizada, Soportados Sobre Perfiles Metalicos De 6.00 Metros X 3" X 6" Galvanizado, Incluye Tubo De Acero Inoxidable De 1" X 6.00 Metros De Longitud, El Cual Garantiza La Distancia Entre Listones (Ver Diseño).</v>
          </cell>
          <cell r="E2024" t="str">
            <v>UN</v>
          </cell>
          <cell r="F2024">
            <v>6529697.7800000003</v>
          </cell>
          <cell r="G2024">
            <v>41717</v>
          </cell>
        </row>
        <row r="2025">
          <cell r="C2025">
            <v>3673</v>
          </cell>
          <cell r="D2025" t="str">
            <v>Piso De Caucho Reciclado Y Tratado Para Proteccion En Zona De Juegos Infantiles (Ver Diseño).</v>
          </cell>
          <cell r="E2025" t="str">
            <v>M2</v>
          </cell>
          <cell r="F2025">
            <v>99470</v>
          </cell>
          <cell r="G2025">
            <v>42496</v>
          </cell>
        </row>
        <row r="2026">
          <cell r="C2026">
            <v>3676</v>
          </cell>
          <cell r="D2026" t="str">
            <v>Grama Sintetica Area Aferente A Juegos Infantiles (Ver Diseño).</v>
          </cell>
          <cell r="E2026" t="str">
            <v>M2</v>
          </cell>
          <cell r="F2026">
            <v>88493</v>
          </cell>
          <cell r="G2026">
            <v>42534</v>
          </cell>
        </row>
        <row r="2027">
          <cell r="C2027">
            <v>3678</v>
          </cell>
          <cell r="D2027" t="str">
            <v>Pintura De Esmalte Para Marcos Cancha De Futbol En Arena (Ver Diseño).</v>
          </cell>
          <cell r="E2027" t="str">
            <v>UN</v>
          </cell>
          <cell r="F2027">
            <v>322834.78999999998</v>
          </cell>
          <cell r="G2027">
            <v>42496</v>
          </cell>
        </row>
        <row r="2028">
          <cell r="C2028">
            <v>3679</v>
          </cell>
          <cell r="D2028" t="str">
            <v>Pintura En Esmalte Color Negro Para Losa (Ver Diseño).</v>
          </cell>
          <cell r="E2028" t="str">
            <v>M2</v>
          </cell>
          <cell r="F2028">
            <v>32164.46</v>
          </cell>
          <cell r="G2028">
            <v>41591</v>
          </cell>
        </row>
        <row r="2029">
          <cell r="C2029">
            <v>3681</v>
          </cell>
          <cell r="D2029" t="str">
            <v>Detalle Alegorico Al Carnaval En Piso Cumbiodromo (Ver Diseño).</v>
          </cell>
          <cell r="E2029" t="str">
            <v>UN</v>
          </cell>
          <cell r="F2029">
            <v>3081232</v>
          </cell>
          <cell r="G2029">
            <v>41670</v>
          </cell>
        </row>
        <row r="2030">
          <cell r="C2030">
            <v>3682</v>
          </cell>
          <cell r="D2030" t="str">
            <v>Limpieza Y Pulida De Busto (Ver Diseño).</v>
          </cell>
          <cell r="E2030" t="str">
            <v>UN</v>
          </cell>
          <cell r="F2030">
            <v>136448.07</v>
          </cell>
          <cell r="G2030">
            <v>42496</v>
          </cell>
        </row>
        <row r="2031">
          <cell r="C2031">
            <v>3684</v>
          </cell>
          <cell r="D2031" t="str">
            <v>Enchape En Ceramica Color Cafe Madera Brillante De 0.35 X 0.60 Metros (Ver Diseño).</v>
          </cell>
          <cell r="E2031" t="str">
            <v>M2</v>
          </cell>
          <cell r="F2031">
            <v>69959.199999999997</v>
          </cell>
          <cell r="G2031">
            <v>41591</v>
          </cell>
        </row>
        <row r="2032">
          <cell r="C2032">
            <v>3685</v>
          </cell>
          <cell r="D2032" t="str">
            <v>Mallas Para Marcos De 3.00 X 2.00 Metros En Cancha De Futbol (Ver Diseño).</v>
          </cell>
          <cell r="E2032" t="str">
            <v>UN</v>
          </cell>
          <cell r="F2032">
            <v>266950.73</v>
          </cell>
          <cell r="G2032">
            <v>42496</v>
          </cell>
        </row>
        <row r="2033">
          <cell r="C2033">
            <v>3687</v>
          </cell>
          <cell r="D2033" t="str">
            <v>Suministro E Instalacion De Banca En Concreto, Acabado En Granito De 2.40 X 0.44 Metros (Ver Diseño).</v>
          </cell>
          <cell r="E2033" t="str">
            <v>UN</v>
          </cell>
          <cell r="F2033">
            <v>2166211.27</v>
          </cell>
          <cell r="G2033">
            <v>42496</v>
          </cell>
        </row>
        <row r="2034">
          <cell r="C2034">
            <v>3690</v>
          </cell>
          <cell r="D2034" t="str">
            <v>Suministro E Instalacion De Juego De Mesa Con 6 Puestos, Antibandalicas De Concreto (Ver Diseño).</v>
          </cell>
          <cell r="E2034" t="str">
            <v>UN</v>
          </cell>
          <cell r="F2034">
            <v>3984010.23</v>
          </cell>
          <cell r="G2034">
            <v>41670</v>
          </cell>
        </row>
        <row r="2035">
          <cell r="C2035">
            <v>3692</v>
          </cell>
          <cell r="D2035" t="str">
            <v>Suministro E Instalacion De Juego De Mesa Con 4 Puestos, Antibandalicas De Concreto (Ver Diseño).</v>
          </cell>
          <cell r="E2035" t="str">
            <v>UN</v>
          </cell>
          <cell r="F2035">
            <v>2014010.23</v>
          </cell>
          <cell r="G2035">
            <v>42496</v>
          </cell>
        </row>
        <row r="2036">
          <cell r="C2036">
            <v>3693</v>
          </cell>
          <cell r="D2036" t="str">
            <v>Suministro E Instalacion De Cubos Con Perforaciones En Granito Pulido (Ver Diseño).</v>
          </cell>
          <cell r="E2036" t="str">
            <v>UN</v>
          </cell>
          <cell r="F2036">
            <v>488040.83</v>
          </cell>
          <cell r="G2036">
            <v>41670</v>
          </cell>
        </row>
        <row r="2037">
          <cell r="C2037">
            <v>3695</v>
          </cell>
          <cell r="D2037" t="str">
            <v>Suministro E Instalacion De Cubos Solidos En Granito Pulido (Ver Diseño).+</v>
          </cell>
          <cell r="E2037" t="str">
            <v>UN</v>
          </cell>
          <cell r="F2037">
            <v>542606.93999999994</v>
          </cell>
          <cell r="G2037">
            <v>42496</v>
          </cell>
        </row>
        <row r="2038">
          <cell r="C2038">
            <v>3698</v>
          </cell>
          <cell r="D2038" t="str">
            <v>Suministro De Caneca En Concreto (Ver Diseño).</v>
          </cell>
          <cell r="E2038" t="str">
            <v>UN</v>
          </cell>
          <cell r="F2038">
            <v>1861858.44</v>
          </cell>
          <cell r="G2038">
            <v>41968</v>
          </cell>
        </row>
        <row r="2039">
          <cell r="C2039">
            <v>3700</v>
          </cell>
          <cell r="D2039" t="str">
            <v>Suministro E Instalacion De Tubos Metalicos Galvanizados Para Diseño En Estructura Base De Pergolas (Ver Diseño).</v>
          </cell>
          <cell r="E2039" t="str">
            <v>UN</v>
          </cell>
          <cell r="F2039">
            <v>778060</v>
          </cell>
          <cell r="G2039">
            <v>41717</v>
          </cell>
        </row>
        <row r="2040">
          <cell r="C2040">
            <v>3703</v>
          </cell>
          <cell r="D2040" t="str">
            <v>Gym Biosaludable Eliptica Doble Estacion: Tuberia Principal De Alta Calidad De Tubos Con Costuras, Diametro De 114 Mm De Grosor, Revestimiento Por Pulverizacion (Ver Diseño).</v>
          </cell>
          <cell r="E2040" t="str">
            <v>UN</v>
          </cell>
          <cell r="F2040">
            <v>4507104</v>
          </cell>
          <cell r="G2040">
            <v>42496</v>
          </cell>
        </row>
        <row r="2041">
          <cell r="C2041">
            <v>3705</v>
          </cell>
          <cell r="D2041" t="str">
            <v>Gym Biosaludable Press De Pecho: Tuberia Principal De Alta Calidad De Tubos Con Costuras, Diametro De 114 Mm De Grosor, Revestimiento Por Pulverizacion Electrostatica (Ver Diseño).</v>
          </cell>
          <cell r="E2041" t="str">
            <v>UN</v>
          </cell>
          <cell r="F2041">
            <v>4810098.57</v>
          </cell>
          <cell r="G2041">
            <v>42496</v>
          </cell>
        </row>
        <row r="2042">
          <cell r="C2042">
            <v>3707</v>
          </cell>
          <cell r="D2042" t="str">
            <v>Gym Biosaludable Press De Pierna: Tuberia Principal De Alta Calidad De Tubos Con Costuras, Diametro De 14 Mm De Grosor, Revestimiento Por Pulverizacion Electrostatica (Ver Diseño).</v>
          </cell>
          <cell r="E2042" t="str">
            <v>UN</v>
          </cell>
          <cell r="F2042">
            <v>4789498.57</v>
          </cell>
          <cell r="G2042">
            <v>42496</v>
          </cell>
        </row>
        <row r="2043">
          <cell r="C2043">
            <v>3709</v>
          </cell>
          <cell r="D2043" t="str">
            <v>Gym Biosaludable Banco Abdominal: Tuberia Principal De Alta Calidad De Tubos Con Costuras, Diametro De 114 Mm De Grosor, Revestimiento Por Pulverizacion Electrostatica (Ver Diseño).</v>
          </cell>
          <cell r="E2043" t="str">
            <v>UN</v>
          </cell>
          <cell r="F2043">
            <v>3369728.25</v>
          </cell>
          <cell r="G2043">
            <v>42496</v>
          </cell>
        </row>
        <row r="2044">
          <cell r="C2044">
            <v>3711</v>
          </cell>
          <cell r="D2044" t="str">
            <v>Gym Biosaludable Barras Horizontales: Tuberia Principal De Alta Calidad De Tubos Con Costuras, Diametro De 114 Mm De Grosor, Revestimiento Por Pulverizacion Electrostatica (Ver Diseño).</v>
          </cell>
          <cell r="E2044" t="str">
            <v>UN</v>
          </cell>
          <cell r="F2044">
            <v>3106344.44</v>
          </cell>
          <cell r="G2044">
            <v>42496</v>
          </cell>
        </row>
        <row r="2045">
          <cell r="C2045">
            <v>3714</v>
          </cell>
          <cell r="D2045" t="str">
            <v>Gym Biosaludable Giro: Tuberia Principal De Alta Calidad De Tubos Con Costuras, Diametro De 114 Mm De Grosor, Revestimiento Por Pulverizacion Electrostatica (Ver Diseño).</v>
          </cell>
          <cell r="E2045" t="str">
            <v>UN</v>
          </cell>
          <cell r="F2045">
            <v>4511398.57</v>
          </cell>
          <cell r="G2045">
            <v>42496</v>
          </cell>
        </row>
        <row r="2046">
          <cell r="C2046">
            <v>3716</v>
          </cell>
          <cell r="D2046" t="str">
            <v>Gym Biosaludable Remo: Tuberia Principal De Alta Calidad De Tubos Con Costuras, Diametro De 114 Mm De Grosor, Revestimiento Por Pulverizacion Electrostatica (Ver Diseño).</v>
          </cell>
          <cell r="E2046" t="str">
            <v>UN</v>
          </cell>
          <cell r="F2046">
            <v>5128081.82</v>
          </cell>
          <cell r="G2046">
            <v>42496</v>
          </cell>
        </row>
        <row r="2047">
          <cell r="C2047">
            <v>3719</v>
          </cell>
          <cell r="D2047" t="str">
            <v>Gym Biosaludable Volantes: Tuberia Principal De Alta Calidad De Tubos Con Costuras, Diametro De 114 Mm De Grosor, Revestimiento Por Pulverizacion Electrostatica (Ver Diseño).</v>
          </cell>
          <cell r="E2047" t="str">
            <v>UN</v>
          </cell>
          <cell r="F2047">
            <v>5112872.41</v>
          </cell>
          <cell r="G2047">
            <v>42496</v>
          </cell>
        </row>
        <row r="2048">
          <cell r="C2048">
            <v>3722</v>
          </cell>
          <cell r="D2048" t="str">
            <v>Gym Biosaludable Caminador Aereo-Estacion Doble: Tuberia Principal De Alta Calidad De Tubos Con Costuras, Diametro De 114 Mm De Grosor, Revestimiento Por Pulverizacion Electrostatica (Ver Diseño).</v>
          </cell>
          <cell r="E2048" t="str">
            <v>UN</v>
          </cell>
          <cell r="F2048">
            <v>4546372.41</v>
          </cell>
          <cell r="G2048">
            <v>42496</v>
          </cell>
        </row>
        <row r="2049">
          <cell r="C2049">
            <v>3724</v>
          </cell>
          <cell r="D2049" t="str">
            <v>Gym Biosaludable Tabla: Tuberia Principal De Alta Calidad De Tubos Con Costuras, Diametro De 114 Mm De Grosor, Revestimiento Por Pulverizacion Electrostatica (Ver Diseño).</v>
          </cell>
          <cell r="E2049" t="str">
            <v>UN</v>
          </cell>
          <cell r="F2049">
            <v>3348906.25</v>
          </cell>
          <cell r="G2049">
            <v>42496</v>
          </cell>
        </row>
        <row r="2050">
          <cell r="C2050">
            <v>3727</v>
          </cell>
          <cell r="D2050" t="str">
            <v>Juego Infantil Para Niños Entre Eades De 5 A 12 Años, Compuesto De Planchas De Polietileno De 15.00 Mm, Alta Densidad Suelos Y Rampas En Contrachapado De Abedul Antideslizante, Toboganes De Polietileno Alta Densidad Obtenido Por Rotomoldeo, Herrajes De Nylon, Tornilleria Galvanizada En Caliente, Postes En Madera Tratados En Autoclave, Tuercas Y Tornillos Protegidos Con Tapones Protectores Y Accesorios Metalicos Con Cantos Redondeados, Ref. Ss-215, St-606, Fg-410 J, Fg-415 Mc, Fg-401Lm-Ver Diseño</v>
          </cell>
          <cell r="E2050" t="str">
            <v>UN</v>
          </cell>
          <cell r="F2050">
            <v>102625316.67</v>
          </cell>
          <cell r="G2050">
            <v>41670</v>
          </cell>
        </row>
        <row r="2051">
          <cell r="C2051">
            <v>3730</v>
          </cell>
          <cell r="D2051" t="str">
            <v>Juego Infantil La Torre Central, Es Una Estructura Con Forma Hexagonal, Debajo De La Misma Alberga Una Piramide De Polietileno Con Cuerdas Para Que El Niño Pueda Subir Por La Minipiramide, Que Sirve De Recodromo Y Escondite Para El Niño, Torre Con Una Altura De Caida Maxima De 1400 Mm, Dimensiones 10.00 X 10.00 Metros (Ver Diseño).</v>
          </cell>
          <cell r="E2051" t="str">
            <v>UN</v>
          </cell>
          <cell r="F2051">
            <v>72137105.409999996</v>
          </cell>
          <cell r="G2051">
            <v>41670</v>
          </cell>
        </row>
        <row r="2052">
          <cell r="C2052">
            <v>3733</v>
          </cell>
          <cell r="D2052" t="str">
            <v>Juego Infantil Tipo Blazer, Compuesto Por Diferentes Elementos Didacticos Y Pedagogicos, Componente Principal En Polietileno De Alto Impacto, Libre De Mantenimiento, Fabricado En Acero Galvanizado En Caliente Durante El Laminado, Juego Infantil Certificado Conforme A La Normativa De Ref. Une-En1176 De Seguridad En Parques Infantiles (Ver Diseño).</v>
          </cell>
          <cell r="E2052" t="str">
            <v>UN</v>
          </cell>
          <cell r="F2052">
            <v>19905937.690000001</v>
          </cell>
          <cell r="G2052">
            <v>41670</v>
          </cell>
        </row>
        <row r="2053">
          <cell r="C2053">
            <v>3736</v>
          </cell>
          <cell r="D2053" t="str">
            <v>Cerramiento En Polietileno Para Juegos Infantiles (Ver Diseño)</v>
          </cell>
          <cell r="E2053" t="str">
            <v>ML</v>
          </cell>
          <cell r="F2053">
            <v>129879.87</v>
          </cell>
          <cell r="G2053">
            <v>41670</v>
          </cell>
        </row>
        <row r="2054">
          <cell r="C2054">
            <v>3740</v>
          </cell>
          <cell r="D2054" t="str">
            <v>Juego Infantil Columpio De Sol &amp; Luna, Columpio De Dos Plazas Dirigido A Niños Con Edades Entre 5 Y 12 Años, Formado Por Cuatro Postes Colocados Dos A Dos En Forma De "V" Invertida, Dimensiones 1.53 X 3.49 Metros, Altura Libre De Caida 0.90 Metros (Ver Diseño).</v>
          </cell>
          <cell r="E2054" t="str">
            <v>UN</v>
          </cell>
          <cell r="F2054">
            <v>1785724.69</v>
          </cell>
          <cell r="G2054">
            <v>41670</v>
          </cell>
        </row>
        <row r="2055">
          <cell r="C2055">
            <v>3742</v>
          </cell>
          <cell r="D2055" t="str">
            <v>Juego Infantil Muelle De Dos Plazas Con Asientos Y Figuras Decorativas En Polietileno De 15 Mm De Espesor, Estructura Principal Realizada En Madera Laminada Y Tratada En Autoclave Nivel Iv, Dimensiones: 0.50 X 3.00 Metros, Altura Libre De Caida: Menor De 60 Cms, Area De Seguridad: 3.44 X 6.86 Metros, Debe Cumplir La Normativa Une-En1176 De Seguridad De Parques Infantiles (Ver Diseño).</v>
          </cell>
          <cell r="E2055" t="str">
            <v>UN</v>
          </cell>
          <cell r="F2055">
            <v>1800394.87</v>
          </cell>
          <cell r="G2055">
            <v>41670</v>
          </cell>
        </row>
        <row r="2056">
          <cell r="C2056">
            <v>3745</v>
          </cell>
          <cell r="D2056" t="str">
            <v>Juego Infantil Gran Tobogan, Con Estructura Principal Realizada En Polietileno De Alta Densidad Y Rampa De Descenso En Acero Inoxidable, Dimensiones: 0.46 X 3.40 Metros, Altura Libre De Caida: 90 Cms, Area De Seguridad 3.44 X 6.86 Metros (Ver Diseño).</v>
          </cell>
          <cell r="E2056" t="str">
            <v>UN</v>
          </cell>
          <cell r="F2056">
            <v>3237672.41</v>
          </cell>
          <cell r="G2056">
            <v>41670</v>
          </cell>
        </row>
        <row r="2057">
          <cell r="C2057">
            <v>3747</v>
          </cell>
          <cell r="D2057" t="str">
            <v>Señalizacion Permanente Para Ubicacion Y Orientacion En Cada Uno De Los Parques (Ver Diseño).</v>
          </cell>
          <cell r="E2057" t="str">
            <v>GL</v>
          </cell>
          <cell r="F2057">
            <v>2914647.62</v>
          </cell>
          <cell r="G2057">
            <v>42496</v>
          </cell>
        </row>
        <row r="2058">
          <cell r="C2058">
            <v>3750</v>
          </cell>
          <cell r="D2058" t="str">
            <v>Sistema De Neubulizacion Para Plazoleta Cumbiodromo De 400 M2, Incluye: Bomba De Alta Presion 1000 Psi Con Un Caudal De 1.3 Gpm Y Otras Especificaciones (Ver Diseño).</v>
          </cell>
          <cell r="E2058" t="str">
            <v>UN</v>
          </cell>
          <cell r="F2058">
            <v>21125291.18</v>
          </cell>
          <cell r="G2058">
            <v>41670</v>
          </cell>
        </row>
        <row r="2059">
          <cell r="C2059">
            <v>3753</v>
          </cell>
          <cell r="D2059" t="str">
            <v>Sistema De Neubulizacion Para Area Gym Biosaludable, Juegos Infantiles Y Cafeteria 150 M2, Incluye: Bomba De Alta Presion 1000 Psi Con Un Caudal De 1.3 Gpm Y Otras Especificaciones (Ver Diseño).</v>
          </cell>
          <cell r="E2059" t="str">
            <v>UN</v>
          </cell>
          <cell r="F2059">
            <v>11835291.18</v>
          </cell>
          <cell r="G2059">
            <v>41670</v>
          </cell>
        </row>
        <row r="2060">
          <cell r="C2060">
            <v>3755</v>
          </cell>
          <cell r="D2060" t="str">
            <v>Paisajismo General Zona Verde: Incluye Siembra De Plantas Y Transporte De:1000 M2 Coccoloba Uvifera-Uva De Playa Densidad 5 X M2, Cocardus Erectus-Mangle Verde Densidad 4 X M2, Conocardus Erectus-Mangle Plateado-Densidad 4 X M2, Leucophylum Frytences-Frailejon Densidad 4 X M2, Bougainvillea Spectabilis-Trinitarias Surtidas Densidad 3 M2, Carissa Macrocarda-Monedita Densidad 8 X M2, Sheflera Arboricola-Sheflera Densidad 6 X M2, Suinglea Glutinosa-Suingla O Limoncillo Densidad 6 X M2 (Ver Diseño).</v>
          </cell>
          <cell r="E2060" t="str">
            <v>M2</v>
          </cell>
          <cell r="F2060">
            <v>84644.3</v>
          </cell>
          <cell r="G2060">
            <v>42496</v>
          </cell>
        </row>
        <row r="2061">
          <cell r="C2061">
            <v>3758</v>
          </cell>
          <cell r="D2061" t="str">
            <v>Suministro E Instalacion De Tubos Metalicos Galvanizados Para Diseño En Estructura De Partida (Ver Diseño).</v>
          </cell>
          <cell r="E2061" t="str">
            <v>GL</v>
          </cell>
          <cell r="F2061">
            <v>4335324.25</v>
          </cell>
          <cell r="G2061">
            <v>41591</v>
          </cell>
        </row>
        <row r="2062">
          <cell r="C2062">
            <v>3759</v>
          </cell>
          <cell r="D2062" t="str">
            <v>Rejilla Metalica Para Sumidero De Aguas Lluvias, De 2.00 X 0.35 Metros, En Platinas De  1" X 1" X 1/16" (Ver Diseño).</v>
          </cell>
          <cell r="E2062" t="str">
            <v>UN</v>
          </cell>
          <cell r="F2062">
            <v>585385.9</v>
          </cell>
          <cell r="G2062">
            <v>42578</v>
          </cell>
        </row>
        <row r="2063">
          <cell r="C2063">
            <v>3760</v>
          </cell>
          <cell r="D2063" t="str">
            <v>Relleno En Material De Subbase Granular Compactado Cbr &gt; = 10%</v>
          </cell>
          <cell r="E2063" t="str">
            <v>M3</v>
          </cell>
          <cell r="F2063">
            <v>89228.1</v>
          </cell>
          <cell r="G2063">
            <v>42552</v>
          </cell>
        </row>
        <row r="2064">
          <cell r="C2064">
            <v>3762</v>
          </cell>
          <cell r="D2064" t="str">
            <v>Base Suelo Cemento 1:20 Compactado</v>
          </cell>
          <cell r="E2064" t="str">
            <v>M3</v>
          </cell>
          <cell r="F2064">
            <v>187381.9</v>
          </cell>
          <cell r="G2064">
            <v>42552</v>
          </cell>
        </row>
        <row r="2065">
          <cell r="C2065">
            <v>3763</v>
          </cell>
          <cell r="D2065" t="str">
            <v>Suministro E Instalacion De Malla Geotextil Nt 1600 Para Filtro (Ver Diseño).</v>
          </cell>
          <cell r="E2065" t="str">
            <v>M2</v>
          </cell>
          <cell r="F2065">
            <v>7357.09</v>
          </cell>
          <cell r="G2065">
            <v>42496</v>
          </cell>
        </row>
        <row r="2066">
          <cell r="C2066">
            <v>3764</v>
          </cell>
          <cell r="D2066" t="str">
            <v>Suministro De Pozo, Incluye: Adecuacion Del Area, Perforacion Exploratoria, Registro Electrico, Ampliacion Y Lavado De Pozo, Sello Sanitario, Prueba De Bombeo Con Bomba Sumergible, Tuberia, Soldadura, Grava Y Gravilla, Equipo De Bombeo Monofasico, Transportes, Informe Final, Etc. (Ver Diseño).</v>
          </cell>
          <cell r="E2066" t="str">
            <v>UN</v>
          </cell>
          <cell r="F2066">
            <v>50079436</v>
          </cell>
          <cell r="G2066">
            <v>41968</v>
          </cell>
        </row>
        <row r="2067">
          <cell r="C2067">
            <v>3765</v>
          </cell>
          <cell r="D2067" t="str">
            <v>Instalacion Equipos De Medida</v>
          </cell>
          <cell r="E2067" t="str">
            <v>GL</v>
          </cell>
          <cell r="F2067">
            <v>1950000</v>
          </cell>
          <cell r="G2067">
            <v>42558</v>
          </cell>
        </row>
        <row r="2068">
          <cell r="C2068">
            <v>3766</v>
          </cell>
          <cell r="D2068" t="str">
            <v>Certificado Retilap</v>
          </cell>
          <cell r="E2068" t="str">
            <v>GL</v>
          </cell>
          <cell r="F2068">
            <v>4132500</v>
          </cell>
          <cell r="G2068">
            <v>42578</v>
          </cell>
        </row>
        <row r="2069">
          <cell r="C2069">
            <v>3768</v>
          </cell>
          <cell r="D2069" t="str">
            <v>Certificado Retie</v>
          </cell>
          <cell r="E2069" t="str">
            <v>GL</v>
          </cell>
          <cell r="F2069">
            <v>3625000</v>
          </cell>
          <cell r="G2069">
            <v>42578</v>
          </cell>
        </row>
        <row r="2070">
          <cell r="C2070">
            <v>3769</v>
          </cell>
          <cell r="D2070" t="str">
            <v>Provisiones De Publicidad, Vallas Y Socialización</v>
          </cell>
          <cell r="E2070" t="str">
            <v>GL</v>
          </cell>
          <cell r="F2070">
            <v>70684363.5</v>
          </cell>
          <cell r="G2070">
            <v>42578</v>
          </cell>
        </row>
        <row r="2071">
          <cell r="C2071">
            <v>3770</v>
          </cell>
          <cell r="D2071" t="str">
            <v>Retiro De Postes, Cables Y Luminarias Existentes</v>
          </cell>
          <cell r="E2071" t="str">
            <v>GL</v>
          </cell>
          <cell r="F2071">
            <v>3500000</v>
          </cell>
          <cell r="G2071">
            <v>42067</v>
          </cell>
        </row>
        <row r="2072">
          <cell r="C2072">
            <v>3771</v>
          </cell>
          <cell r="D2072" t="str">
            <v>Paisajismo General Zona Verde Autosostenible (Ver Diseño)</v>
          </cell>
          <cell r="E2072" t="str">
            <v>GL</v>
          </cell>
          <cell r="F2072">
            <v>139578149.16999999</v>
          </cell>
          <cell r="G2072">
            <v>41670</v>
          </cell>
        </row>
        <row r="2073">
          <cell r="C2073">
            <v>3773</v>
          </cell>
          <cell r="D2073" t="str">
            <v>Suministro De Sistema De Jardin Autoirrigado Tec-Garden, Incluye: Placas De Piso De Polipropileno De 0.50 M X 0.50 M Y 0.03 M De Espesor, Pedestales De Polipropileno Regulables En Altura Segun Diseño Y Tubos De Irrigacion De Pvc Envueltos En Geotextil.</v>
          </cell>
          <cell r="E2073" t="str">
            <v>M2</v>
          </cell>
          <cell r="F2073">
            <v>136000</v>
          </cell>
          <cell r="G2073">
            <v>41576</v>
          </cell>
        </row>
        <row r="2074">
          <cell r="C2074">
            <v>3779</v>
          </cell>
          <cell r="D2074" t="str">
            <v>Suministro E Instalacion De Motobomba (Ver Diseño).</v>
          </cell>
          <cell r="E2074" t="str">
            <v>GL</v>
          </cell>
          <cell r="F2074">
            <v>12138041.67</v>
          </cell>
          <cell r="G2074">
            <v>41670</v>
          </cell>
        </row>
        <row r="2075">
          <cell r="C2075">
            <v>3782</v>
          </cell>
          <cell r="D2075" t="str">
            <v>Relleno De Piedra Canto Rodado Para Filtro (Piedra China), Diametro= 2.5 Centimetros (Ver Diseño)</v>
          </cell>
          <cell r="E2075" t="str">
            <v>M3</v>
          </cell>
          <cell r="F2075">
            <v>101353.9</v>
          </cell>
          <cell r="G2075">
            <v>42496</v>
          </cell>
        </row>
        <row r="2076">
          <cell r="C2076">
            <v>3783</v>
          </cell>
          <cell r="D2076" t="str">
            <v>Suministro E Instalacion De Tuberia De Filtro De 4" (Ver Diseño)</v>
          </cell>
          <cell r="E2076" t="str">
            <v>ML</v>
          </cell>
          <cell r="F2076">
            <v>23345.040000000001</v>
          </cell>
          <cell r="G2076">
            <v>41670</v>
          </cell>
        </row>
        <row r="2077">
          <cell r="C2077">
            <v>3785</v>
          </cell>
          <cell r="D2077" t="str">
            <v>Arborizacion (Ver Diseño).</v>
          </cell>
          <cell r="E2077" t="str">
            <v>UN</v>
          </cell>
          <cell r="F2077">
            <v>2610830.08</v>
          </cell>
          <cell r="G2077">
            <v>41767</v>
          </cell>
        </row>
        <row r="2078">
          <cell r="C2078">
            <v>3791</v>
          </cell>
          <cell r="D2078" t="str">
            <v>Gastos Tramites Gases Del Caribe</v>
          </cell>
          <cell r="E2078" t="str">
            <v>GL</v>
          </cell>
          <cell r="F2078">
            <v>1234552</v>
          </cell>
          <cell r="G2078">
            <v>41579</v>
          </cell>
        </row>
        <row r="2079">
          <cell r="C2079">
            <v>3792</v>
          </cell>
          <cell r="D2079" t="str">
            <v>Punto De Gas (Ver Diseño)</v>
          </cell>
          <cell r="E2079" t="str">
            <v>UN</v>
          </cell>
          <cell r="F2079">
            <v>3542701.41</v>
          </cell>
          <cell r="G2079">
            <v>42314</v>
          </cell>
        </row>
        <row r="2080">
          <cell r="C2080">
            <v>3794</v>
          </cell>
          <cell r="D2080" t="str">
            <v>Estuco En Yeso Para Filetes Y Juntas</v>
          </cell>
          <cell r="E2080" t="str">
            <v>ML</v>
          </cell>
          <cell r="F2080">
            <v>3655.25</v>
          </cell>
          <cell r="G2080">
            <v>41583</v>
          </cell>
        </row>
        <row r="2081">
          <cell r="C2081">
            <v>3795</v>
          </cell>
          <cell r="D2081" t="str">
            <v>Suministro E Instalación De Placa Prefabricada En Concreto De 3000 Psi (Aspecto Abusardado) De 0.06 X 1.20 X 0.55 Metros, Anclado Al Muro Por Medio De Pernos Acerados</v>
          </cell>
          <cell r="E2081" t="str">
            <v>UN</v>
          </cell>
          <cell r="F2081">
            <v>92846.080000000002</v>
          </cell>
          <cell r="G2081">
            <v>41676</v>
          </cell>
        </row>
        <row r="2082">
          <cell r="C2082">
            <v>3797</v>
          </cell>
          <cell r="D2082" t="str">
            <v>Suministro E Instalacion De Cable De Cobre Forrado N° 8 Awg, Aislamiento Thw</v>
          </cell>
          <cell r="E2082" t="str">
            <v>ML</v>
          </cell>
          <cell r="F2082">
            <v>6208.07</v>
          </cell>
          <cell r="G2082">
            <v>41771</v>
          </cell>
        </row>
        <row r="2083">
          <cell r="C2083">
            <v>3799</v>
          </cell>
          <cell r="D2083" t="str">
            <v>Suministro E Instalacion De Cable De Cobre Forrado N° 12 Awg - Aislamiento Thw</v>
          </cell>
          <cell r="E2083" t="str">
            <v>ML</v>
          </cell>
          <cell r="F2083">
            <v>4710.92</v>
          </cell>
          <cell r="G2083">
            <v>42557</v>
          </cell>
        </row>
        <row r="2084">
          <cell r="C2084">
            <v>3801</v>
          </cell>
          <cell r="D2084" t="str">
            <v>Suministro E Instalacion De Luminaria Terra Tipo Led De 18 W</v>
          </cell>
          <cell r="E2084" t="str">
            <v>UN</v>
          </cell>
          <cell r="F2084">
            <v>372008.53</v>
          </cell>
          <cell r="G2084">
            <v>41677</v>
          </cell>
        </row>
        <row r="2085">
          <cell r="C2085">
            <v>3803</v>
          </cell>
          <cell r="D2085" t="str">
            <v>Suministro E Instalacion De Poste De Acero Galvanizado En Caliente De 4.00 Metros De Altura Libre, Tronco Conico Poligonal, En Lamina De Acero, Acabado Final En Pintura De Esmalte Para Exteriores (Ver Diseño)</v>
          </cell>
          <cell r="E2085" t="str">
            <v>UN</v>
          </cell>
          <cell r="F2085">
            <v>1864925.41</v>
          </cell>
          <cell r="G2085">
            <v>42557</v>
          </cell>
        </row>
        <row r="2086">
          <cell r="C2086">
            <v>3806</v>
          </cell>
          <cell r="D2086" t="str">
            <v>Suministro E Instalacion De Poste De Acero Galvanizado En Caliente De 11.00 Metros De Altura, Tronco Conico Poligonal, En Lamina De Acero Con Aditamiento Para La Instalacion De Reflector Tipo Led De 120 W, Acabado Final En Pintura De Esmalte Para Exteriores, Incluye Anclaje De Concreto Y Pedestal (Ver Diseño)</v>
          </cell>
          <cell r="E2086" t="str">
            <v>UN</v>
          </cell>
          <cell r="F2086">
            <v>2050225.41</v>
          </cell>
          <cell r="G2086">
            <v>42067</v>
          </cell>
        </row>
        <row r="2087">
          <cell r="C2087">
            <v>3807</v>
          </cell>
          <cell r="D2087" t="str">
            <v>Suministro E Instalación De Reflector De Mercurio Halógeno 400 W. Rcg ( Incluye Base Para Fc, Fotocelda, Banda Y Pernos</v>
          </cell>
          <cell r="E2087" t="str">
            <v>UN</v>
          </cell>
          <cell r="F2087">
            <v>727452</v>
          </cell>
          <cell r="G2087">
            <v>41703</v>
          </cell>
        </row>
        <row r="2088">
          <cell r="C2088">
            <v>3808</v>
          </cell>
          <cell r="D2088" t="str">
            <v>Suministro E Instalación De Percha Galvanizada  De Un Puesto  ( Incluye Aislador , Pasador, Banda Y Perno)</v>
          </cell>
          <cell r="E2088" t="str">
            <v>UN</v>
          </cell>
          <cell r="F2088">
            <v>51599</v>
          </cell>
          <cell r="G2088">
            <v>41703</v>
          </cell>
        </row>
        <row r="2089">
          <cell r="C2089">
            <v>3809</v>
          </cell>
          <cell r="D2089" t="str">
            <v>Suministro E Instalación De Tubería De Alcantarillado Novafort O Similar D = 24" - 600 Mm</v>
          </cell>
          <cell r="E2089" t="str">
            <v>ML</v>
          </cell>
          <cell r="F2089">
            <v>558270.64</v>
          </cell>
          <cell r="G2089">
            <v>42466</v>
          </cell>
        </row>
        <row r="2090">
          <cell r="C2090">
            <v>3813</v>
          </cell>
          <cell r="D2090" t="str">
            <v>Demolición De Muro Bajo. Incluye Retiro De Material.</v>
          </cell>
          <cell r="E2090" t="str">
            <v>ML</v>
          </cell>
          <cell r="F2090">
            <v>6051.5</v>
          </cell>
          <cell r="G2090">
            <v>42514</v>
          </cell>
        </row>
        <row r="2091">
          <cell r="C2091">
            <v>3814</v>
          </cell>
          <cell r="D2091" t="str">
            <v>Desmonte De Adoquin. Incluye Retiro De Material.</v>
          </cell>
          <cell r="E2091" t="str">
            <v>M2</v>
          </cell>
          <cell r="F2091">
            <v>4619</v>
          </cell>
          <cell r="G2091">
            <v>42514</v>
          </cell>
        </row>
        <row r="2092">
          <cell r="C2092">
            <v>3819</v>
          </cell>
          <cell r="D2092" t="str">
            <v>Suministro E Instalación De Valla Informativa Metálica De 4.00X2.50M.</v>
          </cell>
          <cell r="E2092" t="str">
            <v>UN</v>
          </cell>
          <cell r="F2092">
            <v>3138219</v>
          </cell>
          <cell r="G2092">
            <v>42514</v>
          </cell>
        </row>
        <row r="2093">
          <cell r="C2093">
            <v>3821</v>
          </cell>
          <cell r="D2093" t="str">
            <v>Reemplazo De Elementos Constructivos (Balaustradas).</v>
          </cell>
          <cell r="E2093" t="str">
            <v>UN</v>
          </cell>
          <cell r="F2093">
            <v>20276.5</v>
          </cell>
          <cell r="G2093">
            <v>41670</v>
          </cell>
        </row>
        <row r="2094">
          <cell r="C2094">
            <v>3822</v>
          </cell>
          <cell r="D2094" t="str">
            <v>Pintura Exterior En Vinilo Tipo Coraza A Dos Manos Para Muros, Gradas Y Bordillos.</v>
          </cell>
          <cell r="E2094" t="str">
            <v>ML</v>
          </cell>
          <cell r="F2094">
            <v>8050.55</v>
          </cell>
          <cell r="G2094">
            <v>42514</v>
          </cell>
        </row>
        <row r="2095">
          <cell r="C2095">
            <v>3823</v>
          </cell>
          <cell r="D2095" t="str">
            <v>Suministro E Instalación De Topes De Estacionamiento Para Parqueo.</v>
          </cell>
          <cell r="E2095" t="str">
            <v>UN</v>
          </cell>
          <cell r="F2095">
            <v>25222.52</v>
          </cell>
          <cell r="G2095">
            <v>42198</v>
          </cell>
        </row>
        <row r="2096">
          <cell r="C2096">
            <v>3828</v>
          </cell>
          <cell r="D2096" t="str">
            <v>Arreglo Juegos Infantiles Existentes (2 Muelles O Sube Y Baja De 2 Plazas Con Asientos; 3 Columpios De 2 Plazas; 2 Toboganes Dobles; 1 Rueda; Barras Metálicas; Juego Infantil Compuesto Por Un Tobogán Pequeño, Un Columpio De 2 Plazas Y Una Estructura En Madera Para Colgarse. Ver Diseño.</v>
          </cell>
          <cell r="E2096" t="str">
            <v>GL</v>
          </cell>
          <cell r="F2096">
            <v>5316734.75</v>
          </cell>
          <cell r="G2096">
            <v>42314</v>
          </cell>
        </row>
        <row r="2097">
          <cell r="C2097">
            <v>3829</v>
          </cell>
          <cell r="D2097" t="str">
            <v>Pintura Y Reparacion En Fibra De Vidrio Del Monumento Al Soldado Caido (Ver Diseño)</v>
          </cell>
          <cell r="E2097" t="str">
            <v>GL</v>
          </cell>
          <cell r="F2097">
            <v>2000000</v>
          </cell>
          <cell r="G2097">
            <v>41750</v>
          </cell>
        </row>
        <row r="2098">
          <cell r="C2098">
            <v>3833</v>
          </cell>
          <cell r="D2098" t="str">
            <v>Suministro E Instalación De Complejo Castillo En Madera Pino Pátula Inmunizada. Incluye Deslizadero En Fibra De Vidrio, Cerramiento Y Mallas En Polipropileno, Columpios Y Pasamanos.</v>
          </cell>
          <cell r="E2098" t="str">
            <v>UN</v>
          </cell>
          <cell r="F2098">
            <v>4257754.5</v>
          </cell>
          <cell r="G2098">
            <v>41670</v>
          </cell>
        </row>
        <row r="2099">
          <cell r="C2099">
            <v>3835</v>
          </cell>
          <cell r="D2099" t="str">
            <v>Suministro E Instalación De Sube Y Baja En Madera Pino Pátula Inmunizada.</v>
          </cell>
          <cell r="E2099" t="str">
            <v>UN</v>
          </cell>
          <cell r="F2099">
            <v>259998</v>
          </cell>
          <cell r="G2099">
            <v>41670</v>
          </cell>
        </row>
        <row r="2100">
          <cell r="C2100">
            <v>3837</v>
          </cell>
          <cell r="D2100" t="str">
            <v>Suministro E Instalación De Rueda En Madera.</v>
          </cell>
          <cell r="E2100" t="str">
            <v>UN</v>
          </cell>
          <cell r="F2100">
            <v>822089.25</v>
          </cell>
          <cell r="G2100">
            <v>41670</v>
          </cell>
        </row>
        <row r="2101">
          <cell r="C2101">
            <v>3838</v>
          </cell>
          <cell r="D2101" t="str">
            <v>Diseño, Suministro E Instalación De Redes Eléctricas Y Luminarias.</v>
          </cell>
          <cell r="E2101" t="str">
            <v>UN</v>
          </cell>
          <cell r="F2101">
            <v>3099178</v>
          </cell>
          <cell r="G2101">
            <v>41677</v>
          </cell>
        </row>
        <row r="2102">
          <cell r="C2102">
            <v>3840</v>
          </cell>
          <cell r="D2102" t="str">
            <v>Suministro E Instalación De Columpio De 3.00X1.60M Con Capacidad Para Dos Niños, En Madera Pino Pátula Inmunizada Y Herrajes Metálicos.</v>
          </cell>
          <cell r="E2102" t="str">
            <v>UN</v>
          </cell>
          <cell r="F2102">
            <v>688762</v>
          </cell>
          <cell r="G2102">
            <v>41670</v>
          </cell>
        </row>
        <row r="2103">
          <cell r="C2103">
            <v>3844</v>
          </cell>
          <cell r="D2103" t="str">
            <v>Pintura Y Reparación De Placa Del Monumento.</v>
          </cell>
          <cell r="E2103" t="str">
            <v>GL</v>
          </cell>
          <cell r="F2103">
            <v>4391842</v>
          </cell>
          <cell r="G2103">
            <v>41670</v>
          </cell>
        </row>
        <row r="2104">
          <cell r="C2104">
            <v>3845</v>
          </cell>
          <cell r="D2104" t="str">
            <v>Demolición  De Alfagía Existente En Mal Estado  De 1.00 X 0.20 Metros Incluye Retiro De Material</v>
          </cell>
          <cell r="E2104" t="str">
            <v>ML</v>
          </cell>
          <cell r="F2104">
            <v>8110</v>
          </cell>
          <cell r="G2104">
            <v>41912</v>
          </cell>
        </row>
        <row r="2105">
          <cell r="C2105">
            <v>3847</v>
          </cell>
          <cell r="D2105" t="str">
            <v>Desbaste, Pulida Y Cristalizada De Piedra Bogotana En Fachada</v>
          </cell>
          <cell r="E2105" t="str">
            <v>M2</v>
          </cell>
          <cell r="F2105">
            <v>24076.25</v>
          </cell>
          <cell r="G2105">
            <v>41684</v>
          </cell>
        </row>
        <row r="2106">
          <cell r="C2106">
            <v>3848</v>
          </cell>
          <cell r="D2106" t="str">
            <v>Desbaste, Pulida Y Cristalizada De Piedra Bogotana</v>
          </cell>
          <cell r="E2106" t="str">
            <v>ML</v>
          </cell>
          <cell r="F2106">
            <v>16853.38</v>
          </cell>
          <cell r="G2106">
            <v>41684</v>
          </cell>
        </row>
        <row r="2107">
          <cell r="C2107">
            <v>3849</v>
          </cell>
          <cell r="D2107" t="str">
            <v>Pintura Aplicación De Sika Transparente Para Fachadas Y Culatas, Incluye Limpiador De Sika</v>
          </cell>
          <cell r="E2107" t="str">
            <v>M2</v>
          </cell>
          <cell r="F2107">
            <v>13429.63</v>
          </cell>
          <cell r="G2107">
            <v>42578</v>
          </cell>
        </row>
        <row r="2108">
          <cell r="C2108">
            <v>3852</v>
          </cell>
          <cell r="D2108" t="str">
            <v>Capitulo: Obras Exteriores - Paisajismo</v>
          </cell>
          <cell r="E2108" t="str">
            <v>SD</v>
          </cell>
          <cell r="F2108">
            <v>0</v>
          </cell>
          <cell r="G2108">
            <v>41698</v>
          </cell>
        </row>
        <row r="2109">
          <cell r="C2109">
            <v>3855</v>
          </cell>
          <cell r="D2109" t="str">
            <v>Cerramiento De Lote En Lamina Galvanizada Calibre 24 De 1.22 X 2.44 Metros, Con Soporte En Madera, Altura 2.40 Metros, Incluye Valla Informativa Institucional (Ver Diseño).</v>
          </cell>
          <cell r="E2109" t="str">
            <v>ML</v>
          </cell>
          <cell r="F2109">
            <v>260469.31</v>
          </cell>
          <cell r="G2109">
            <v>41709</v>
          </cell>
        </row>
        <row r="2110">
          <cell r="C2110">
            <v>3856</v>
          </cell>
          <cell r="D2110" t="str">
            <v>Levante En Bloque Samo N° 4 Con Mortero De Pega 1:4 Para Antepecho, Incluye: Pañete Impermeabilizado De 0.15 Metros De Espesor, Estuco Y Acabado En Pintura Tipo I De Exteriores (Locales Cabrito Y Baños).</v>
          </cell>
          <cell r="E2110" t="str">
            <v>ML</v>
          </cell>
          <cell r="F2110">
            <v>64111.69</v>
          </cell>
          <cell r="G2110">
            <v>41710</v>
          </cell>
        </row>
        <row r="2111">
          <cell r="C2111">
            <v>3857</v>
          </cell>
          <cell r="D2111" t="str">
            <v>Capitulo - Equipamento</v>
          </cell>
          <cell r="E2111" t="str">
            <v>SD</v>
          </cell>
          <cell r="F2111">
            <v>0</v>
          </cell>
          <cell r="G2111">
            <v>41711</v>
          </cell>
        </row>
        <row r="2112">
          <cell r="C2112">
            <v>3858</v>
          </cell>
          <cell r="D2112" t="str">
            <v>Capitulo- Gym Biosaludable</v>
          </cell>
          <cell r="E2112" t="str">
            <v>SD</v>
          </cell>
          <cell r="F2112">
            <v>0</v>
          </cell>
          <cell r="G2112">
            <v>41711</v>
          </cell>
        </row>
        <row r="2113">
          <cell r="C2113">
            <v>3859</v>
          </cell>
          <cell r="D2113" t="str">
            <v>Capitulo - Varios</v>
          </cell>
          <cell r="E2113" t="str">
            <v>SD</v>
          </cell>
          <cell r="F2113">
            <v>0</v>
          </cell>
          <cell r="G2113">
            <v>41711</v>
          </cell>
        </row>
        <row r="2114">
          <cell r="C2114">
            <v>3862</v>
          </cell>
          <cell r="D2114" t="str">
            <v>Estructura En Tabletas De Madera De 0,05 X 0.03 X 1.00 Metro, Para Fachada En Madera Teka</v>
          </cell>
          <cell r="E2114" t="str">
            <v>M2</v>
          </cell>
          <cell r="F2114">
            <v>167034.01999999999</v>
          </cell>
          <cell r="G2114">
            <v>41717</v>
          </cell>
        </row>
        <row r="2115">
          <cell r="C2115">
            <v>3863</v>
          </cell>
          <cell r="D2115" t="str">
            <v>Paisajismo Autosostenible: Sistema De Jardin Autoirrigado (Tec-Garden), Para Parques Segunda Fase (Ver Diseño).</v>
          </cell>
          <cell r="E2115" t="str">
            <v>M2</v>
          </cell>
          <cell r="F2115">
            <v>145076</v>
          </cell>
          <cell r="G2115">
            <v>41717</v>
          </cell>
        </row>
        <row r="2116">
          <cell r="C2116">
            <v>3865</v>
          </cell>
          <cell r="D2116" t="str">
            <v>Levante En Bloque Samo N° 4 Con Mortero De Pega 1:4, Incluye Pañete De 0.15 Metros De Espesor, Estuco Y Acabado En Pintura Tipo I De Exteriores, Locales Islita Parte Inferior De Barra.</v>
          </cell>
          <cell r="E2116" t="str">
            <v>ML</v>
          </cell>
          <cell r="F2116">
            <v>42930.080000000002</v>
          </cell>
          <cell r="G2116">
            <v>41715</v>
          </cell>
        </row>
        <row r="2117">
          <cell r="C2117">
            <v>3867</v>
          </cell>
          <cell r="D2117" t="str">
            <v>Chimenea En Ladrillo Tolete N° 3,  De 0.70 Metros De Ancho X 1.00 Metro De Alto, Incluye Cubierta En Concreto De 3000 Psi De 0.05 Metros De Espesor Soportada Sobre Tuberia Galvanizada De 3" De Espesor Locales Cabrito.</v>
          </cell>
          <cell r="E2117" t="str">
            <v>UN</v>
          </cell>
          <cell r="F2117">
            <v>324583.06</v>
          </cell>
          <cell r="G2117">
            <v>41715</v>
          </cell>
        </row>
        <row r="2118">
          <cell r="C2118">
            <v>3868</v>
          </cell>
          <cell r="D2118" t="str">
            <v>Rampa En Concreto De 5.00 X 1.21 Metros, Con Espesor De 0.10 Metros Con Acabado Segun Diseño (Ver Diseño), Incluye Relleno En Material Seleccionado De 0.15 Metros.</v>
          </cell>
          <cell r="E2118" t="str">
            <v>UN</v>
          </cell>
          <cell r="F2118">
            <v>385045.73</v>
          </cell>
          <cell r="G2118">
            <v>41715</v>
          </cell>
        </row>
        <row r="2119">
          <cell r="C2119">
            <v>3869</v>
          </cell>
          <cell r="D2119" t="str">
            <v>Adoquin Vehicular De Concreto De Color E= 0.08 Metros, Con Estructura De Subbase, Gradacion B= 400, E= 0.25 Metros Mas Capa De Arena Mas Adoquin E= 0.08 Metros.</v>
          </cell>
          <cell r="E2119" t="str">
            <v>M2</v>
          </cell>
          <cell r="F2119">
            <v>87117.36</v>
          </cell>
          <cell r="G2119">
            <v>41715</v>
          </cell>
        </row>
        <row r="2120">
          <cell r="C2120">
            <v>3872</v>
          </cell>
          <cell r="D2120" t="str">
            <v>Suministro E Instalacion De Topellantas</v>
          </cell>
          <cell r="E2120" t="str">
            <v>UN</v>
          </cell>
          <cell r="F2120">
            <v>54226.41</v>
          </cell>
          <cell r="G2120">
            <v>42578</v>
          </cell>
        </row>
        <row r="2121">
          <cell r="C2121">
            <v>3875</v>
          </cell>
          <cell r="D2121" t="str">
            <v>Suministro E Instalacion De Piso En Piedra Muñeca De 0.80 X 0.40 Metros</v>
          </cell>
          <cell r="E2121" t="str">
            <v>M2</v>
          </cell>
          <cell r="F2121">
            <v>164162.88</v>
          </cell>
          <cell r="G2121">
            <v>41716</v>
          </cell>
        </row>
        <row r="2122">
          <cell r="C2122">
            <v>3877</v>
          </cell>
          <cell r="D2122" t="str">
            <v>Suministro E Instalacion De Caneca En Granito Pulido (Ver Diseño)</v>
          </cell>
          <cell r="E2122" t="str">
            <v>UN</v>
          </cell>
          <cell r="F2122">
            <v>2146998.33</v>
          </cell>
          <cell r="G2122">
            <v>41716</v>
          </cell>
        </row>
        <row r="2123">
          <cell r="C2123">
            <v>3879</v>
          </cell>
          <cell r="D2123" t="str">
            <v>Suministro Y Aplicacion De Granito Lavado Para Tranque En Acceso, Color Beige Para Piso</v>
          </cell>
          <cell r="E2123" t="str">
            <v>M2</v>
          </cell>
          <cell r="F2123">
            <v>30991.67</v>
          </cell>
          <cell r="G2123">
            <v>41725</v>
          </cell>
        </row>
        <row r="2124">
          <cell r="C2124">
            <v>3880</v>
          </cell>
          <cell r="D2124" t="str">
            <v>Levante De Muro En Bloque De Cemento Vibrado E= 0.15 Metros, Relleno En Concreto De 3000 Psi, Varilla De 1/2" Cada 0.20 Metros, Incluye: Mortero 1:4 Impermeabilizado Cara  Exterior Y Viga Corona De 0.16 X 0.10 Metros Reforzada.</v>
          </cell>
          <cell r="E2124" t="str">
            <v>M2</v>
          </cell>
          <cell r="F2124">
            <v>206063.66</v>
          </cell>
          <cell r="G2124">
            <v>42496</v>
          </cell>
        </row>
        <row r="2125">
          <cell r="C2125">
            <v>3882</v>
          </cell>
          <cell r="D2125" t="str">
            <v>Bancas En Mamposteria, Recubiertas En La Parte Superior Con Tablas De Madera Deck, H= 0.50 Metros (Ver Diseño) Y En La Parte Inferior Con Piedra China Lavada</v>
          </cell>
          <cell r="E2125" t="str">
            <v>ML</v>
          </cell>
          <cell r="F2125">
            <v>532253.98</v>
          </cell>
          <cell r="G2125">
            <v>41725</v>
          </cell>
        </row>
        <row r="2126">
          <cell r="C2126">
            <v>3883</v>
          </cell>
          <cell r="D2126" t="str">
            <v>Suministro E Instalacion De Banca Corrida En Concreto Pulido (Ver Diseño)</v>
          </cell>
          <cell r="E2126" t="str">
            <v>ML</v>
          </cell>
          <cell r="F2126">
            <v>469357.82</v>
          </cell>
          <cell r="G2126">
            <v>42496</v>
          </cell>
        </row>
        <row r="2127">
          <cell r="C2127">
            <v>3886</v>
          </cell>
          <cell r="D2127" t="str">
            <v>Suministro E Instalacion De Cubierta En Teja Thermoacustica Tipo Trapezoidal De 1.8 Mm De Espesor, Color Azul, Incluye Estructura Metalica De Soporte, Sellante Y Tornilleria (Ver Diseño)</v>
          </cell>
          <cell r="E2127" t="str">
            <v>M2</v>
          </cell>
          <cell r="F2127">
            <v>104068.74</v>
          </cell>
          <cell r="G2127">
            <v>41716</v>
          </cell>
        </row>
        <row r="2128">
          <cell r="C2128">
            <v>3887</v>
          </cell>
          <cell r="D2128" t="str">
            <v>Viga Canal En Concreto De 3500 Psi De 0.30 Metros De Ancho X 0.30 Metros De Alto X 0.12 Metros De Espesor En Las Paredes Y 0.08 Metros En La Base, No Incluye Acero De Refuerzo (Ver Diseño)</v>
          </cell>
          <cell r="E2128" t="str">
            <v>ML</v>
          </cell>
          <cell r="F2128">
            <v>129533.11</v>
          </cell>
          <cell r="G2128">
            <v>41936</v>
          </cell>
        </row>
        <row r="2129">
          <cell r="C2129">
            <v>3888</v>
          </cell>
          <cell r="D2129" t="str">
            <v>Poyo En Concreto De 2000 Psi, E= 0.05 Metros, Incluye Enchape En Ceramica De 0.20 X 0.20 Metros (Ver Diseño)</v>
          </cell>
          <cell r="E2129" t="str">
            <v>M2</v>
          </cell>
          <cell r="F2129">
            <v>45891.6</v>
          </cell>
          <cell r="G2129">
            <v>42578</v>
          </cell>
        </row>
        <row r="2130">
          <cell r="C2130">
            <v>3890</v>
          </cell>
          <cell r="D2130" t="str">
            <v>Suministro E Instalacion De Puerta De Estera Metalica Calibre 20 Para Modulos De Cocina Cabrito De 2.00 Metros X 1.00 Metro, Incluye Marco, Pintura Y Todos Los Elementos Necesarios Para Su Instalacion</v>
          </cell>
          <cell r="E2130" t="str">
            <v>UN</v>
          </cell>
          <cell r="F2130">
            <v>491281.94</v>
          </cell>
          <cell r="G2130">
            <v>41716</v>
          </cell>
        </row>
        <row r="2131">
          <cell r="C2131">
            <v>3892</v>
          </cell>
          <cell r="D2131" t="str">
            <v>Suministro E Instalacion De Puerta De Estera Metalica Para Modulos De Cocina Cabrito De 1,88 Metros X 1.00 Metro, Incluye Marco, Pintura Y Todos Los Elementos Necesarios Para Su Instalacion (Ver Diseño)</v>
          </cell>
          <cell r="E2131" t="str">
            <v>UN</v>
          </cell>
          <cell r="F2131">
            <v>441308.05</v>
          </cell>
          <cell r="G2131">
            <v>41716</v>
          </cell>
        </row>
        <row r="2132">
          <cell r="C2132">
            <v>3894</v>
          </cell>
          <cell r="D2132" t="str">
            <v>Suministro E Instalacion De Puerta De Estera Metalica Calibre 20 Para Modulos De Locales Islita De 2.00 Metros X 1.20 Metros, Incluye Marco, Pintura Y Todos Los Elementos Necesarios Para Su Instalacion</v>
          </cell>
          <cell r="E2132" t="str">
            <v>UN</v>
          </cell>
          <cell r="F2132">
            <v>568881.93999999994</v>
          </cell>
          <cell r="G2132">
            <v>41716</v>
          </cell>
        </row>
        <row r="2133">
          <cell r="C2133">
            <v>3896</v>
          </cell>
          <cell r="D2133" t="str">
            <v>Suministro E Instalacion De Puerta De Estera Calibre 20 Para Modulos De Locales Islita De 1.50 Metros X 1,00 Metro, Incluye Marco, Pintura Y Todos Los Elementos Necesarios Para Su Instalacion</v>
          </cell>
          <cell r="E2133" t="str">
            <v>UN</v>
          </cell>
          <cell r="F2133">
            <v>362873.08</v>
          </cell>
          <cell r="G2133">
            <v>41716</v>
          </cell>
        </row>
        <row r="2134">
          <cell r="C2134">
            <v>3898</v>
          </cell>
          <cell r="D2134" t="str">
            <v>Suministro E Instalacion De Puerta Metalica De Baños Calibre 22 De 0.60 Metros X 2.10 Metros, Incluye Marco, Cerradura, Bisagras,  Acabado En Pintura Y Rejilla De 0.60 X 0.60 Metros Parte Inferior</v>
          </cell>
          <cell r="E2134" t="str">
            <v>UN</v>
          </cell>
          <cell r="F2134">
            <v>253140.97</v>
          </cell>
          <cell r="G2134">
            <v>42578</v>
          </cell>
        </row>
        <row r="2135">
          <cell r="C2135">
            <v>3899</v>
          </cell>
          <cell r="D2135" t="str">
            <v>Cabina Disjockey Locales Cabrito Y La Islita (Ver Diseño)</v>
          </cell>
          <cell r="E2135" t="str">
            <v>UN</v>
          </cell>
          <cell r="F2135">
            <v>4500000</v>
          </cell>
          <cell r="G2135">
            <v>41716</v>
          </cell>
        </row>
        <row r="2136">
          <cell r="C2136">
            <v>3901</v>
          </cell>
          <cell r="D2136" t="str">
            <v>Suministro E Instalacion De Acrilicos Con Vinilo De Corte De 0.66 X 0.20 Metros Para Señalizacion Interna</v>
          </cell>
          <cell r="E2136" t="str">
            <v>UN</v>
          </cell>
          <cell r="F2136">
            <v>68152.83</v>
          </cell>
          <cell r="G2136">
            <v>41717</v>
          </cell>
        </row>
        <row r="2137">
          <cell r="C2137">
            <v>3902</v>
          </cell>
          <cell r="D2137" t="str">
            <v>Suministro Y Aplicacion De Pintura Reflectiva Para Parqueadero En Franjas De 0.15 Metros</v>
          </cell>
          <cell r="E2137" t="str">
            <v>ML</v>
          </cell>
          <cell r="F2137">
            <v>14471.9</v>
          </cell>
          <cell r="G2137">
            <v>41717</v>
          </cell>
        </row>
        <row r="2138">
          <cell r="C2138">
            <v>3904</v>
          </cell>
          <cell r="D2138" t="str">
            <v>Barra De Apoyo De Atencion Recubierta En Granato De 0.02 Metros De Espesor En Locales Islita (Ver Diseño)</v>
          </cell>
          <cell r="E2138" t="str">
            <v>M2</v>
          </cell>
          <cell r="F2138">
            <v>211531.25</v>
          </cell>
          <cell r="G2138">
            <v>41719</v>
          </cell>
        </row>
        <row r="2139">
          <cell r="C2139">
            <v>3906</v>
          </cell>
          <cell r="D2139" t="str">
            <v>Suministro E Instalacion De Mesas En Aluminio De 0.80 Metros De Diametro Empotradas Al Piso Locales Cabrito Y La Islita (Ver Diseño)</v>
          </cell>
          <cell r="E2139" t="str">
            <v>UN</v>
          </cell>
          <cell r="F2139">
            <v>138052.97</v>
          </cell>
          <cell r="G2139">
            <v>41719</v>
          </cell>
        </row>
        <row r="2140">
          <cell r="C2140">
            <v>3909</v>
          </cell>
          <cell r="D2140" t="str">
            <v>Suministro E Instalacion De Barra Divisoria Para Atencion Al Publico De Locales Islita En Acrilico De 1.80 X 1.00 X 0.20 Metros (Ver Diseño)</v>
          </cell>
          <cell r="E2140" t="str">
            <v>UN</v>
          </cell>
          <cell r="F2140">
            <v>95677.47</v>
          </cell>
          <cell r="G2140">
            <v>41723</v>
          </cell>
        </row>
        <row r="2141">
          <cell r="C2141">
            <v>3914</v>
          </cell>
          <cell r="D2141" t="str">
            <v>Suministro E Instalacion De Carpa Parasol Fija Estilo Pico De Loro, Con Gola, Estructura En Tuberia Redonda Galvanizada De 1", Calibre 16, Con Cerchas Intermedias De Amarre, Pintada En Anticorrosivo Y Acabado En Esmalte, Cubierta En Lona Plastica 100% Impermeable (Ver Diseño)</v>
          </cell>
          <cell r="E2141" t="str">
            <v>M2</v>
          </cell>
          <cell r="F2141">
            <v>255000</v>
          </cell>
          <cell r="G2141">
            <v>42109</v>
          </cell>
        </row>
        <row r="2142">
          <cell r="C2142">
            <v>3915</v>
          </cell>
          <cell r="D2142" t="str">
            <v>Suministro E Instalacion De Lavamanos En Granito Fundido Locales Cabrito (Ver Diseño)</v>
          </cell>
          <cell r="E2142" t="str">
            <v>UN</v>
          </cell>
          <cell r="F2142">
            <v>452818.31</v>
          </cell>
          <cell r="G2142">
            <v>41725</v>
          </cell>
        </row>
        <row r="2143">
          <cell r="C2143">
            <v>3916</v>
          </cell>
          <cell r="D2143" t="str">
            <v>Construccion De Sumideros De 1.70 X 1.20 Metros, Incluye Rampa De Acceso De A= 0.80 Metros, E= 0.15 Metros Y 1.00 Metro &lt; H &lt; 1.50 Metros, No Incluye Acero De Refuerzo (Ver Diseño)</v>
          </cell>
          <cell r="E2143" t="str">
            <v>UN</v>
          </cell>
          <cell r="F2143">
            <v>3176576.02</v>
          </cell>
          <cell r="G2143">
            <v>41723</v>
          </cell>
        </row>
        <row r="2144">
          <cell r="C2144">
            <v>3920</v>
          </cell>
          <cell r="D2144" t="str">
            <v>Suministro, Transporte E Instalacion De Bolardos En Concreto De 3500 Psi Con Acabado En Piedra China Lavada, Cada 1.50 Metros Con Cables Tipo Guaya De 1/4", Base Integrada Al Bolardo En Hierro Nodular Bajo Norma Astm-A536 De 0.06 Metros De Diametro X 0.30 Metros De Longitud, Para Anclar El Bolardo Al Concreto, Vaciado De Concreto De 21 Mpa Para Fijacion De Bolardo De 0.20 X 0.20 X H= 0.45 Metros, Incluye: Demolicion De Piso De Adoquin, Excavacion, Resane De Superficie Y Todos Los Demas Elementos</v>
          </cell>
          <cell r="E2144" t="str">
            <v>UN</v>
          </cell>
          <cell r="F2144">
            <v>459531.94</v>
          </cell>
          <cell r="G2144">
            <v>41724</v>
          </cell>
        </row>
        <row r="2145">
          <cell r="C2145">
            <v>3924</v>
          </cell>
          <cell r="D2145" t="str">
            <v>Locales Comerciales Cabrito Y La Islita (Ver Diseño)</v>
          </cell>
          <cell r="E2145" t="str">
            <v>UN</v>
          </cell>
          <cell r="F2145">
            <v>8453850.3000000007</v>
          </cell>
          <cell r="G2145">
            <v>41724</v>
          </cell>
        </row>
        <row r="2146">
          <cell r="C2146">
            <v>3925</v>
          </cell>
          <cell r="D2146" t="str">
            <v>Suministro E Instalacion De Banca En Concreto De 3000 Psi Con Apoyo En Tablas De Madera Deck De 1.61 Metros X 0.60 Metros Locales Cabrito Y La Islita (Ver Diseño)</v>
          </cell>
          <cell r="E2146" t="str">
            <v>UN</v>
          </cell>
          <cell r="F2146">
            <v>646309.07999999996</v>
          </cell>
          <cell r="G2146">
            <v>41725</v>
          </cell>
        </row>
        <row r="2147">
          <cell r="C2147">
            <v>3927</v>
          </cell>
          <cell r="D2147" t="str">
            <v>Suministro E Instalacion De Rejilla De Aluminio 3" X 2"</v>
          </cell>
          <cell r="E2147" t="str">
            <v>UN</v>
          </cell>
          <cell r="F2147">
            <v>14639.81</v>
          </cell>
          <cell r="G2147">
            <v>41726</v>
          </cell>
        </row>
        <row r="2148">
          <cell r="C2148">
            <v>3929</v>
          </cell>
          <cell r="D2148" t="str">
            <v>Suministro E Instalacion De Rejillas De 5" X 3" En Aluminio</v>
          </cell>
          <cell r="E2148" t="str">
            <v>UN</v>
          </cell>
          <cell r="F2148">
            <v>28523.88</v>
          </cell>
          <cell r="G2148">
            <v>41726</v>
          </cell>
        </row>
        <row r="2149">
          <cell r="C2149">
            <v>3930</v>
          </cell>
          <cell r="D2149" t="str">
            <v>Viga De Amarre En Concreto De 3500 Psi De 0.80 X 0.60 Metros, Incluye: Acero De Refuerzo 6 Varillas D=1/2", 16 Varillas De 5/8" Y Estribos D=3/8" A Cada 0.15 Metros (Ver Diseño).</v>
          </cell>
          <cell r="E2149" t="str">
            <v>ML</v>
          </cell>
          <cell r="F2149">
            <v>654823.24</v>
          </cell>
          <cell r="G2149">
            <v>41767</v>
          </cell>
        </row>
        <row r="2150">
          <cell r="C2150">
            <v>3931</v>
          </cell>
          <cell r="D2150" t="str">
            <v>Columna En Concreto De 3000 Psi, De 0.15 X 0.30 Metros, Incluye Acero De Refuerzo 2 Varillas D= 1/2", Estribos D= 1/4", A Cada 0.20 Metros Para Confinamiento De Muro (Ver Diseño).</v>
          </cell>
          <cell r="E2150" t="str">
            <v>ML</v>
          </cell>
          <cell r="F2150">
            <v>72132.490000000005</v>
          </cell>
          <cell r="G2150">
            <v>41767</v>
          </cell>
        </row>
        <row r="2151">
          <cell r="C2151">
            <v>3932</v>
          </cell>
          <cell r="D2151" t="str">
            <v>Viga De Amarre En Concreto De 3500 Psi De 0.30 X 0.85 Metros, Incluye Acero De Refuerzo 8 Varillas D= 1/2" Y Estribos D= 3/8" A Cada 0.15 Metros (Ver Diseño).</v>
          </cell>
          <cell r="E2151" t="str">
            <v>ML</v>
          </cell>
          <cell r="F2151">
            <v>300722.21000000002</v>
          </cell>
          <cell r="G2151">
            <v>41767</v>
          </cell>
        </row>
        <row r="2152">
          <cell r="C2152">
            <v>3933</v>
          </cell>
          <cell r="D2152" t="str">
            <v>Vigueta En Concreto De 3500 Psi De 0.39 X 0.15 Metros, Incluye Acero De Refuerzo 4 Varillas De 1/2" Y Estribos De 3/8" A Cada 0.15 Metros (Ver Diseño).</v>
          </cell>
          <cell r="E2152" t="str">
            <v>ML</v>
          </cell>
          <cell r="F2152">
            <v>206687.88</v>
          </cell>
          <cell r="G2152">
            <v>41767</v>
          </cell>
        </row>
        <row r="2153">
          <cell r="C2153">
            <v>3934</v>
          </cell>
          <cell r="D2153" t="str">
            <v>Plantilla En Concreto De 3500 Psi, Espesor E= 0.06 Metros, Incluye Malla Electrosoldada</v>
          </cell>
          <cell r="E2153" t="str">
            <v>M2</v>
          </cell>
          <cell r="F2153">
            <v>59819.15</v>
          </cell>
          <cell r="G2153">
            <v>41767</v>
          </cell>
        </row>
        <row r="2154">
          <cell r="C2154">
            <v>3935</v>
          </cell>
          <cell r="D2154" t="str">
            <v>Pañete Pulido Sobre Muro Con Mortero 1:4</v>
          </cell>
          <cell r="E2154" t="str">
            <v>M2</v>
          </cell>
          <cell r="F2154">
            <v>17263.72</v>
          </cell>
          <cell r="G2154">
            <v>42314</v>
          </cell>
        </row>
        <row r="2155">
          <cell r="C2155">
            <v>3936</v>
          </cell>
          <cell r="D2155" t="str">
            <v>Viga En Concreto De 3500 Psi De 0.30 X 0.40 Metros, Incluye Acero De Refuerzo 8 Varillas De 5/8" Y Estribos De 3/8" A Cada 0.25 Metros (Ver Diseño).</v>
          </cell>
          <cell r="E2155" t="str">
            <v>ML</v>
          </cell>
          <cell r="F2155">
            <v>163345.60000000001</v>
          </cell>
          <cell r="G2155">
            <v>41767</v>
          </cell>
        </row>
        <row r="2156">
          <cell r="C2156">
            <v>3937</v>
          </cell>
          <cell r="D2156" t="str">
            <v>Juntas De Dilatacion Con Cinta Sika Pvc De Junta 0 - 22 Y Sikaflex De 300 Cc O Similar (Ver Diseño)</v>
          </cell>
          <cell r="E2156" t="str">
            <v>ML</v>
          </cell>
          <cell r="F2156">
            <v>59146.73</v>
          </cell>
          <cell r="G2156">
            <v>41767</v>
          </cell>
        </row>
        <row r="2157">
          <cell r="C2157">
            <v>3939</v>
          </cell>
          <cell r="D2157" t="str">
            <v>Suministro E Instalacion De Membrana Geotextil (Ver Diseño).</v>
          </cell>
          <cell r="E2157" t="str">
            <v>M2</v>
          </cell>
          <cell r="F2157">
            <v>18907.11</v>
          </cell>
          <cell r="G2157">
            <v>42417</v>
          </cell>
        </row>
        <row r="2158">
          <cell r="C2158">
            <v>3940</v>
          </cell>
          <cell r="D2158" t="str">
            <v>Punto De Soldadura Para Traslapos De Varillas De 1" (Ver Diseño).</v>
          </cell>
          <cell r="E2158" t="str">
            <v>UN</v>
          </cell>
          <cell r="F2158">
            <v>35191.410000000003</v>
          </cell>
          <cell r="G2158">
            <v>41767</v>
          </cell>
        </row>
        <row r="2159">
          <cell r="C2159">
            <v>3941</v>
          </cell>
          <cell r="D2159" t="str">
            <v>Zapata Corrida En Concreto De 3000 Psi Pre Mezclado De 1.20 X 0.30 X 2.00 Metros, Incluye Acero De Refuerzo De 1/2" A Cada 0.20 Metros (Ver Diseño).</v>
          </cell>
          <cell r="E2159" t="str">
            <v>UN</v>
          </cell>
          <cell r="F2159">
            <v>410921.79</v>
          </cell>
          <cell r="G2159">
            <v>41767</v>
          </cell>
        </row>
        <row r="2160">
          <cell r="C2160">
            <v>3942</v>
          </cell>
          <cell r="D2160" t="str">
            <v>Pedestal En Concreto De 3000 Psi De 0.40 X 0.50 X 2.00 Metros, Incluye Acero De Refuerzo De 3/8" A Cada 0.30 Metros Y Ganchos De 1/2" A Cada 0.20 Metros (Ver Diseño).</v>
          </cell>
          <cell r="E2160" t="str">
            <v>UN</v>
          </cell>
          <cell r="F2160">
            <v>325894.37</v>
          </cell>
          <cell r="G2160">
            <v>41767</v>
          </cell>
        </row>
        <row r="2161">
          <cell r="C2161">
            <v>3943</v>
          </cell>
          <cell r="D2161" t="str">
            <v>Zapata Corrida En Concreto De 3000 Psi Pre Mezclado De 1.20 X 0.30 X 2.70 Metros, Incluye Acero De Refuerzo De 1/2" A Cada 0.20 Metros (Ver Diseño).</v>
          </cell>
          <cell r="E2161" t="str">
            <v>UN</v>
          </cell>
          <cell r="F2161">
            <v>542913.46</v>
          </cell>
          <cell r="G2161">
            <v>41767</v>
          </cell>
        </row>
        <row r="2162">
          <cell r="C2162">
            <v>3944</v>
          </cell>
          <cell r="D2162" t="str">
            <v>Pedestal En Concreto De 3000 Psi Pre Mezclado De 0.40 X 0.50 X 2 70 Metros, Incluye Acero De Refuerzo De 3/8", Estribos De 3/8" A Cada 0.30 Metros Y Ganchos De 1/2" A Cada 0.20 Metros (Ver Diseño).</v>
          </cell>
          <cell r="E2162" t="str">
            <v>UN</v>
          </cell>
          <cell r="F2162">
            <v>416465.71</v>
          </cell>
          <cell r="G2162">
            <v>41767</v>
          </cell>
        </row>
        <row r="2163">
          <cell r="C2163">
            <v>3945</v>
          </cell>
          <cell r="D2163" t="str">
            <v>Suministro E Instalacion De Griferia De Pared Tipo Push Antivandalica, Incluye Sifon Para Baños (Ver Diseño).</v>
          </cell>
          <cell r="E2163" t="str">
            <v>UN</v>
          </cell>
          <cell r="F2163">
            <v>209373.6</v>
          </cell>
          <cell r="G2163">
            <v>41736</v>
          </cell>
        </row>
        <row r="2164">
          <cell r="C2164">
            <v>3946</v>
          </cell>
          <cell r="D2164" t="str">
            <v>Pintura En Vinilo Tipo 1A, Con Adicion De Acronal Para Muros Color Gris Basalto (Ver Diseño).</v>
          </cell>
          <cell r="E2164" t="str">
            <v>M2</v>
          </cell>
          <cell r="F2164">
            <v>12956.98</v>
          </cell>
          <cell r="G2164">
            <v>42496</v>
          </cell>
        </row>
        <row r="2165">
          <cell r="C2165">
            <v>3948</v>
          </cell>
          <cell r="D2165" t="str">
            <v>Bolardo Metalico Cuerpo Estriado En Hierro Fundido, Anclado Al Piso (Ver Diseño).</v>
          </cell>
          <cell r="E2165" t="str">
            <v>UN</v>
          </cell>
          <cell r="F2165">
            <v>183529.85</v>
          </cell>
          <cell r="G2165">
            <v>42514</v>
          </cell>
        </row>
        <row r="2166">
          <cell r="C2166">
            <v>3949</v>
          </cell>
          <cell r="D2166" t="str">
            <v>Formaleteria En Madera, Incluye Gatos, Cerchas, Crucetas, Chazas Y Guarderas (Ver Diseño).</v>
          </cell>
          <cell r="E2166" t="str">
            <v>M2</v>
          </cell>
          <cell r="F2166">
            <v>23549.65</v>
          </cell>
          <cell r="G2166">
            <v>41732</v>
          </cell>
        </row>
        <row r="2167">
          <cell r="C2167">
            <v>3950</v>
          </cell>
          <cell r="D2167" t="str">
            <v>Zapata En Concreto De 3500 Psi De 1.50 X 1.00 X 0.50 Metros, Incluye Acero De Refuerzo 16 Varillas De 1/2" Y Estribos De 1/2" A Cada 0.15 Metros (Ver Diseño).</v>
          </cell>
          <cell r="E2167" t="str">
            <v>UN</v>
          </cell>
          <cell r="F2167">
            <v>1091134.72</v>
          </cell>
          <cell r="G2167">
            <v>41767</v>
          </cell>
        </row>
        <row r="2168">
          <cell r="C2168">
            <v>3951</v>
          </cell>
          <cell r="D2168" t="str">
            <v>Suministro E Instalacion De Valla Informativa Metalica De 8.00 X 4.00  Metros (Ver Diseño).</v>
          </cell>
          <cell r="E2168" t="str">
            <v>UN</v>
          </cell>
          <cell r="F2168">
            <v>5502328.8899999997</v>
          </cell>
          <cell r="G2168">
            <v>42201</v>
          </cell>
        </row>
        <row r="2169">
          <cell r="C2169">
            <v>3952</v>
          </cell>
          <cell r="D2169" t="str">
            <v>Suministro E Instalacion De Lavamanos Corrido En Mamposteria Y Losa, Acabado En Granito Pulido (Ver Diseño).</v>
          </cell>
          <cell r="E2169" t="str">
            <v>ML</v>
          </cell>
          <cell r="F2169">
            <v>321502.59999999998</v>
          </cell>
          <cell r="G2169">
            <v>42538</v>
          </cell>
        </row>
        <row r="2170">
          <cell r="C2170">
            <v>3953</v>
          </cell>
          <cell r="D2170" t="str">
            <v>Cerramiento En Tuberia Galvanizada De 2", Altura H= 1.20 Metros (Ver Diseño).</v>
          </cell>
          <cell r="E2170" t="str">
            <v>M2</v>
          </cell>
          <cell r="F2170">
            <v>196075.96</v>
          </cell>
          <cell r="G2170">
            <v>42578</v>
          </cell>
        </row>
        <row r="2171">
          <cell r="C2171">
            <v>3955</v>
          </cell>
          <cell r="D2171" t="str">
            <v>Suministro E Instalacion De Piso En Piedra Ceiba De 0.23 X 0.90 Metros, Color Madera (Ver Diseño).</v>
          </cell>
          <cell r="E2171" t="str">
            <v>M2</v>
          </cell>
          <cell r="F2171">
            <v>193780.51</v>
          </cell>
          <cell r="G2171">
            <v>41767</v>
          </cell>
        </row>
        <row r="2172">
          <cell r="C2172">
            <v>3958</v>
          </cell>
          <cell r="D2172" t="str">
            <v>Suministro E Instalacion De Orinal Corrido De 0.50 Metros Y Muro Salpicadero De Una Pieza De 2.00 X 1.12 Metros En Acero Inoxidable Calibre 20 (Ver Diseño).</v>
          </cell>
          <cell r="E2172" t="str">
            <v>ML</v>
          </cell>
          <cell r="F2172">
            <v>392682.09</v>
          </cell>
          <cell r="G2172">
            <v>42538</v>
          </cell>
        </row>
        <row r="2173">
          <cell r="C2173">
            <v>3959</v>
          </cell>
          <cell r="D2173" t="str">
            <v>Muelle Formas Diversas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Protegerlos De Manera Especial, Pintura A 3 Manos ( 5 En Los Cantos), De Esmalte Poliuretano Texturado Exento De Plomo Y Con Alta Resistencia A La Meteorizacion, (Ver Diseño)</v>
          </cell>
          <cell r="E2173" t="str">
            <v>UN</v>
          </cell>
          <cell r="F2173">
            <v>1000000</v>
          </cell>
          <cell r="G2173">
            <v>41767</v>
          </cell>
        </row>
        <row r="2174">
          <cell r="C2174">
            <v>3960</v>
          </cell>
          <cell r="D2174" t="str">
            <v>Conjuntos Modulares Dinamix Dx 203 O Similar Con Postes Con Postes De Madera Laminada De Pino Escandinavo Para Evitar Grietas Y Asegurar La Resistencia Estructural De Los Puntales,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 (Ver Diseño)</v>
          </cell>
          <cell r="E2174" t="str">
            <v>UN</v>
          </cell>
          <cell r="F2174">
            <v>17400000</v>
          </cell>
          <cell r="G2174">
            <v>41767</v>
          </cell>
        </row>
        <row r="2175">
          <cell r="C2175">
            <v>3961</v>
          </cell>
          <cell r="D2175" t="str">
            <v>Conjuntos Modulares Dinamix Jr 400, De Diferentes Compuestos Metalicos Muy Resistentes A La Corrosion, Al Desgaste Y Al Vandalismo Como El Acero Inoxidable, Aluminio Anonizado, Hierro Con Zincado Electrolitico Y Lacado En Polvo Y Acero Galvanizado En Caliente, Paneles Idpe En Polietileno De Baja Densidad, Piezas De Plastico En Polietileno, Caucho Y Metacrilato, Piezas Metalicas En Acero S-235 Galvanizado Y Lacado, Acero Inox Aisi-30, Tornilleria En Acero Inox Aisi-304, Pintura A Una (Ver Diseño)</v>
          </cell>
          <cell r="E2175" t="str">
            <v>UN</v>
          </cell>
          <cell r="F2175">
            <v>17400000</v>
          </cell>
          <cell r="G2175">
            <v>41767</v>
          </cell>
        </row>
        <row r="2176">
          <cell r="C2176">
            <v>3963</v>
          </cell>
          <cell r="D2176" t="str">
            <v>Suministro E Instalacion De Cuadrata En Piedra Antizana De 0.40 X 0.40 Metros (Ver Diseño).</v>
          </cell>
          <cell r="E2176" t="str">
            <v>M2</v>
          </cell>
          <cell r="F2176">
            <v>118513.91</v>
          </cell>
          <cell r="G2176">
            <v>41767</v>
          </cell>
        </row>
        <row r="2177">
          <cell r="C2177">
            <v>3965</v>
          </cell>
          <cell r="D2177" t="str">
            <v>Banca En Concreto Tipo 1 De 2.40 X 0.70 X 0.73 Metros Y Mesa De 0.80 X 0.80 X 0.31 Metros, Conformado Por Asiento Con Espaldar Y Prisma Esquinero Cerrado, Consta De Una Placa Alargada En Concreto Armado De 3000 Psi Y Una Losa De Concreto Armado Que Srve Como Espaldar Del Asiento, Una Mesa O Prisma Elaborado En Concreto Armado De 3000 Psi Dilatado Al Piso A 0.05 Metros (Ver Diseño).</v>
          </cell>
          <cell r="E2177" t="str">
            <v>UN</v>
          </cell>
          <cell r="F2177">
            <v>3361716.34</v>
          </cell>
          <cell r="G2177">
            <v>41767</v>
          </cell>
        </row>
        <row r="2178">
          <cell r="C2178">
            <v>3966</v>
          </cell>
          <cell r="D2178" t="str">
            <v>Prisma En Concreto De 0.60 X 0.60 X 0.40 Metros, Zocalo Rebajado En La Cara Inferior Que Lo Levanta Para Salvar Las Irregularidades Del Suelo Y Mantener La Exactitud Geometrica Del Volumen (Ver Diseño).</v>
          </cell>
          <cell r="E2178" t="str">
            <v>UN</v>
          </cell>
          <cell r="F2178">
            <v>552133.30000000005</v>
          </cell>
          <cell r="G2178">
            <v>41733</v>
          </cell>
        </row>
        <row r="2179">
          <cell r="C2179">
            <v>3967</v>
          </cell>
          <cell r="D2179" t="str">
            <v>Banca En Concreto Tipo 2 De 2.00 X 0.50 X 0.43 (H) Metros, En Tres Piezas En Concreto De Facil Transporte Y Montaje Ideal Para Colocarse En Areas Duras Como Plazas, Alamedas, Etc, Formada Por Una Pieza En Concreto Armado De De 3000 Psi Moldeado Soportando Una Pieza Mas En Concreto Armado De 3000 Psi Moldeado Y Pulido Que Forma La Silla (Ver Diseño).</v>
          </cell>
          <cell r="E2179" t="str">
            <v>UN</v>
          </cell>
          <cell r="F2179">
            <v>1565179.95</v>
          </cell>
          <cell r="G2179">
            <v>41767</v>
          </cell>
        </row>
        <row r="2180">
          <cell r="C2180">
            <v>3968</v>
          </cell>
          <cell r="D2180" t="str">
            <v>Banca En Concreto Tipo 3 De 1.60 X 0.50 X 0.43 (H) Metros, En Tres Piezas En Concreto De Facil Transporte Y Montaje Ideal Para Colocarse En Areas Duras Como Plazas, Alamedas, Etc, Formada Por Una Pieza En Concreto Armado De 3000 Psi Moldeado Y Soportando Una Pieza Mas En Concreto Armado De 3000 Psi Moldeado Y Pulido Que Forma La Silla (Ver Diseño).</v>
          </cell>
          <cell r="E2180" t="str">
            <v>UN</v>
          </cell>
          <cell r="F2180">
            <v>1391115.86</v>
          </cell>
          <cell r="G2180">
            <v>41767</v>
          </cell>
        </row>
        <row r="2181">
          <cell r="C2181">
            <v>3969</v>
          </cell>
          <cell r="D2181" t="str">
            <v>Mesa De 12 Puestos Para Picnic Y Reuniones De 3.00 X 1.00 Metro, Altura (H) = 0.90 Metros Y Silla Rectangulo De 3.00 X 0.60 X 0.50 (H) Metros, Fabricadas En Concreto Modelado Y Ensambladas En Sitio, Prisma En Concreto, Zocalo Rebajado En La Cara Inferior Que Lo Levanta Un Poco Para Salvar Las Irregularidades Del Suelo Y Mantener La Exactitud Geometrica Del Volumen (Ver Diseño).</v>
          </cell>
          <cell r="E2181" t="str">
            <v>UN</v>
          </cell>
          <cell r="F2181">
            <v>8506701.0999999996</v>
          </cell>
          <cell r="G2181">
            <v>41767</v>
          </cell>
        </row>
        <row r="2182">
          <cell r="C2182">
            <v>3970</v>
          </cell>
          <cell r="D2182" t="str">
            <v>Suministro E Instalacion De Tierra Batida, Mezcla De Caliche 40%, Gravilla O Triturado De Arroyo De Piedra 20%, Arena De Santo Tomas 20% Y Arena Amarilla 20% (Ver Diseño).</v>
          </cell>
          <cell r="E2182" t="str">
            <v>M3</v>
          </cell>
          <cell r="F2182">
            <v>82175.62</v>
          </cell>
          <cell r="G2182">
            <v>41767</v>
          </cell>
        </row>
        <row r="2183">
          <cell r="C2183">
            <v>3972</v>
          </cell>
          <cell r="D2183" t="str">
            <v>Piso En Concreto Con Aditivo Liquido Sika Colorcreto O Similar (Ver Diseño)</v>
          </cell>
          <cell r="E2183" t="str">
            <v>M2</v>
          </cell>
          <cell r="F2183">
            <v>201757.29</v>
          </cell>
          <cell r="G2183">
            <v>42619</v>
          </cell>
        </row>
        <row r="2184">
          <cell r="C2184">
            <v>3974</v>
          </cell>
          <cell r="D2184" t="str">
            <v>Suministro E Instalacion De Impermeabilizacion De Placa Espejo De Agua (Ver Diseño).</v>
          </cell>
          <cell r="E2184" t="str">
            <v>M2</v>
          </cell>
          <cell r="F2184">
            <v>55919.14</v>
          </cell>
          <cell r="G2184">
            <v>41767</v>
          </cell>
        </row>
        <row r="2185">
          <cell r="C2185">
            <v>3975</v>
          </cell>
          <cell r="D2185" t="str">
            <v>Suministro E Instalacion De Escultura De Cubos En Concreto Y Acabado En Granito Pulido (Ver Diseño).</v>
          </cell>
          <cell r="E2185" t="str">
            <v>UN</v>
          </cell>
          <cell r="F2185">
            <v>14167904.75</v>
          </cell>
          <cell r="G2185">
            <v>41767</v>
          </cell>
        </row>
        <row r="2186">
          <cell r="C2186">
            <v>3976</v>
          </cell>
          <cell r="D2186" t="str">
            <v>Levante De Muro En Bloque Abuzardado De 0.15 X 0.20 X 0.40 Metros, Con Celdas Rellenas En Concreto De 2500 Psi, Refuerzo Central De D= 1/2" A Cada 2.00 Metros, Mortero De Pega 1:4 Con Anclaje A Concreto Existente Con Sikadur Anchor Fix - 4 Para Fijar Varillas Con Acabado En Pintura Viniltex Tipo I (Ver Diseño).</v>
          </cell>
          <cell r="E2186" t="str">
            <v>ML</v>
          </cell>
          <cell r="F2186">
            <v>137184.60999999999</v>
          </cell>
          <cell r="G2186">
            <v>41767</v>
          </cell>
        </row>
        <row r="2187">
          <cell r="C2187">
            <v>3977</v>
          </cell>
          <cell r="D2187" t="str">
            <v>Construccion De Filtros Interiores En Espina De Pescado De Ancho = 0.40 Metros X Altura Variable, Incluye Recubrimiento Perimetral En Geotextil Nt 1800, Tuberia Perforada Para Filtros Diametro De 4" Y Canto Rodado O Piedra Triturada Diametro 1" (Ver Diseño).</v>
          </cell>
          <cell r="E2187" t="str">
            <v>ML</v>
          </cell>
          <cell r="F2187">
            <v>97987.75</v>
          </cell>
          <cell r="G2187">
            <v>41767</v>
          </cell>
        </row>
        <row r="2188">
          <cell r="C2188">
            <v>3978</v>
          </cell>
          <cell r="D2188" t="str">
            <v>Construccion De Filtros Perimetrales De Ancho = 0.40 Metros X Altura Variable, Incluye: Recubrimiento Perimetral En Geotextil Nt 1800, Tuberia Perforada Para Filtros Diametro 8" Y Canto Rodado O Piedra Triturada Limpia De Diametro D= 1" (Ver Diseño).</v>
          </cell>
          <cell r="E2188" t="str">
            <v>ML</v>
          </cell>
          <cell r="F2188">
            <v>118709.75</v>
          </cell>
          <cell r="G2188">
            <v>42201</v>
          </cell>
        </row>
        <row r="2189">
          <cell r="C2189">
            <v>3979</v>
          </cell>
          <cell r="D2189" t="str">
            <v>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2189" t="str">
            <v>UN</v>
          </cell>
          <cell r="F2189">
            <v>112319.53</v>
          </cell>
          <cell r="G2189">
            <v>41771</v>
          </cell>
        </row>
        <row r="2190">
          <cell r="C2190">
            <v>3980</v>
          </cell>
          <cell r="D2190" t="str">
            <v>Construccion De Cajas De Empalme En Concreto Reforzado Con Malla, Dimension 0.60 X 0.60 Metros Libres, Altura Variable, Incluye: Tapa, Cañuela Y Base (Ver Diseño).</v>
          </cell>
          <cell r="E2190" t="str">
            <v>UN</v>
          </cell>
          <cell r="F2190">
            <v>350732.08</v>
          </cell>
          <cell r="G2190">
            <v>42201</v>
          </cell>
        </row>
        <row r="2191">
          <cell r="C2191">
            <v>3981</v>
          </cell>
          <cell r="D2191" t="str">
            <v>Suministro E Instalacion De Juego Infantil Tipo Atom O Similar En Tubo De Acero Esrtructural, Esferas Repujadas En 1.00 Unidad 19.500.000 19.500.000 Lamina Galvanizada, Tuberia En Acero Galvanizado De 2 Pulgadas Cal 3 Mm, La Red Es En Guaya De Alma Elastomerica Recubierta En Polivinil Resistente A La Interperie (Ver Diseño)</v>
          </cell>
          <cell r="E2191" t="str">
            <v>UN</v>
          </cell>
          <cell r="F2191">
            <v>19500000</v>
          </cell>
          <cell r="G2191">
            <v>41767</v>
          </cell>
        </row>
        <row r="2192">
          <cell r="C2192">
            <v>3982</v>
          </cell>
          <cell r="D2192" t="str">
            <v>Suministro E Instalacion De Estructuras De Pergolas En Madera Teca Elaborado Con Piezas De 0.45 X 0.15 Metros Y Columnas Metalicas Como Soporte De La Estructura, Anclada Con Tornilleria Galvanizada La Cual Se Encuentra Incada En Base De Concreto Como Soporte, Todo Debidamente Pintado Y Acabado, Incluye Mano De Obra (Ver Diseño).</v>
          </cell>
          <cell r="E2192" t="str">
            <v>GL</v>
          </cell>
          <cell r="F2192">
            <v>160000000</v>
          </cell>
          <cell r="G2192">
            <v>41767</v>
          </cell>
        </row>
        <row r="2193">
          <cell r="C2193">
            <v>3983</v>
          </cell>
          <cell r="D2193" t="str">
            <v>Suministro E Instalacion De Sistema De Riego, Incluye: Materiales, Equipos, Transporte Y Mano De Obra (Ver Diseño).</v>
          </cell>
          <cell r="E2193" t="str">
            <v>ML</v>
          </cell>
          <cell r="F2193">
            <v>86923000</v>
          </cell>
          <cell r="G2193">
            <v>42195</v>
          </cell>
        </row>
        <row r="2194">
          <cell r="C2194">
            <v>3984</v>
          </cell>
          <cell r="D2194" t="str">
            <v>Suministro E Instalacion De Tuberia Para Vertimiento Final, Durafort De Hierro 10", Incluye Empalmes Y Emboquillado (Ver Diseño)</v>
          </cell>
          <cell r="E2194" t="str">
            <v>ML</v>
          </cell>
          <cell r="F2194">
            <v>87550.21</v>
          </cell>
          <cell r="G2194">
            <v>41767</v>
          </cell>
        </row>
        <row r="2195">
          <cell r="C2195">
            <v>3986</v>
          </cell>
          <cell r="D2195" t="str">
            <v>Suministro E Instalacion De Enchape En Piedra Mediterranea De 0.30 X 0.50 Metros, Incluye Pegante Para Exteriores Blanco Y Sellante Hidrofugante Mate (Ver Diseño).</v>
          </cell>
          <cell r="E2195" t="str">
            <v>M2</v>
          </cell>
          <cell r="F2195">
            <v>153069.48000000001</v>
          </cell>
          <cell r="G2195">
            <v>41767</v>
          </cell>
        </row>
        <row r="2196">
          <cell r="C2196">
            <v>3991</v>
          </cell>
          <cell r="D2196" t="str">
            <v>Suministro E Instalacion De Cubierta En Lamina De Policarbonato</v>
          </cell>
          <cell r="E2196" t="str">
            <v>M2</v>
          </cell>
          <cell r="F2196">
            <v>160377.04999999999</v>
          </cell>
          <cell r="G2196">
            <v>42669</v>
          </cell>
        </row>
        <row r="2197">
          <cell r="C2197">
            <v>3992</v>
          </cell>
          <cell r="D2197" t="str">
            <v>Suministro E Instalacion De Parales En Madera Teca De 0.10 A 0.12 Metros De Diametro X 2.50 Metros De Altura, Empotrados 0.50 Metros, Incluye Zapata De Concreto De 3000 Psi (Ver Diseño)</v>
          </cell>
          <cell r="E2197" t="str">
            <v>UN</v>
          </cell>
          <cell r="F2197">
            <v>243575.91</v>
          </cell>
          <cell r="G2197">
            <v>41767</v>
          </cell>
        </row>
        <row r="2198">
          <cell r="C2198">
            <v>3994</v>
          </cell>
          <cell r="D2198" t="str">
            <v>Plantilla Para Piso En Concreto De 3000 Psi E= 0.07 Metros, Incluye: Parrilla De Acero De D= 1/4" A Cada 0.50 Metros En Ambos Sentidos (Ver Diseño).</v>
          </cell>
          <cell r="E2198" t="str">
            <v>M2</v>
          </cell>
          <cell r="F2198">
            <v>40496.01</v>
          </cell>
          <cell r="G2198">
            <v>42779</v>
          </cell>
        </row>
        <row r="2199">
          <cell r="C2199">
            <v>3995</v>
          </cell>
          <cell r="D2199" t="str">
            <v>Suministro E Instalación De Pasamanos En Tubo Galvanizado De 2", Altura 0.20 Metros, Anclaje Cada 1.25 Metros, Incluye Platina Mas Tapa ( Ver Diseño)</v>
          </cell>
          <cell r="E2199" t="str">
            <v>ML</v>
          </cell>
          <cell r="F2199">
            <v>127600</v>
          </cell>
          <cell r="G2199">
            <v>41751</v>
          </cell>
        </row>
        <row r="2200">
          <cell r="C2200">
            <v>3996</v>
          </cell>
          <cell r="D2200" t="str">
            <v>Suministro E Instalación De Pasamanos En Acero Inoxidable Calibre 18 Ref. 304 Tubo 2", Altura 0.20 Metros ( Ver Diseño)</v>
          </cell>
          <cell r="E2200" t="str">
            <v>ML</v>
          </cell>
          <cell r="F2200">
            <v>150800</v>
          </cell>
          <cell r="G2200">
            <v>42538</v>
          </cell>
        </row>
        <row r="2201">
          <cell r="C2201">
            <v>3997</v>
          </cell>
          <cell r="D2201" t="str">
            <v>Suministro E Instalación De Baranda Pasamanos En Tubo Galvanizado De 2" Y De 1", Altura 1.20 Metros, Anclaje Cada 1.25 Metros, Incluye Platina Mas Tapa ( Ver Diseño)</v>
          </cell>
          <cell r="E2201" t="str">
            <v>ML</v>
          </cell>
          <cell r="F2201">
            <v>266800</v>
          </cell>
          <cell r="G2201">
            <v>41751</v>
          </cell>
        </row>
        <row r="2202">
          <cell r="C2202">
            <v>3998</v>
          </cell>
          <cell r="D2202" t="str">
            <v>Suministro E Instalación De Baranda Pasamanos En Acero Inoxidable Calibre 18 Ref. 304 Tubo 2" Y 1", Altura 1.20 Metros ( Ver Diseño)</v>
          </cell>
          <cell r="E2202" t="str">
            <v>ML</v>
          </cell>
          <cell r="F2202">
            <v>324800</v>
          </cell>
          <cell r="G2202">
            <v>42538</v>
          </cell>
        </row>
        <row r="2203">
          <cell r="C2203">
            <v>4000</v>
          </cell>
          <cell r="D2203" t="str">
            <v>Suministro E Instalacion De Conector Ampact 600525 (Ver Diseño)</v>
          </cell>
          <cell r="E2203" t="str">
            <v>UN</v>
          </cell>
          <cell r="F2203">
            <v>17037.75</v>
          </cell>
          <cell r="G2203">
            <v>42173</v>
          </cell>
        </row>
        <row r="2204">
          <cell r="C2204">
            <v>4002</v>
          </cell>
          <cell r="D2204" t="str">
            <v>Suministro E Instalacion De Grapa De Aluminio Tipo Pistola (Ver Diseño)</v>
          </cell>
          <cell r="E2204" t="str">
            <v>UN</v>
          </cell>
          <cell r="F2204">
            <v>50354.76</v>
          </cell>
          <cell r="G2204">
            <v>42173</v>
          </cell>
        </row>
        <row r="2205">
          <cell r="C2205">
            <v>4004</v>
          </cell>
          <cell r="D2205" t="str">
            <v>Suministro E Instalacion De Cable De Cobre Forrado N° 10 Awg-Aislamiento Thw (Ver Diseño)</v>
          </cell>
          <cell r="E2205" t="str">
            <v>ML</v>
          </cell>
          <cell r="F2205">
            <v>7242.25</v>
          </cell>
          <cell r="G2205">
            <v>42557</v>
          </cell>
        </row>
        <row r="2206">
          <cell r="C2206">
            <v>4006</v>
          </cell>
          <cell r="D2206" t="str">
            <v>Suministro E Instalacion De Line Post 57-1 Pin Corto (Ver Diseño)</v>
          </cell>
          <cell r="E2206" t="str">
            <v>UN</v>
          </cell>
          <cell r="F2206">
            <v>99474.15</v>
          </cell>
          <cell r="G2206">
            <v>42173</v>
          </cell>
        </row>
        <row r="2207">
          <cell r="C2207">
            <v>4008</v>
          </cell>
          <cell r="D2207" t="str">
            <v>Suministro E Instalacion De Aislador De Suspension Polimerico De 15 Kv (Ver Diseño).</v>
          </cell>
          <cell r="E2207" t="str">
            <v>UN</v>
          </cell>
          <cell r="F2207">
            <v>68989.119999999995</v>
          </cell>
          <cell r="G2207">
            <v>42173</v>
          </cell>
        </row>
        <row r="2208">
          <cell r="C2208">
            <v>4010</v>
          </cell>
          <cell r="D2208" t="str">
            <v>Suministro E Instalacion De Luminaria Tipo Panel Led De 1 X 36 W (Ver Diseño)</v>
          </cell>
          <cell r="E2208" t="str">
            <v>UN</v>
          </cell>
          <cell r="F2208">
            <v>371387.5</v>
          </cell>
          <cell r="G2208">
            <v>42472</v>
          </cell>
        </row>
        <row r="2209">
          <cell r="C2209">
            <v>4012</v>
          </cell>
          <cell r="D2209" t="str">
            <v>Suministro E Instalacion De Luminaria Tipo Aluled De 60 W (Ver Diseño)</v>
          </cell>
          <cell r="E2209" t="str">
            <v>UN</v>
          </cell>
          <cell r="F2209">
            <v>1232872.6399999999</v>
          </cell>
          <cell r="G2209">
            <v>42557</v>
          </cell>
        </row>
        <row r="2210">
          <cell r="C2210">
            <v>4014</v>
          </cell>
          <cell r="D2210" t="str">
            <v>Suministro E Instalacion De Tablero De Control Para Iluminacion, Incluye: Fotocelda,  Contactores, Breakers, Sistema De Sujecion Y Accesorios (Ver Diseño)</v>
          </cell>
          <cell r="E2210" t="str">
            <v>UN</v>
          </cell>
          <cell r="F2210">
            <v>1621249.51</v>
          </cell>
          <cell r="G2210">
            <v>42129</v>
          </cell>
        </row>
        <row r="2211">
          <cell r="C2211">
            <v>4016</v>
          </cell>
          <cell r="D2211" t="str">
            <v>Suministro E Instalacion De Luminaria Tipo Aluled De 90 W, Incluye: Brazo Tipo Cercha Para La Luminaria Galvanizado En Caliente (Ver Diseño)</v>
          </cell>
          <cell r="E2211" t="str">
            <v>UN</v>
          </cell>
          <cell r="F2211">
            <v>1669025.54</v>
          </cell>
          <cell r="G2211">
            <v>42557</v>
          </cell>
        </row>
        <row r="2212">
          <cell r="C2212">
            <v>4019</v>
          </cell>
          <cell r="D2212" t="str">
            <v>Suministro E Instalacion De Poste De Acero Galvanizado En Caliente De 8.00 Metros De Altura, Incluye: Tronco Conico Poligonal En Lamina De Acero Con Aditamento Para La Instalacion De Una Luminaria De 8.00 Metros Y Una De 6.00 Metros, Acabado Final En Pintura De Esmalte Para Exteriores, Anclaje De Concreto Y Pedestal (Ver Diseño)</v>
          </cell>
          <cell r="E2212" t="str">
            <v>UN</v>
          </cell>
          <cell r="F2212">
            <v>1837332.65</v>
          </cell>
          <cell r="G2212">
            <v>42067</v>
          </cell>
        </row>
        <row r="2213">
          <cell r="C2213">
            <v>4021</v>
          </cell>
          <cell r="D2213" t="str">
            <v>Suministro E Instalacion De Poste De Acero Galvanizado En Caliente De 9.00 Metros De Altura, Incluye: Tronco Conico Poligonal En Lamina De Acero Con Aditamento Para La Instalacion De Una Luminaria A 9.00 Metros Y Otra A 6.00 Metros, Acabado Final En Pintura De Esmalte Para Exteriores, Anclaje De Concreto Y Pedestal (Ver Diseño)</v>
          </cell>
          <cell r="E2213" t="str">
            <v>UN</v>
          </cell>
          <cell r="F2213">
            <v>2031672.65</v>
          </cell>
          <cell r="G2213">
            <v>42557</v>
          </cell>
        </row>
        <row r="2214">
          <cell r="C2214">
            <v>4025</v>
          </cell>
          <cell r="D2214" t="str">
            <v>Suministro E Instalacion De Tuberia Pvc Conduit De 4" (Ver Diseño)</v>
          </cell>
          <cell r="E2214" t="str">
            <v>ML</v>
          </cell>
          <cell r="F2214">
            <v>36395.769999999997</v>
          </cell>
          <cell r="G2214">
            <v>42557</v>
          </cell>
        </row>
        <row r="2215">
          <cell r="C2215">
            <v>4026</v>
          </cell>
          <cell r="D2215" t="str">
            <v>Suministro E Instalacion De Bajante En Tuberia Galvanizada De 1 1/2", Incluye: Capacete, Cinta Bandit, Hebillas Y Curva (Ver Diseño)</v>
          </cell>
          <cell r="E2215" t="str">
            <v>ML</v>
          </cell>
          <cell r="F2215">
            <v>435459.26</v>
          </cell>
          <cell r="G2215">
            <v>41771</v>
          </cell>
        </row>
        <row r="2216">
          <cell r="C2216">
            <v>4028</v>
          </cell>
          <cell r="D2216" t="str">
            <v>Suministro E Instalacion De Bajante En Tuberia Galvanizada De 1", Incluye: Capacete, Cinta Bandit, Hebillas Y Curva (Ver Diseño)</v>
          </cell>
          <cell r="E2216" t="str">
            <v>ML</v>
          </cell>
          <cell r="F2216">
            <v>312010.26</v>
          </cell>
          <cell r="G2216">
            <v>41771</v>
          </cell>
        </row>
        <row r="2217">
          <cell r="C2217">
            <v>4031</v>
          </cell>
          <cell r="D2217" t="str">
            <v>Puente Peatonal</v>
          </cell>
          <cell r="E2217" t="str">
            <v>SD</v>
          </cell>
          <cell r="F2217">
            <v>0</v>
          </cell>
          <cell r="G2217">
            <v>41743</v>
          </cell>
        </row>
        <row r="2218">
          <cell r="C2218">
            <v>4032</v>
          </cell>
          <cell r="D2218" t="str">
            <v>Placa Plazoleta 2</v>
          </cell>
          <cell r="E2218" t="str">
            <v>SD</v>
          </cell>
          <cell r="F2218">
            <v>0</v>
          </cell>
          <cell r="G2218">
            <v>41743</v>
          </cell>
        </row>
        <row r="2219">
          <cell r="C2219">
            <v>4033</v>
          </cell>
          <cell r="D2219" t="str">
            <v>Cancha Sintetica</v>
          </cell>
          <cell r="E2219" t="str">
            <v>SD</v>
          </cell>
          <cell r="F2219">
            <v>0</v>
          </cell>
          <cell r="G2219">
            <v>41743</v>
          </cell>
        </row>
        <row r="2220">
          <cell r="C2220">
            <v>4034</v>
          </cell>
          <cell r="D2220" t="str">
            <v>Canalizacion De Canal Paralelo A La Via Circunvalar</v>
          </cell>
          <cell r="E2220" t="str">
            <v>SD</v>
          </cell>
          <cell r="F2220">
            <v>0</v>
          </cell>
          <cell r="G2220">
            <v>41743</v>
          </cell>
        </row>
        <row r="2221">
          <cell r="C2221">
            <v>4035</v>
          </cell>
          <cell r="D2221" t="str">
            <v>Desmonte Y Montaje De Gabinete Cocina Existente (Ver Diseño).</v>
          </cell>
          <cell r="E2221" t="str">
            <v>UN</v>
          </cell>
          <cell r="F2221">
            <v>56000</v>
          </cell>
          <cell r="G2221">
            <v>42416</v>
          </cell>
        </row>
        <row r="2222">
          <cell r="C2222">
            <v>4036</v>
          </cell>
          <cell r="D2222" t="str">
            <v>Edificio De Mantenimiento</v>
          </cell>
          <cell r="E2222" t="str">
            <v>SD</v>
          </cell>
          <cell r="F2222">
            <v>0</v>
          </cell>
          <cell r="G2222">
            <v>41743</v>
          </cell>
        </row>
        <row r="2223">
          <cell r="C2223">
            <v>4037</v>
          </cell>
          <cell r="D2223" t="str">
            <v>Muro Para Soportes O Estribos De Puente En Concreto De 5000 Psi Premezclado, No Incluye Acero De Refuerzo</v>
          </cell>
          <cell r="E2223" t="str">
            <v>M3</v>
          </cell>
          <cell r="F2223">
            <v>717445.6</v>
          </cell>
          <cell r="G2223">
            <v>41821</v>
          </cell>
        </row>
        <row r="2224">
          <cell r="C2224">
            <v>4038</v>
          </cell>
          <cell r="D2224" t="str">
            <v>Placa De Fondo En Concreto De 5000 Psi Premezclado, No Incluye Acero De Refuerzo</v>
          </cell>
          <cell r="E2224" t="str">
            <v>M3</v>
          </cell>
          <cell r="F2224">
            <v>629284.30000000005</v>
          </cell>
          <cell r="G2224">
            <v>41821</v>
          </cell>
        </row>
        <row r="2225">
          <cell r="C2225">
            <v>4039</v>
          </cell>
          <cell r="D2225" t="str">
            <v>Vigas En Concreto De 5000 Psi Premezclado, No Incluye Acero De Refuerzo</v>
          </cell>
          <cell r="E2225" t="str">
            <v>M3</v>
          </cell>
          <cell r="F2225">
            <v>530428.67000000004</v>
          </cell>
          <cell r="G2225">
            <v>41821</v>
          </cell>
        </row>
        <row r="2226">
          <cell r="C2226">
            <v>4040</v>
          </cell>
          <cell r="D2226" t="str">
            <v>Equipamento</v>
          </cell>
          <cell r="E2226" t="str">
            <v>SD</v>
          </cell>
          <cell r="F2226">
            <v>0</v>
          </cell>
          <cell r="G2226">
            <v>41744</v>
          </cell>
        </row>
        <row r="2227">
          <cell r="C2227">
            <v>4041</v>
          </cell>
          <cell r="D2227" t="str">
            <v>Equipamento Gradas</v>
          </cell>
          <cell r="E2227" t="str">
            <v>SD</v>
          </cell>
          <cell r="F2227">
            <v>0</v>
          </cell>
          <cell r="G2227">
            <v>41744</v>
          </cell>
        </row>
        <row r="2228">
          <cell r="C2228">
            <v>4042</v>
          </cell>
          <cell r="D2228" t="str">
            <v>Otros</v>
          </cell>
          <cell r="E2228" t="str">
            <v>SD</v>
          </cell>
          <cell r="F2228">
            <v>0</v>
          </cell>
          <cell r="G2228">
            <v>41744</v>
          </cell>
        </row>
        <row r="2229">
          <cell r="C2229">
            <v>4043</v>
          </cell>
          <cell r="D2229" t="str">
            <v>Pañete En Concreto De 2000 Psi</v>
          </cell>
          <cell r="E2229" t="str">
            <v>M3</v>
          </cell>
          <cell r="F2229">
            <v>555423.5</v>
          </cell>
          <cell r="G2229">
            <v>41821</v>
          </cell>
        </row>
        <row r="2230">
          <cell r="C2230">
            <v>4044</v>
          </cell>
          <cell r="D2230" t="str">
            <v>Placa Superior En Concreto De 5000 Psi Premezclado, No Incluye Acero De Refuerzo</v>
          </cell>
          <cell r="E2230" t="str">
            <v>M3</v>
          </cell>
          <cell r="F2230">
            <v>743335.9</v>
          </cell>
          <cell r="G2230">
            <v>41821</v>
          </cell>
        </row>
        <row r="2231">
          <cell r="C2231">
            <v>4045</v>
          </cell>
          <cell r="D2231" t="str">
            <v>Estructura Locales</v>
          </cell>
          <cell r="E2231" t="str">
            <v>SD</v>
          </cell>
          <cell r="F2231">
            <v>0</v>
          </cell>
          <cell r="G2231">
            <v>41745</v>
          </cell>
        </row>
        <row r="2232">
          <cell r="C2232">
            <v>4046</v>
          </cell>
          <cell r="D2232" t="str">
            <v>Paisajismo Muro Vivo En Cascada Altura = 4.00 Metros (Ver Diseño)</v>
          </cell>
          <cell r="E2232" t="str">
            <v>M2</v>
          </cell>
          <cell r="F2232">
            <v>800000</v>
          </cell>
          <cell r="G2232">
            <v>41785</v>
          </cell>
        </row>
        <row r="2233">
          <cell r="C2233">
            <v>4047</v>
          </cell>
          <cell r="D2233" t="str">
            <v>Muro Cascada</v>
          </cell>
          <cell r="E2233" t="str">
            <v>SD</v>
          </cell>
          <cell r="F2233">
            <v>0</v>
          </cell>
          <cell r="G2233">
            <v>41758</v>
          </cell>
        </row>
        <row r="2234">
          <cell r="C2234">
            <v>4048</v>
          </cell>
          <cell r="D2234" t="str">
            <v>Muro De Contencion Lago 2</v>
          </cell>
          <cell r="E2234" t="str">
            <v>SD</v>
          </cell>
          <cell r="F2234">
            <v>0</v>
          </cell>
          <cell r="G2234">
            <v>41758</v>
          </cell>
        </row>
        <row r="2235">
          <cell r="C2235">
            <v>4049</v>
          </cell>
          <cell r="D2235" t="str">
            <v>Muro De Contencion Ojo De Agua</v>
          </cell>
          <cell r="E2235" t="str">
            <v>SD</v>
          </cell>
          <cell r="F2235">
            <v>0</v>
          </cell>
          <cell r="G2235">
            <v>41758</v>
          </cell>
        </row>
        <row r="2236">
          <cell r="C2236">
            <v>4050</v>
          </cell>
          <cell r="D2236" t="str">
            <v>Alberca Para Almacenamiento De Agua Para Riego</v>
          </cell>
          <cell r="E2236" t="str">
            <v>SD</v>
          </cell>
          <cell r="F2236">
            <v>0</v>
          </cell>
          <cell r="G2236">
            <v>41758</v>
          </cell>
        </row>
        <row r="2237">
          <cell r="C2237">
            <v>4051</v>
          </cell>
          <cell r="D2237" t="str">
            <v>Puentes Peatonales N° 1-2-3-4-5-6</v>
          </cell>
          <cell r="E2237" t="str">
            <v>SD</v>
          </cell>
          <cell r="F2237">
            <v>0</v>
          </cell>
          <cell r="G2237">
            <v>41758</v>
          </cell>
        </row>
        <row r="2238">
          <cell r="C2238">
            <v>4052</v>
          </cell>
          <cell r="D2238" t="str">
            <v>Cafeterias</v>
          </cell>
          <cell r="E2238" t="str">
            <v>SD</v>
          </cell>
          <cell r="F2238">
            <v>0</v>
          </cell>
          <cell r="G2238">
            <v>41758</v>
          </cell>
        </row>
        <row r="2239">
          <cell r="C2239">
            <v>4054</v>
          </cell>
          <cell r="D2239" t="str">
            <v>Plantilla Para Piso En Concreto De 3000 Psi E= 0.07 Metros, Incluye Parrilla De Acero De D= 1/4" A Cada 0.10 Metros En Ambos Sentidos (Ver Diseño).</v>
          </cell>
          <cell r="E2239" t="str">
            <v>M2</v>
          </cell>
          <cell r="F2239">
            <v>44916.39</v>
          </cell>
          <cell r="G2239">
            <v>42578</v>
          </cell>
        </row>
        <row r="2240">
          <cell r="C2240">
            <v>4055</v>
          </cell>
          <cell r="D2240" t="str">
            <v>Suministro E Instalacion De Banca Jardinera Para Parque En Levante De Bloque Abuzardado Reforzado, Placa En Concreto De 3000 Psi E= 0.07 Metros Y Pañete Impermeabilizado (Ver Diseño).</v>
          </cell>
          <cell r="E2240" t="str">
            <v>UN</v>
          </cell>
          <cell r="F2240">
            <v>932883</v>
          </cell>
          <cell r="G2240">
            <v>42195</v>
          </cell>
        </row>
        <row r="2241">
          <cell r="C2241">
            <v>4057</v>
          </cell>
          <cell r="D2241" t="str">
            <v>Suministro E Instalacion De Kioscos, Incluye Estructura En Perfiles Metalicos Y Contorno En Madera, Kioscos Ubicados En Los Senderos Del Parque (Ver Diseño)</v>
          </cell>
          <cell r="E2241" t="str">
            <v>GL</v>
          </cell>
          <cell r="F2241">
            <v>5350000</v>
          </cell>
          <cell r="G2241">
            <v>41785</v>
          </cell>
        </row>
        <row r="2242">
          <cell r="C2242">
            <v>4058</v>
          </cell>
          <cell r="D2242" t="str">
            <v>Suministro E Instalacion De Escalera En Estructura Metalica Con Peldaños En Lamina Galvanizada Antideslizante En Calibre 26 (Ver Diseño)</v>
          </cell>
          <cell r="E2242" t="str">
            <v>GL</v>
          </cell>
          <cell r="F2242">
            <v>3000000</v>
          </cell>
          <cell r="G2242">
            <v>42195</v>
          </cell>
        </row>
        <row r="2243">
          <cell r="C2243">
            <v>4059</v>
          </cell>
          <cell r="D2243" t="str">
            <v>Suministro E Instalacion De Cubierta En Estructura Metalica Con Lamina Traslucida En Policarbonato, Incluye Seis (6) Soportes Para Apoyo (Ver Diseño)</v>
          </cell>
          <cell r="E2243" t="str">
            <v>M2</v>
          </cell>
          <cell r="F2243">
            <v>112500</v>
          </cell>
          <cell r="G2243">
            <v>41785</v>
          </cell>
        </row>
        <row r="2244">
          <cell r="C2244">
            <v>4060</v>
          </cell>
          <cell r="D2244" t="str">
            <v>Sunministro E Instalacion De Partidor Electrico Para Salida En Pista De Bicicroos (Ver Diseño).</v>
          </cell>
          <cell r="E2244" t="str">
            <v>GL</v>
          </cell>
          <cell r="F2244">
            <v>4000000</v>
          </cell>
          <cell r="G2244">
            <v>42195</v>
          </cell>
        </row>
        <row r="2245">
          <cell r="C2245">
            <v>4061</v>
          </cell>
          <cell r="D2245" t="str">
            <v>Suministro E Instalacion De Placa Identificacion Parque Jardin Botanico (Ver Diseño)</v>
          </cell>
          <cell r="E2245" t="str">
            <v>UN</v>
          </cell>
          <cell r="F2245">
            <v>8000000</v>
          </cell>
          <cell r="G2245">
            <v>42195</v>
          </cell>
        </row>
        <row r="2246">
          <cell r="C2246">
            <v>4062</v>
          </cell>
          <cell r="D2246" t="str">
            <v>Suministro E Instalacion De Pozo Y Riego, Incluye: Adecuacion Del Area, Perforacion Exploratoria, Grava Y Gravilla (Ver Diseño)</v>
          </cell>
          <cell r="E2246" t="str">
            <v>UN</v>
          </cell>
          <cell r="F2246">
            <v>50000000</v>
          </cell>
          <cell r="G2246">
            <v>42195</v>
          </cell>
        </row>
        <row r="2247">
          <cell r="C2247">
            <v>4063</v>
          </cell>
          <cell r="D2247" t="str">
            <v>Provision Plan De Manejo De Tráfico.</v>
          </cell>
          <cell r="E2247" t="str">
            <v>GL</v>
          </cell>
          <cell r="F2247">
            <v>45000000</v>
          </cell>
          <cell r="G2247">
            <v>42578</v>
          </cell>
        </row>
        <row r="2248">
          <cell r="C2248">
            <v>4064</v>
          </cell>
          <cell r="D2248" t="str">
            <v>Suministro Transporte Y Siembra De Árboles Adultos.</v>
          </cell>
          <cell r="E2248" t="str">
            <v>UN</v>
          </cell>
          <cell r="F2248">
            <v>200000</v>
          </cell>
          <cell r="G2248">
            <v>42578</v>
          </cell>
        </row>
        <row r="2249">
          <cell r="C2249">
            <v>4065</v>
          </cell>
          <cell r="D2249" t="str">
            <v>Suministro E Instalacion De Sistema Electrico Para Muro Cascada, Incluye: Motobomba, Tuberias, Cables Y Cicuito En General (Ver Diseño)</v>
          </cell>
          <cell r="E2249" t="str">
            <v>GL</v>
          </cell>
          <cell r="F2249">
            <v>23000000</v>
          </cell>
          <cell r="G2249">
            <v>41785</v>
          </cell>
        </row>
        <row r="2250">
          <cell r="C2250">
            <v>4066</v>
          </cell>
          <cell r="D2250" t="str">
            <v>Suministro De Bolardo En Concreto Tipo M60. Incluye Transporte.</v>
          </cell>
          <cell r="E2250" t="str">
            <v>UN</v>
          </cell>
          <cell r="F2250">
            <v>81500</v>
          </cell>
          <cell r="G2250">
            <v>41764</v>
          </cell>
        </row>
        <row r="2251">
          <cell r="C2251">
            <v>4067</v>
          </cell>
          <cell r="D2251" t="str">
            <v>Bolardo En Concreto Tipo M60 F'C=3000 Psi.</v>
          </cell>
          <cell r="E2251" t="str">
            <v>UN</v>
          </cell>
          <cell r="F2251">
            <v>116515.21</v>
          </cell>
          <cell r="G2251">
            <v>41781</v>
          </cell>
        </row>
        <row r="2252">
          <cell r="C2252">
            <v>4068</v>
          </cell>
          <cell r="D2252" t="str">
            <v>Señales De Tránsito Grupo 1 (75X75).</v>
          </cell>
          <cell r="E2252" t="str">
            <v>UN</v>
          </cell>
          <cell r="F2252">
            <v>180000</v>
          </cell>
          <cell r="G2252">
            <v>41764</v>
          </cell>
        </row>
        <row r="2253">
          <cell r="C2253">
            <v>4069</v>
          </cell>
          <cell r="D2253" t="str">
            <v>Limpieza De Pozo De Inspección. Incluye Retiro De Material.</v>
          </cell>
          <cell r="E2253" t="str">
            <v>UN</v>
          </cell>
          <cell r="F2253">
            <v>138310.04999999999</v>
          </cell>
          <cell r="G2253">
            <v>41785</v>
          </cell>
        </row>
        <row r="2254">
          <cell r="C2254">
            <v>4070</v>
          </cell>
          <cell r="D2254" t="str">
            <v>Suministro E Instalacion De Cerramiento En Lamina De Zinc, Altura 2.00 Metros (Ver Diseño)</v>
          </cell>
          <cell r="E2254" t="str">
            <v>ML</v>
          </cell>
          <cell r="F2254">
            <v>45758.02</v>
          </cell>
          <cell r="G2254">
            <v>42578</v>
          </cell>
        </row>
        <row r="2255">
          <cell r="C2255">
            <v>4071</v>
          </cell>
          <cell r="D2255" t="str">
            <v>Construcción De Manhole De H=1.45 A 1.80 M. Incluye Tapa En Hierro Fundido.</v>
          </cell>
          <cell r="E2255" t="str">
            <v>UN</v>
          </cell>
          <cell r="F2255">
            <v>1122734.71</v>
          </cell>
          <cell r="G2255">
            <v>41785</v>
          </cell>
        </row>
        <row r="2256">
          <cell r="C2256">
            <v>4072</v>
          </cell>
          <cell r="D2256" t="str">
            <v>Excavacion A Mano Para Vigas De Amarre 0.60 X 0.80 Metros,  Senderos, Altura H= 0.10 Metros (Ver Diseño)</v>
          </cell>
          <cell r="E2256" t="str">
            <v>ML</v>
          </cell>
          <cell r="F2256">
            <v>10517.35</v>
          </cell>
          <cell r="G2256">
            <v>41835</v>
          </cell>
        </row>
        <row r="2257">
          <cell r="C2257">
            <v>4073</v>
          </cell>
          <cell r="D2257" t="str">
            <v>Excavacion A Mano Para Senderos Altura H= 0.10 Metros (Ver Diseño)</v>
          </cell>
          <cell r="E2257" t="str">
            <v>M3</v>
          </cell>
          <cell r="F2257">
            <v>45855.11</v>
          </cell>
          <cell r="G2257">
            <v>41771</v>
          </cell>
        </row>
        <row r="2258">
          <cell r="C2258">
            <v>4074</v>
          </cell>
          <cell r="D2258" t="str">
            <v>Suministro E Instalación  De Tubería Domiciliaria Pf + Uad De Polietileno D = 1/2" L=7.00 Metros</v>
          </cell>
          <cell r="E2258" t="str">
            <v>UN</v>
          </cell>
          <cell r="F2258">
            <v>40861.47</v>
          </cell>
          <cell r="G2258">
            <v>42461</v>
          </cell>
        </row>
        <row r="2259">
          <cell r="C2259">
            <v>4075</v>
          </cell>
          <cell r="D2259" t="str">
            <v>Reparación De Fugas De Agua Potable.</v>
          </cell>
          <cell r="E2259" t="str">
            <v>UN</v>
          </cell>
          <cell r="F2259">
            <v>317414.56</v>
          </cell>
          <cell r="G2259">
            <v>41785</v>
          </cell>
        </row>
        <row r="2260">
          <cell r="C2260">
            <v>4076</v>
          </cell>
          <cell r="D2260" t="str">
            <v>Conexión Domiciliaria De 6" De Alcantarillado L= 3 A 5 M.</v>
          </cell>
          <cell r="E2260" t="str">
            <v>UN</v>
          </cell>
          <cell r="F2260">
            <v>325200.89</v>
          </cell>
          <cell r="G2260">
            <v>41785</v>
          </cell>
        </row>
        <row r="2261">
          <cell r="C2261">
            <v>4077</v>
          </cell>
          <cell r="D2261" t="str">
            <v>Reposición De Tubería De Alcantarillado.</v>
          </cell>
          <cell r="E2261" t="str">
            <v>UN</v>
          </cell>
          <cell r="F2261">
            <v>263614.99</v>
          </cell>
          <cell r="G2261">
            <v>41785</v>
          </cell>
        </row>
        <row r="2262">
          <cell r="C2262">
            <v>4078</v>
          </cell>
          <cell r="D2262" t="str">
            <v>Pista De Bicicross</v>
          </cell>
          <cell r="E2262" t="str">
            <v>SD</v>
          </cell>
          <cell r="F2262">
            <v>0</v>
          </cell>
          <cell r="G2262">
            <v>41765</v>
          </cell>
        </row>
        <row r="2263">
          <cell r="C2263">
            <v>4083</v>
          </cell>
          <cell r="D2263" t="str">
            <v>Suministro E Instalación De Muro En Lámina Superboard De 8 Mm Por Ambas Caras</v>
          </cell>
          <cell r="E2263" t="str">
            <v>M2</v>
          </cell>
          <cell r="F2263">
            <v>84600.59</v>
          </cell>
          <cell r="G2263">
            <v>42538</v>
          </cell>
        </row>
        <row r="2264">
          <cell r="C2264">
            <v>4084</v>
          </cell>
          <cell r="D2264" t="str">
            <v>Suministro E Instalación De Muro En Lámina Superboard De 14 Mm Por Ambas Caras</v>
          </cell>
          <cell r="E2264" t="str">
            <v>M2</v>
          </cell>
          <cell r="F2264">
            <v>114000.59</v>
          </cell>
          <cell r="G2264">
            <v>41765</v>
          </cell>
        </row>
        <row r="2265">
          <cell r="C2265">
            <v>4085</v>
          </cell>
          <cell r="D2265" t="str">
            <v>Suministro E Instalación De Cielo Raso En Lámina Superboard De 14 Mm Por Ambas Caras, Con Estructura Metálica Y Perfil Omega A Cada 0.41 Metros</v>
          </cell>
          <cell r="E2265" t="str">
            <v>M2</v>
          </cell>
          <cell r="F2265">
            <v>107399.9</v>
          </cell>
          <cell r="G2265">
            <v>41765</v>
          </cell>
        </row>
        <row r="2266">
          <cell r="C2266">
            <v>4086</v>
          </cell>
          <cell r="D2266" t="str">
            <v>Suministro E Instalación De Superboard De 8 Mm Para Recubrimiento De Estera Metálica Y Vista De Cubierta</v>
          </cell>
          <cell r="E2266" t="str">
            <v>ML</v>
          </cell>
          <cell r="F2266">
            <v>44364.97</v>
          </cell>
          <cell r="G2266">
            <v>42314</v>
          </cell>
        </row>
        <row r="2267">
          <cell r="C2267">
            <v>4087</v>
          </cell>
          <cell r="D2267" t="str">
            <v>Canalización 0.30 X 0.90 En Zona De Arena. Incluye Excavación, Compactado Con Material Del Sitio Y Cinta De Seguridad.</v>
          </cell>
          <cell r="E2267" t="str">
            <v>ML</v>
          </cell>
          <cell r="F2267">
            <v>63267.99</v>
          </cell>
          <cell r="G2267">
            <v>42557</v>
          </cell>
        </row>
        <row r="2268">
          <cell r="C2268">
            <v>4088</v>
          </cell>
          <cell r="D2268" t="str">
            <v>Suministro E Instalación De Ducto Tdp D=4" Bajo Andén O Calzada De Redes De Telecomunicaciones. Incluye Transporte, Tendido Y Sondeo De Ductos.</v>
          </cell>
          <cell r="E2268" t="str">
            <v>ML</v>
          </cell>
          <cell r="F2268">
            <v>457720.15</v>
          </cell>
          <cell r="G2268">
            <v>41785</v>
          </cell>
        </row>
        <row r="2269">
          <cell r="C2269">
            <v>4092</v>
          </cell>
          <cell r="D2269" t="str">
            <v>Suministro E Instalacion De Enchape En Piedra Tipo Espacato O Similar Para Muro (Ver Diseño).</v>
          </cell>
          <cell r="E2269" t="str">
            <v>M2</v>
          </cell>
          <cell r="F2269">
            <v>128702.25</v>
          </cell>
          <cell r="G2269">
            <v>41771</v>
          </cell>
        </row>
        <row r="2270">
          <cell r="C2270">
            <v>4093</v>
          </cell>
          <cell r="D2270" t="str">
            <v>Marca Vial Para Demarcación De Pasos Peatonales (Cebra).</v>
          </cell>
          <cell r="E2270" t="str">
            <v>M2</v>
          </cell>
          <cell r="F2270">
            <v>16603.28</v>
          </cell>
          <cell r="G2270">
            <v>41911</v>
          </cell>
        </row>
        <row r="2271">
          <cell r="C2271">
            <v>4094</v>
          </cell>
          <cell r="D2271" t="str">
            <v>Cicloruta En Mezcla Asfáltica E=0.06M.</v>
          </cell>
          <cell r="E2271" t="str">
            <v>M2</v>
          </cell>
          <cell r="F2271">
            <v>78236.509999999995</v>
          </cell>
          <cell r="G2271">
            <v>41781</v>
          </cell>
        </row>
        <row r="2272">
          <cell r="C2272">
            <v>4095</v>
          </cell>
          <cell r="D2272" t="str">
            <v>Registro En Concreto De 1.10 X 1.10 X 1.10 M. Incluye Tapa En Ángulo De Hierro De 1 1/2" X 3/16" En Marco Galvanizado.</v>
          </cell>
          <cell r="E2272" t="str">
            <v>UN</v>
          </cell>
          <cell r="F2272">
            <v>987049.91</v>
          </cell>
          <cell r="G2272">
            <v>41785</v>
          </cell>
        </row>
        <row r="2273">
          <cell r="C2273">
            <v>4097</v>
          </cell>
          <cell r="D2273" t="str">
            <v>Suministro E Instalación De Tubería Galvanizada Cuadrada De 2"</v>
          </cell>
          <cell r="E2273" t="str">
            <v>ML</v>
          </cell>
          <cell r="F2273">
            <v>29965.7</v>
          </cell>
          <cell r="G2273">
            <v>41766</v>
          </cell>
        </row>
        <row r="2274">
          <cell r="C2274">
            <v>4098</v>
          </cell>
          <cell r="D2274" t="str">
            <v>Suministro E Instalación De Tubería Galvanizada Cuadrada De 3"</v>
          </cell>
          <cell r="E2274" t="str">
            <v>ML</v>
          </cell>
          <cell r="F2274">
            <v>35180</v>
          </cell>
          <cell r="G2274">
            <v>41766</v>
          </cell>
        </row>
        <row r="2275">
          <cell r="C2275">
            <v>4100</v>
          </cell>
          <cell r="D2275" t="str">
            <v>Suministro E Instalación De Sumideros Con Rejilla Metálica De 1 Metro De Ancho.</v>
          </cell>
          <cell r="E2275" t="str">
            <v>ML</v>
          </cell>
          <cell r="F2275">
            <v>580600</v>
          </cell>
          <cell r="G2275">
            <v>42417</v>
          </cell>
        </row>
        <row r="2276">
          <cell r="C2276">
            <v>4101</v>
          </cell>
          <cell r="D2276" t="str">
            <v>Canal De Conducción Tipo I En Concreto (1 X 1 X 1) F'C=4000 Psi.</v>
          </cell>
          <cell r="E2276" t="str">
            <v>ML</v>
          </cell>
          <cell r="F2276">
            <v>880358.59</v>
          </cell>
          <cell r="G2276">
            <v>41785</v>
          </cell>
        </row>
        <row r="2277">
          <cell r="C2277">
            <v>4102</v>
          </cell>
          <cell r="D2277" t="str">
            <v>Construccion De Registro  En Concreto Dim (1.00X 1.00 X 1.40 M) - Tapa En Angulo De Hierro De 1 1/2" X 3/16". Marco Galvanizado.</v>
          </cell>
          <cell r="E2277" t="str">
            <v>UN</v>
          </cell>
          <cell r="F2277">
            <v>893535.99</v>
          </cell>
          <cell r="G2277">
            <v>41785</v>
          </cell>
        </row>
        <row r="2278">
          <cell r="C2278">
            <v>4103</v>
          </cell>
          <cell r="D2278" t="str">
            <v>Suminstro E Instalación De Luminaria De Led 60 W. (Incluye Brazo Ornamental 2,5 Mts., Pernos Y Fotocelda).</v>
          </cell>
          <cell r="E2278" t="str">
            <v>UN</v>
          </cell>
          <cell r="F2278">
            <v>1714537.62</v>
          </cell>
          <cell r="G2278">
            <v>41766</v>
          </cell>
        </row>
        <row r="2279">
          <cell r="C2279">
            <v>4105</v>
          </cell>
          <cell r="D2279" t="str">
            <v>Escalera - Rampas</v>
          </cell>
          <cell r="E2279" t="str">
            <v>SD</v>
          </cell>
          <cell r="F2279">
            <v>0</v>
          </cell>
          <cell r="G2279">
            <v>41771</v>
          </cell>
        </row>
        <row r="2280">
          <cell r="C2280">
            <v>4106</v>
          </cell>
          <cell r="D2280" t="str">
            <v>Estructura Metalica</v>
          </cell>
          <cell r="E2280" t="str">
            <v>SD</v>
          </cell>
          <cell r="F2280">
            <v>0</v>
          </cell>
          <cell r="G2280">
            <v>41771</v>
          </cell>
        </row>
        <row r="2281">
          <cell r="C2281">
            <v>4107</v>
          </cell>
          <cell r="D2281" t="str">
            <v>Suministro E Instalación De Sardinel En Concreto Prefabricado De 0.35 X 0.20 X 0.80 Tipo Titan Ref. A80 O Similar. Incluye Solado En Concreto De 2000 Psi.</v>
          </cell>
          <cell r="E2281" t="str">
            <v>ML</v>
          </cell>
          <cell r="F2281">
            <v>80307.44</v>
          </cell>
          <cell r="G2281">
            <v>42552</v>
          </cell>
        </row>
        <row r="2282">
          <cell r="C2282">
            <v>4110</v>
          </cell>
          <cell r="D2282" t="str">
            <v>Control Topografico Y Planos Record Durante El Proceso Constructivo, Proyecto Alcaldias Locales En El Distrito De Barranquilla, Con Un Area De 1308 M2 (Ver Diseño)</v>
          </cell>
          <cell r="E2282" t="str">
            <v>GL</v>
          </cell>
          <cell r="F2282">
            <v>3495833.33</v>
          </cell>
          <cell r="G2282">
            <v>41927</v>
          </cell>
        </row>
        <row r="2283">
          <cell r="C2283">
            <v>4112</v>
          </cell>
          <cell r="D2283" t="str">
            <v>Suministro E Instalacion De Wind De Aluminio Natural Acolillada Sobre Muro ( Ver Diseño)</v>
          </cell>
          <cell r="E2283" t="str">
            <v>ML</v>
          </cell>
          <cell r="F2283">
            <v>1565.63</v>
          </cell>
          <cell r="G2283">
            <v>41927</v>
          </cell>
        </row>
        <row r="2284">
          <cell r="C2284">
            <v>4113</v>
          </cell>
          <cell r="D2284" t="str">
            <v>Suministro E Instalacion De Punto Salida Interruptor Doble</v>
          </cell>
          <cell r="E2284" t="str">
            <v>UN</v>
          </cell>
          <cell r="F2284">
            <v>91436.14</v>
          </cell>
          <cell r="G2284">
            <v>42578</v>
          </cell>
        </row>
        <row r="2285">
          <cell r="C2285">
            <v>4115</v>
          </cell>
          <cell r="D2285" t="str">
            <v>Suministro E Instalacion De Luminaria T-5, 4 X 17 Watios De 0.60 X 0.60 Metros</v>
          </cell>
          <cell r="E2285" t="str">
            <v>UN</v>
          </cell>
          <cell r="F2285">
            <v>179396.13</v>
          </cell>
          <cell r="G2285">
            <v>41912</v>
          </cell>
        </row>
        <row r="2286">
          <cell r="C2286">
            <v>4117</v>
          </cell>
          <cell r="D2286" t="str">
            <v>Suministro E Instalacion De Luminaria Tipo Aplique De Pared De 1 X 20 Watios, Incluye Bombillo</v>
          </cell>
          <cell r="E2286" t="str">
            <v>UN</v>
          </cell>
          <cell r="F2286">
            <v>72399.13</v>
          </cell>
          <cell r="G2286">
            <v>41927</v>
          </cell>
        </row>
        <row r="2287">
          <cell r="C2287">
            <v>4120</v>
          </cell>
          <cell r="D2287" t="str">
            <v>Suministro E Instalacion De Interruptor Termomagnetico Tipo Industrial 3 X 80 Amperios</v>
          </cell>
          <cell r="E2287" t="str">
            <v>UN</v>
          </cell>
          <cell r="F2287">
            <v>248233.26</v>
          </cell>
          <cell r="G2287">
            <v>41927</v>
          </cell>
        </row>
        <row r="2288">
          <cell r="C2288">
            <v>4121</v>
          </cell>
          <cell r="D2288" t="str">
            <v>Suministro E Instalacion De Interruptor Termomagnetico Tipo Industrial 3 X 125 Amperios</v>
          </cell>
          <cell r="E2288" t="str">
            <v>UN</v>
          </cell>
          <cell r="F2288">
            <v>301325.96999999997</v>
          </cell>
          <cell r="G2288">
            <v>41927</v>
          </cell>
        </row>
        <row r="2289">
          <cell r="C2289">
            <v>4122</v>
          </cell>
          <cell r="D2289" t="str">
            <v>Capítulo - Obras De Urbanismo</v>
          </cell>
          <cell r="E2289" t="str">
            <v>SD</v>
          </cell>
          <cell r="F2289">
            <v>0</v>
          </cell>
          <cell r="G2289">
            <v>41773</v>
          </cell>
        </row>
        <row r="2290">
          <cell r="C2290">
            <v>4123</v>
          </cell>
          <cell r="D2290" t="str">
            <v>Suministro E Instalacion De Acometida Para Tablero Td/Tl, 3X#1/0 X Fases + 1#1/0 Neutro + 1#2 Tierra Thhn Marca Certificada, Incluye Ducto Emt 2"</v>
          </cell>
          <cell r="E2290" t="str">
            <v>ML</v>
          </cell>
          <cell r="F2290">
            <v>95347.53</v>
          </cell>
          <cell r="G2290">
            <v>41927</v>
          </cell>
        </row>
        <row r="2291">
          <cell r="C2291">
            <v>4124</v>
          </cell>
          <cell r="D2291" t="str">
            <v>Suministro E Instalacion De Acometida Para Tablero A.A. 3X#2 Fases + 1#2 Neutro + 1#2 Tierra Thhn Marca Certificada Para El Tablero, Incluye Ducto Pvc 1 1/2" Tipo Pesado</v>
          </cell>
          <cell r="E2291" t="str">
            <v>ML</v>
          </cell>
          <cell r="F2291">
            <v>63274.57</v>
          </cell>
          <cell r="G2291">
            <v>41927</v>
          </cell>
        </row>
        <row r="2292">
          <cell r="C2292">
            <v>4126</v>
          </cell>
          <cell r="D2292" t="str">
            <v>Suministro E Instalacion De Cofre Metalico Calibre 16 Con Lamina Cold Roll Tipo Intemperie Color Almendra Con Medidas De 1.00 Metro De Alto X 1.05 Metros De Ancho X 0.50 Metros De Fondo Con Certificacion Retie</v>
          </cell>
          <cell r="E2292" t="str">
            <v>UN</v>
          </cell>
          <cell r="F2292">
            <v>911821</v>
          </cell>
          <cell r="G2292">
            <v>41927</v>
          </cell>
        </row>
        <row r="2293">
          <cell r="C2293">
            <v>4127</v>
          </cell>
          <cell r="D2293" t="str">
            <v>Suministro E Instalacion De Barraje En Cobre Electrolitico 3" X 1/2" Para Capacidad 250 Amperios, Incluye Aisladores, Tornilleria Y El Protector En Acrilico</v>
          </cell>
          <cell r="E2293" t="str">
            <v>UN</v>
          </cell>
          <cell r="F2293">
            <v>649564.23</v>
          </cell>
          <cell r="G2293">
            <v>41927</v>
          </cell>
        </row>
        <row r="2294">
          <cell r="C2294">
            <v>4129</v>
          </cell>
          <cell r="D2294" t="str">
            <v>Suministro E Instalacion De Terminales De Ponchar Para Cable 4/0</v>
          </cell>
          <cell r="E2294" t="str">
            <v>UN</v>
          </cell>
          <cell r="F2294">
            <v>21778.91</v>
          </cell>
          <cell r="G2294">
            <v>41927</v>
          </cell>
        </row>
        <row r="2295">
          <cell r="C2295">
            <v>4131</v>
          </cell>
          <cell r="D2295" t="str">
            <v>Suministro E Instalacion De Terminales De Ponchar Para Cable # 1/0 Thhn</v>
          </cell>
          <cell r="E2295" t="str">
            <v>UN</v>
          </cell>
          <cell r="F2295">
            <v>13353.88</v>
          </cell>
          <cell r="G2295">
            <v>41927</v>
          </cell>
        </row>
        <row r="2296">
          <cell r="C2296">
            <v>4133</v>
          </cell>
          <cell r="D2296" t="str">
            <v>Suministro E Instalacion De Terminales De Ponchar Para Cable # 2 Thhn</v>
          </cell>
          <cell r="E2296" t="str">
            <v>UN</v>
          </cell>
          <cell r="F2296">
            <v>11349.17</v>
          </cell>
          <cell r="G2296">
            <v>41927</v>
          </cell>
        </row>
        <row r="2297">
          <cell r="C2297">
            <v>4135</v>
          </cell>
          <cell r="D2297" t="str">
            <v>Suministro E Instalacion De Transformador De 75 Kva Trifasico 13,2 Kv - 208-120 Voltios, Convencional En Aceite Marca Homologada Por Electricaribe (Ver Diseño)</v>
          </cell>
          <cell r="E2297" t="str">
            <v>UN</v>
          </cell>
          <cell r="F2297">
            <v>6454995.9800000004</v>
          </cell>
          <cell r="G2297">
            <v>42457</v>
          </cell>
        </row>
        <row r="2298">
          <cell r="C2298">
            <v>4138</v>
          </cell>
          <cell r="D2298" t="str">
            <v>Vestida De Poste Nuevo Estructura Corrida En Caliente (Ver Diseño)</v>
          </cell>
          <cell r="E2298" t="str">
            <v>UN</v>
          </cell>
          <cell r="F2298">
            <v>1742074</v>
          </cell>
          <cell r="G2298">
            <v>41927</v>
          </cell>
        </row>
        <row r="2299">
          <cell r="C2299">
            <v>4140</v>
          </cell>
          <cell r="D2299" t="str">
            <v>Retiro De Poste Y Estructura Existente Con Los Demas Equipos (Ver Diseño)</v>
          </cell>
          <cell r="E2299" t="str">
            <v>UN</v>
          </cell>
          <cell r="F2299">
            <v>1589632</v>
          </cell>
          <cell r="G2299">
            <v>41927</v>
          </cell>
        </row>
        <row r="2300">
          <cell r="C2300">
            <v>4142</v>
          </cell>
          <cell r="D2300" t="str">
            <v>Suministro E Instalacion De Acometida Principal 3#4/0 X Fases + 1X4/0 Neutro + 1#2/0 Tierra Marca Certificada</v>
          </cell>
          <cell r="E2300" t="str">
            <v>ML</v>
          </cell>
          <cell r="F2300">
            <v>162557</v>
          </cell>
          <cell r="G2300">
            <v>41927</v>
          </cell>
        </row>
        <row r="2301">
          <cell r="C2301">
            <v>4144</v>
          </cell>
          <cell r="D2301" t="str">
            <v>Suministro E Instalacion De Puesta A Tierra En El Poste</v>
          </cell>
          <cell r="E2301" t="str">
            <v>UN</v>
          </cell>
          <cell r="F2301">
            <v>198600.27</v>
          </cell>
          <cell r="G2301">
            <v>42557</v>
          </cell>
        </row>
        <row r="2302">
          <cell r="C2302">
            <v>4146</v>
          </cell>
          <cell r="D2302" t="str">
            <v>Suministro E Instalacion De Tuberia Imc De 3" X 3.00 Metros, Incluye Capacete Mas Accesorios De Instalacion</v>
          </cell>
          <cell r="E2302" t="str">
            <v>UN</v>
          </cell>
          <cell r="F2302">
            <v>333626.13</v>
          </cell>
          <cell r="G2302">
            <v>41927</v>
          </cell>
        </row>
        <row r="2303">
          <cell r="C2303">
            <v>4149</v>
          </cell>
          <cell r="D2303" t="str">
            <v>Suministro E Instalacion De Tuberia De Agua Potable En Pvc De D= 1 1/2"</v>
          </cell>
          <cell r="E2303" t="str">
            <v>ML</v>
          </cell>
          <cell r="F2303">
            <v>27051</v>
          </cell>
          <cell r="G2303">
            <v>42572</v>
          </cell>
        </row>
        <row r="2304">
          <cell r="C2304">
            <v>4150</v>
          </cell>
          <cell r="D2304" t="str">
            <v>Aplicación De Endurecedor Y Sellador Sika Floor Curehard 24 O Similar Para Piso De Concreto</v>
          </cell>
          <cell r="E2304" t="str">
            <v>M2</v>
          </cell>
          <cell r="F2304">
            <v>11751.5</v>
          </cell>
          <cell r="G2304">
            <v>41821</v>
          </cell>
        </row>
        <row r="2305">
          <cell r="C2305">
            <v>4153</v>
          </cell>
          <cell r="D2305" t="str">
            <v>Suministro, Transporte E Instalacion De Panel De Fachada Machimbrado En Aluzinc Tipo 300 Fs De Hunter-Douglas, Calibre 26 Con Perforaciones N. 110 M 104 Mm, Instalado De Forma Vertical, Acabado En Pintura De Poliester Horneado Por Ambas Caras, Color Verde Manzana, Incluye: Remate Superior E Inferior, Andamios Y Todos Los Elementos Necesarios Para Su Correcta Instalacion Y Funcionamiento (Ver Diseño)</v>
          </cell>
          <cell r="E2305" t="str">
            <v>M2</v>
          </cell>
          <cell r="F2305">
            <v>107417</v>
          </cell>
          <cell r="G2305">
            <v>41800</v>
          </cell>
        </row>
        <row r="2306">
          <cell r="C2306">
            <v>4155</v>
          </cell>
          <cell r="D2306" t="str">
            <v>Rampa En Concreto F'C=3000 Psi. Incluye Relleno En Material Seleccionado.</v>
          </cell>
          <cell r="E2306" t="str">
            <v>UN</v>
          </cell>
          <cell r="F2306">
            <v>881244.31</v>
          </cell>
          <cell r="G2306">
            <v>41774</v>
          </cell>
        </row>
        <row r="2307">
          <cell r="C2307">
            <v>4156</v>
          </cell>
          <cell r="D2307" t="str">
            <v>Relleno En Rajón O Piedra Partida</v>
          </cell>
          <cell r="E2307" t="str">
            <v>M3</v>
          </cell>
          <cell r="F2307">
            <v>40510</v>
          </cell>
          <cell r="G2307">
            <v>41821</v>
          </cell>
        </row>
        <row r="2308">
          <cell r="C2308">
            <v>4158</v>
          </cell>
          <cell r="D2308" t="str">
            <v>Suministro E Instalación De Rejilla En Concreto De 1.5X1.5 E=0.05M Para Contenedores De Raíz Con Orificios De 0.10X0.10M.</v>
          </cell>
          <cell r="E2308" t="str">
            <v>UN</v>
          </cell>
          <cell r="F2308">
            <v>99686.5</v>
          </cell>
          <cell r="G2308">
            <v>41774</v>
          </cell>
        </row>
        <row r="2309">
          <cell r="C2309">
            <v>4159</v>
          </cell>
          <cell r="D2309" t="str">
            <v>Suministro E Instalacion De Punto Salida En Tuberia 3/4" Pvc, Alambre Aislado 3#10 Awg Thhn Para Lamparas Alumbrado Publico 220 Voltios 250 Watios (Ver Diseño)</v>
          </cell>
          <cell r="E2309" t="str">
            <v>UN</v>
          </cell>
          <cell r="F2309">
            <v>20868.39</v>
          </cell>
          <cell r="G2309">
            <v>41927</v>
          </cell>
        </row>
        <row r="2310">
          <cell r="C2310">
            <v>4160</v>
          </cell>
          <cell r="D2310" t="str">
            <v>Suministro E Instalacion De Equipo De Bombeo Agua Potable Y Contra Incendio, Incluye: Equipo De Bombeo Para El Abastecimiento De Agua Con Los Elementos De Succion Y Descarga Necesarios; Equipo De Bombeo Contra Incendio Con Sus Motobombas, Controles, Tablero Y Accesorios Para Su Correcto Funcionamiento; Equipos De Manejo De Aguas Negras Y Aguas Lluvias (Ver Diseño)</v>
          </cell>
          <cell r="E2310" t="str">
            <v>UN</v>
          </cell>
          <cell r="F2310">
            <v>39197841</v>
          </cell>
          <cell r="G2310">
            <v>41800</v>
          </cell>
        </row>
        <row r="2311">
          <cell r="C2311">
            <v>4162</v>
          </cell>
          <cell r="D2311" t="str">
            <v>Suministro E Instalacion De Tuberia Pvc C-900</v>
          </cell>
          <cell r="E2311" t="str">
            <v>ML</v>
          </cell>
          <cell r="F2311">
            <v>62683.42</v>
          </cell>
          <cell r="G2311">
            <v>41799</v>
          </cell>
        </row>
        <row r="2312">
          <cell r="C2312">
            <v>4164</v>
          </cell>
          <cell r="D2312" t="str">
            <v>Suministro E Instalacion De Tuberia En Hierro Galvanizado De 4" H.G.</v>
          </cell>
          <cell r="E2312" t="str">
            <v>ML</v>
          </cell>
          <cell r="F2312">
            <v>212387.43</v>
          </cell>
          <cell r="G2312">
            <v>41799</v>
          </cell>
        </row>
        <row r="2313">
          <cell r="C2313">
            <v>4166</v>
          </cell>
          <cell r="D2313" t="str">
            <v>Suministro E Instalacion De Siamesas</v>
          </cell>
          <cell r="E2313" t="str">
            <v>UN</v>
          </cell>
          <cell r="F2313">
            <v>1984438</v>
          </cell>
          <cell r="G2313">
            <v>41936</v>
          </cell>
        </row>
        <row r="2314">
          <cell r="C2314">
            <v>4168</v>
          </cell>
          <cell r="D2314" t="str">
            <v>Suministro E Instalacion De Valvula De 1 1/2" Para Red Contra Incendio</v>
          </cell>
          <cell r="E2314" t="str">
            <v>UN</v>
          </cell>
          <cell r="F2314">
            <v>222763.41</v>
          </cell>
          <cell r="G2314">
            <v>41799</v>
          </cell>
        </row>
        <row r="2315">
          <cell r="C2315">
            <v>4169</v>
          </cell>
          <cell r="D2315" t="str">
            <v>Punto De Red Contra Incendio De 1 1/2"</v>
          </cell>
          <cell r="E2315" t="str">
            <v>UN</v>
          </cell>
          <cell r="F2315">
            <v>124045.81</v>
          </cell>
          <cell r="G2315">
            <v>41799</v>
          </cell>
        </row>
        <row r="2316">
          <cell r="C2316">
            <v>4170</v>
          </cell>
          <cell r="D2316" t="str">
            <v>Punto De Red Contra Incendio De 4" Siamesa</v>
          </cell>
          <cell r="E2316" t="str">
            <v>UN</v>
          </cell>
          <cell r="F2316">
            <v>387845</v>
          </cell>
          <cell r="G2316">
            <v>41799</v>
          </cell>
        </row>
        <row r="2317">
          <cell r="C2317">
            <v>4171</v>
          </cell>
          <cell r="D2317" t="str">
            <v>Suministro E Instalacion De Gabinete Contra Incendio Completo, Incluye: Gabinete Contra Incendio De Lamina Negra Calibre 20 Para Empotrar De 0.88 X 0.21 X 0.70 Metros, Puerta De Vidrio Con Chapa Y Pintura Anticorrosiva, Equipo Completo Con Extinguidor, Manguera, Accesorios Y Demas Elementos Para Su Correcto Funcionamiento (Ver Diseño)</v>
          </cell>
          <cell r="E2317" t="str">
            <v>UN</v>
          </cell>
          <cell r="F2317">
            <v>6182404</v>
          </cell>
          <cell r="G2317">
            <v>41800</v>
          </cell>
        </row>
        <row r="2318">
          <cell r="C2318">
            <v>4173</v>
          </cell>
          <cell r="D2318" t="str">
            <v>Suministro E Instalación De Barrera Bidireccional New Yersey Altura = 0.80 Metros, Base = 0.60 Metros, Longitud = 1.50 Metros, Peso 830 Kg, Tipo Titan O Similar, Incluye Cargue, Descargue Y Fijación Con Acero</v>
          </cell>
          <cell r="E2318" t="str">
            <v>UN</v>
          </cell>
          <cell r="F2318">
            <v>430278.40000000002</v>
          </cell>
          <cell r="G2318">
            <v>41775</v>
          </cell>
        </row>
        <row r="2319">
          <cell r="C2319">
            <v>4181</v>
          </cell>
          <cell r="D2319" t="str">
            <v>Concreto Clase C (28 Mpa) 4000 Psi</v>
          </cell>
          <cell r="E2319" t="str">
            <v>M3</v>
          </cell>
          <cell r="F2319">
            <v>738330.17</v>
          </cell>
          <cell r="G2319">
            <v>42067</v>
          </cell>
        </row>
        <row r="2320">
          <cell r="C2320">
            <v>4182</v>
          </cell>
          <cell r="D2320" t="str">
            <v>Suministro E Instalacion De Punto Salida En Tuberia Pvc Conduit De 3/4" Para Datos Y Telefono Sin Cableado</v>
          </cell>
          <cell r="E2320" t="str">
            <v>UN</v>
          </cell>
          <cell r="F2320">
            <v>55852.74</v>
          </cell>
          <cell r="G2320">
            <v>41799</v>
          </cell>
        </row>
        <row r="2321">
          <cell r="C2321">
            <v>4183</v>
          </cell>
          <cell r="D2321" t="str">
            <v>Colector Enterrado Tubo De Concreto, Clase 2, De 304 Mm De Diámetro, Incluye Lecho De Arena Nivelado Y Compactado, Relleno, Accesorios, Piezas Especiales, Junta De Goma Y Lubricantes.</v>
          </cell>
          <cell r="E2321" t="str">
            <v>ML</v>
          </cell>
          <cell r="F2321">
            <v>132900.9</v>
          </cell>
          <cell r="G2321">
            <v>42067</v>
          </cell>
        </row>
        <row r="2322">
          <cell r="C2322">
            <v>4184</v>
          </cell>
          <cell r="D2322" t="str">
            <v>Nivelación, Replanteo Y Señalización Alcantarillado</v>
          </cell>
          <cell r="E2322" t="str">
            <v>ML</v>
          </cell>
          <cell r="F2322">
            <v>1954.44</v>
          </cell>
          <cell r="G2322">
            <v>42067</v>
          </cell>
        </row>
        <row r="2323">
          <cell r="C2323">
            <v>4188</v>
          </cell>
          <cell r="D2323" t="str">
            <v>Suministro E Instalación De Tubería Pvc De Alcantarillado De 315 Mm, D = 12"</v>
          </cell>
          <cell r="E2323" t="str">
            <v>ML</v>
          </cell>
          <cell r="F2323">
            <v>155112.54999999999</v>
          </cell>
          <cell r="G2323">
            <v>42067</v>
          </cell>
        </row>
        <row r="2324">
          <cell r="C2324">
            <v>4190</v>
          </cell>
          <cell r="D2324" t="str">
            <v>Punto De Agua Potable En Tuberia Pvc De 1"</v>
          </cell>
          <cell r="E2324" t="str">
            <v>UN</v>
          </cell>
          <cell r="F2324">
            <v>53235.35</v>
          </cell>
          <cell r="G2324">
            <v>42578</v>
          </cell>
        </row>
        <row r="2325">
          <cell r="C2325">
            <v>4191</v>
          </cell>
          <cell r="D2325" t="str">
            <v>Colector Enterrado Tubo De Concreto, Clase 2, De 500 Mm De Diámetro, Incluye Lecho De Arena Nivelado Y Compactado, Relleno, Accesorios, Piezas Especiales, Junta De Goma Y Lubricantes.</v>
          </cell>
          <cell r="E2325" t="str">
            <v>ML</v>
          </cell>
          <cell r="F2325">
            <v>282673.32</v>
          </cell>
          <cell r="G2325">
            <v>42067</v>
          </cell>
        </row>
        <row r="2326">
          <cell r="C2326">
            <v>4195</v>
          </cell>
          <cell r="D2326" t="str">
            <v>Cilindro Para Pozo De Inspección, Sección De Pozo D = 1.20 Metros, E = 0.25 Metros, L = 1.00 Metro, Elemento Prefabricado De Concreto Tipo Titan O Similar</v>
          </cell>
          <cell r="E2326" t="str">
            <v>ML</v>
          </cell>
          <cell r="F2326">
            <v>746482.42</v>
          </cell>
          <cell r="G2326">
            <v>42067</v>
          </cell>
        </row>
        <row r="2327">
          <cell r="C2327">
            <v>4196</v>
          </cell>
          <cell r="D2327" t="str">
            <v>Base  Para Pozo De Inspección, Sección De Pozo D = 1.20 Metros, E = 0.20 Metros, Elemento Prefabricado De Concreto Tipo Titan O Similar.</v>
          </cell>
          <cell r="E2327" t="str">
            <v>UN</v>
          </cell>
          <cell r="F2327">
            <v>878082.6</v>
          </cell>
          <cell r="G2327">
            <v>42067</v>
          </cell>
        </row>
        <row r="2328">
          <cell r="C2328">
            <v>4197</v>
          </cell>
          <cell r="D2328" t="str">
            <v>Placa De Cubierta Para Pozo De Inspección, Sección De Pozo D = 1.20 Metros, E = 0.20 Metros, Elemento Prefabricado De Concreto Tipo Titan O Similar</v>
          </cell>
          <cell r="E2328" t="str">
            <v>UN</v>
          </cell>
          <cell r="F2328">
            <v>680583.9</v>
          </cell>
          <cell r="G2328">
            <v>42067</v>
          </cell>
        </row>
        <row r="2329">
          <cell r="C2329">
            <v>4198</v>
          </cell>
          <cell r="D2329" t="str">
            <v>Barrera De Seguridad Tipo A180 Monodireccional, En Concreto De 3000 Psi Reforzado, Fundida En Sitio</v>
          </cell>
          <cell r="E2329" t="str">
            <v>ML</v>
          </cell>
          <cell r="F2329">
            <v>208623.87</v>
          </cell>
          <cell r="G2329">
            <v>41821</v>
          </cell>
        </row>
        <row r="2330">
          <cell r="C2330">
            <v>4201</v>
          </cell>
          <cell r="D2330" t="str">
            <v>Pilotes En Concreto Preexcavados    F'C=4000 Psi    D=0.80M. Incluye Acero De Refuerzo</v>
          </cell>
          <cell r="E2330" t="str">
            <v>ML</v>
          </cell>
          <cell r="F2330">
            <v>769597.38</v>
          </cell>
          <cell r="G2330">
            <v>42667</v>
          </cell>
        </row>
        <row r="2331">
          <cell r="C2331">
            <v>4202</v>
          </cell>
          <cell r="D2331" t="str">
            <v>Concreto Para Estribo De Puente    F'C=4000Psi.</v>
          </cell>
          <cell r="E2331" t="str">
            <v>M3</v>
          </cell>
          <cell r="F2331">
            <v>835184.1</v>
          </cell>
          <cell r="G2331">
            <v>42066</v>
          </cell>
        </row>
        <row r="2332">
          <cell r="C2332">
            <v>4203</v>
          </cell>
          <cell r="D2332" t="str">
            <v>Concreto Para Viga Aéreas De Puente   F'C=4000 Psi.</v>
          </cell>
          <cell r="E2332" t="str">
            <v>M3</v>
          </cell>
          <cell r="F2332">
            <v>964749.11</v>
          </cell>
          <cell r="G2332">
            <v>41806</v>
          </cell>
        </row>
        <row r="2333">
          <cell r="C2333">
            <v>4204</v>
          </cell>
          <cell r="D2333" t="str">
            <v>Concreto Para Baranda De Puentes    F'C=3000 Psi.</v>
          </cell>
          <cell r="E2333" t="str">
            <v>M3</v>
          </cell>
          <cell r="F2333">
            <v>827803.1</v>
          </cell>
          <cell r="G2333">
            <v>41806</v>
          </cell>
        </row>
        <row r="2334">
          <cell r="C2334">
            <v>4206</v>
          </cell>
          <cell r="D2334" t="str">
            <v>Concreto Para Losa De Protección De Fondo  E=0.20M.</v>
          </cell>
          <cell r="E2334" t="str">
            <v>M2</v>
          </cell>
          <cell r="F2334">
            <v>116700.04</v>
          </cell>
          <cell r="G2334">
            <v>41808</v>
          </cell>
        </row>
        <row r="2335">
          <cell r="C2335">
            <v>4207</v>
          </cell>
          <cell r="D2335" t="str">
            <v>Escarificación Y Compactación De Terreno Natural.</v>
          </cell>
          <cell r="E2335" t="str">
            <v>M3</v>
          </cell>
          <cell r="F2335">
            <v>17716.650000000001</v>
          </cell>
          <cell r="G2335">
            <v>41808</v>
          </cell>
        </row>
        <row r="2336">
          <cell r="C2336">
            <v>4208</v>
          </cell>
          <cell r="D2336" t="str">
            <v>Relleno En Base Invias No Incluye Transporte De Material</v>
          </cell>
          <cell r="E2336" t="str">
            <v>M3</v>
          </cell>
          <cell r="F2336">
            <v>71864.37</v>
          </cell>
          <cell r="G2336">
            <v>42537</v>
          </cell>
        </row>
        <row r="2337">
          <cell r="C2337">
            <v>4211</v>
          </cell>
          <cell r="D2337" t="str">
            <v>Suministro E Instalación De Geotextil No Tejido 2100.</v>
          </cell>
          <cell r="E2337" t="str">
            <v>M2</v>
          </cell>
          <cell r="F2337">
            <v>14984.74</v>
          </cell>
          <cell r="G2337">
            <v>41808</v>
          </cell>
        </row>
        <row r="2338">
          <cell r="C2338">
            <v>4212</v>
          </cell>
          <cell r="D2338" t="str">
            <v>Losa De Aproximación De Puente   E=0.25M  F'C=4000 Psi.</v>
          </cell>
          <cell r="E2338" t="str">
            <v>M2</v>
          </cell>
          <cell r="F2338">
            <v>167744.85</v>
          </cell>
          <cell r="G2338">
            <v>41808</v>
          </cell>
        </row>
        <row r="2339">
          <cell r="C2339">
            <v>4213</v>
          </cell>
          <cell r="D2339" t="str">
            <v>Concreto Para Tablero De Puente E=0.20M    F'C=4000 Psi.</v>
          </cell>
          <cell r="E2339" t="str">
            <v>M3</v>
          </cell>
          <cell r="F2339">
            <v>870836.92</v>
          </cell>
          <cell r="G2339">
            <v>41808</v>
          </cell>
        </row>
        <row r="2340">
          <cell r="C2340">
            <v>4214</v>
          </cell>
          <cell r="D2340" t="str">
            <v>Víga Aérea En Concreto   F'C=3000 Psi. No Incluye Acero De Refuerzo.</v>
          </cell>
          <cell r="E2340" t="str">
            <v>M3</v>
          </cell>
          <cell r="F2340">
            <v>586209.49</v>
          </cell>
          <cell r="G2340">
            <v>42102</v>
          </cell>
        </row>
        <row r="2341">
          <cell r="C2341">
            <v>4215</v>
          </cell>
          <cell r="D2341" t="str">
            <v>Suministro E Instalación De Puerta Doble De Acceso De 2.50X2.00 En Vidrio Templado E=10Mm. Incluye Manijas En Acero Inoxidable Y Cerraduras.</v>
          </cell>
          <cell r="E2341" t="str">
            <v>UN</v>
          </cell>
          <cell r="F2341">
            <v>2500000</v>
          </cell>
          <cell r="G2341">
            <v>42102</v>
          </cell>
        </row>
        <row r="2342">
          <cell r="C2342">
            <v>4217</v>
          </cell>
          <cell r="D2342" t="str">
            <v>Suministro E Instalación De Puerta De Seguridad Con Espesor En 70 Mm. De 0.96 X 2.05 Metros, En Acero Lámina Calibre 0.7 Mm Coll Rolled, Incluye Marco, Ojo Mágico, Cerradura De Seguridad Con Doble Grado De Cierre, 13 Pasadores Y Pestillo Interior, 3 Bisagras En Cámara Que Impiden El Desmonte De La Puerta.</v>
          </cell>
          <cell r="E2342" t="str">
            <v>UN</v>
          </cell>
          <cell r="F2342">
            <v>626862.32999999996</v>
          </cell>
          <cell r="G2342">
            <v>41816</v>
          </cell>
        </row>
        <row r="2343">
          <cell r="C2343">
            <v>4219</v>
          </cell>
          <cell r="D2343" t="str">
            <v>Conexion Al Sistema Sanitario Existente (Ver Diseño)</v>
          </cell>
          <cell r="E2343" t="str">
            <v>GL</v>
          </cell>
          <cell r="F2343">
            <v>3000000</v>
          </cell>
          <cell r="G2343">
            <v>41835</v>
          </cell>
        </row>
        <row r="2344">
          <cell r="C2344">
            <v>4220</v>
          </cell>
          <cell r="D2344" t="str">
            <v>Conexion Al Sistema De Presion Existente (Ver Diseño)</v>
          </cell>
          <cell r="E2344" t="str">
            <v>GL</v>
          </cell>
          <cell r="F2344">
            <v>2500000</v>
          </cell>
          <cell r="G2344">
            <v>41835</v>
          </cell>
        </row>
        <row r="2345">
          <cell r="C2345">
            <v>4221</v>
          </cell>
          <cell r="D2345" t="str">
            <v>Red De Media Tension Aerea (Ver Diseño)</v>
          </cell>
          <cell r="E2345" t="str">
            <v>GL</v>
          </cell>
          <cell r="F2345">
            <v>25000000</v>
          </cell>
          <cell r="G2345">
            <v>41835</v>
          </cell>
        </row>
        <row r="2346">
          <cell r="C2346">
            <v>4222</v>
          </cell>
          <cell r="D2346" t="str">
            <v>Red De Media Tension Subterranea (Ver Diseño)</v>
          </cell>
          <cell r="E2346" t="str">
            <v>GL</v>
          </cell>
          <cell r="F2346">
            <v>105000000</v>
          </cell>
          <cell r="G2346">
            <v>41835</v>
          </cell>
        </row>
        <row r="2347">
          <cell r="C2347">
            <v>4223</v>
          </cell>
          <cell r="D2347" t="str">
            <v>Celda De Medida (Ver Diseño)</v>
          </cell>
          <cell r="E2347" t="str">
            <v>GL</v>
          </cell>
          <cell r="F2347">
            <v>5405400</v>
          </cell>
          <cell r="G2347">
            <v>41835</v>
          </cell>
        </row>
        <row r="2348">
          <cell r="C2348">
            <v>4224</v>
          </cell>
          <cell r="D2348" t="str">
            <v>Conexión Equipo De Medida General Por Alta (Electricaribe)</v>
          </cell>
          <cell r="E2348" t="str">
            <v>GL</v>
          </cell>
          <cell r="F2348">
            <v>12000000</v>
          </cell>
          <cell r="G2348">
            <v>42558</v>
          </cell>
        </row>
        <row r="2349">
          <cell r="C2349">
            <v>4225</v>
          </cell>
          <cell r="D2349" t="str">
            <v>Transferencia Automatica En Mt (Ver Diseño)</v>
          </cell>
          <cell r="E2349" t="str">
            <v>GL</v>
          </cell>
          <cell r="F2349">
            <v>60000000</v>
          </cell>
          <cell r="G2349">
            <v>41835</v>
          </cell>
        </row>
        <row r="2350">
          <cell r="C2350">
            <v>4226</v>
          </cell>
          <cell r="D2350" t="str">
            <v>Transformador De 300 Kva, 440/13.200 V, Servicio De Emergencia (Ver Diseño)</v>
          </cell>
          <cell r="E2350" t="str">
            <v>GL</v>
          </cell>
          <cell r="F2350">
            <v>37073600</v>
          </cell>
          <cell r="G2350">
            <v>41835</v>
          </cell>
        </row>
        <row r="2351">
          <cell r="C2351">
            <v>4227</v>
          </cell>
          <cell r="D2351" t="str">
            <v>Transformador De 75 Kva, 13.200/440 V, Pad-Mounted, Iluminacion De Campo De Juego (Ver Diseño)</v>
          </cell>
          <cell r="E2351" t="str">
            <v>GL</v>
          </cell>
          <cell r="F2351">
            <v>22156000</v>
          </cell>
          <cell r="G2351">
            <v>41835</v>
          </cell>
        </row>
        <row r="2352">
          <cell r="C2352">
            <v>4228</v>
          </cell>
          <cell r="D2352" t="str">
            <v>Transformador De 150 Kva, 13.200/220 V, Servicios Normales (Ver Diseño)</v>
          </cell>
          <cell r="E2352" t="str">
            <v>GL</v>
          </cell>
          <cell r="F2352">
            <v>26127840</v>
          </cell>
          <cell r="G2352">
            <v>41835</v>
          </cell>
        </row>
        <row r="2353">
          <cell r="C2353">
            <v>4229</v>
          </cell>
          <cell r="D2353" t="str">
            <v>Transformador De 75 Kva, 13.200/220 V, Servicio De Emergencia (Ver Diseño)</v>
          </cell>
          <cell r="E2353" t="str">
            <v>GL</v>
          </cell>
          <cell r="F2353">
            <v>16331640</v>
          </cell>
          <cell r="G2353">
            <v>41835</v>
          </cell>
        </row>
        <row r="2354">
          <cell r="C2354">
            <v>4230</v>
          </cell>
          <cell r="D2354" t="str">
            <v>Celda De Seccionamiento General En Mt (Ver Diseño)</v>
          </cell>
          <cell r="E2354" t="str">
            <v>GL</v>
          </cell>
          <cell r="F2354">
            <v>5405400</v>
          </cell>
          <cell r="G2354">
            <v>41835</v>
          </cell>
        </row>
        <row r="2355">
          <cell r="C2355">
            <v>4231</v>
          </cell>
          <cell r="D2355" t="str">
            <v>Malla De Puesta A Tierra De La Subestacion (Ver Diseño)</v>
          </cell>
          <cell r="E2355" t="str">
            <v>GL</v>
          </cell>
          <cell r="F2355">
            <v>15000000</v>
          </cell>
          <cell r="G2355">
            <v>41835</v>
          </cell>
        </row>
        <row r="2356">
          <cell r="C2356">
            <v>4232</v>
          </cell>
          <cell r="D2356" t="str">
            <v>Tableros De Bt (Ver Diseño)</v>
          </cell>
          <cell r="E2356" t="str">
            <v>GL</v>
          </cell>
          <cell r="F2356">
            <v>10000000</v>
          </cell>
          <cell r="G2356">
            <v>41835</v>
          </cell>
        </row>
        <row r="2357">
          <cell r="C2357">
            <v>4233</v>
          </cell>
          <cell r="D2357" t="str">
            <v>Planta De Emergencia De 300 Kva, 440 V (Ver Diseño)</v>
          </cell>
          <cell r="E2357" t="str">
            <v>GL</v>
          </cell>
          <cell r="F2357">
            <v>82000000</v>
          </cell>
          <cell r="G2357">
            <v>41835</v>
          </cell>
        </row>
        <row r="2358">
          <cell r="C2358">
            <v>4234</v>
          </cell>
          <cell r="D2358" t="str">
            <v>Protecciones De La Planta De Emergencia (Ver Diseño)</v>
          </cell>
          <cell r="E2358" t="str">
            <v>GL</v>
          </cell>
          <cell r="F2358">
            <v>10000000</v>
          </cell>
          <cell r="G2358">
            <v>41835</v>
          </cell>
        </row>
        <row r="2359">
          <cell r="C2359">
            <v>4235</v>
          </cell>
          <cell r="D2359" t="str">
            <v>Torres Metalicas De 24.00 Metros (Ver Diseño)</v>
          </cell>
          <cell r="E2359" t="str">
            <v>UN</v>
          </cell>
          <cell r="F2359">
            <v>12000000</v>
          </cell>
          <cell r="G2359">
            <v>41835</v>
          </cell>
        </row>
        <row r="2360">
          <cell r="C2360">
            <v>4236</v>
          </cell>
          <cell r="D2360" t="str">
            <v>Lamparas De 1000 W (Ver Diseño)</v>
          </cell>
          <cell r="E2360" t="str">
            <v>UN</v>
          </cell>
          <cell r="F2360">
            <v>400000</v>
          </cell>
          <cell r="G2360">
            <v>41835</v>
          </cell>
        </row>
        <row r="2361">
          <cell r="C2361">
            <v>4237</v>
          </cell>
          <cell r="D2361" t="str">
            <v>Alimentadores En Bt, 440 V (Ver Diseño)</v>
          </cell>
          <cell r="E2361" t="str">
            <v>ML</v>
          </cell>
          <cell r="F2361">
            <v>50000</v>
          </cell>
          <cell r="G2361">
            <v>41835</v>
          </cell>
        </row>
        <row r="2362">
          <cell r="C2362">
            <v>4238</v>
          </cell>
          <cell r="D2362" t="str">
            <v>Zapata En Concreto Premezclado De 5000 Psi, No Incluye Acero De Refuerzo</v>
          </cell>
          <cell r="E2362" t="str">
            <v>M3</v>
          </cell>
          <cell r="F2362">
            <v>505800.23</v>
          </cell>
          <cell r="G2362">
            <v>41835</v>
          </cell>
        </row>
        <row r="2363">
          <cell r="C2363">
            <v>4239</v>
          </cell>
          <cell r="D2363" t="str">
            <v>Tableros En Bt, 440 V (Ver Diseño)</v>
          </cell>
          <cell r="E2363" t="str">
            <v>UN</v>
          </cell>
          <cell r="F2363">
            <v>450000</v>
          </cell>
          <cell r="G2363">
            <v>41835</v>
          </cell>
        </row>
        <row r="2364">
          <cell r="C2364">
            <v>4240</v>
          </cell>
          <cell r="D2364" t="str">
            <v>Registros (Ver Diseño)</v>
          </cell>
          <cell r="E2364" t="str">
            <v>UN</v>
          </cell>
          <cell r="F2364">
            <v>250000</v>
          </cell>
          <cell r="G2364">
            <v>41835</v>
          </cell>
        </row>
        <row r="2365">
          <cell r="C2365">
            <v>4241</v>
          </cell>
          <cell r="D2365" t="str">
            <v>Cajas De Paso (Ver Diseño)</v>
          </cell>
          <cell r="E2365" t="str">
            <v>UN</v>
          </cell>
          <cell r="F2365">
            <v>120000</v>
          </cell>
          <cell r="G2365">
            <v>41817</v>
          </cell>
        </row>
        <row r="2366">
          <cell r="C2366">
            <v>4242</v>
          </cell>
          <cell r="D2366" t="str">
            <v>Viga Inferior De Amarre En Concreto De 4000 Psi De 0.80 X 0.80 Metros, No Incluye Acero De Refuerzo</v>
          </cell>
          <cell r="E2366" t="str">
            <v>ML</v>
          </cell>
          <cell r="F2366">
            <v>541929.55000000005</v>
          </cell>
          <cell r="G2366">
            <v>41835</v>
          </cell>
        </row>
        <row r="2367">
          <cell r="C2367">
            <v>4243</v>
          </cell>
          <cell r="D2367" t="str">
            <v>Luminarias (Ver Diseño)</v>
          </cell>
          <cell r="E2367" t="str">
            <v>UN</v>
          </cell>
          <cell r="F2367">
            <v>180000</v>
          </cell>
          <cell r="G2367">
            <v>41835</v>
          </cell>
        </row>
        <row r="2368">
          <cell r="C2368">
            <v>4244</v>
          </cell>
          <cell r="D2368" t="str">
            <v>Suministro E Instalacion De Accesorios (Ver Diseño)</v>
          </cell>
          <cell r="E2368" t="str">
            <v>JG</v>
          </cell>
          <cell r="F2368">
            <v>180000</v>
          </cell>
          <cell r="G2368">
            <v>41817</v>
          </cell>
        </row>
        <row r="2369">
          <cell r="C2369">
            <v>4245</v>
          </cell>
          <cell r="D2369" t="str">
            <v>Columnas En Concreto De 5000 Psi, No Incluye Acero De Refuerzo</v>
          </cell>
          <cell r="E2369" t="str">
            <v>M3</v>
          </cell>
          <cell r="F2369">
            <v>822492.45</v>
          </cell>
          <cell r="G2369">
            <v>41835</v>
          </cell>
        </row>
        <row r="2370">
          <cell r="C2370">
            <v>4246</v>
          </cell>
          <cell r="D2370" t="str">
            <v>Suministro E Instalacion De Sistema Contra Incendio (Ver Diseño)</v>
          </cell>
          <cell r="E2370" t="str">
            <v>GL</v>
          </cell>
          <cell r="F2370">
            <v>210000000</v>
          </cell>
          <cell r="G2370">
            <v>41835</v>
          </cell>
        </row>
        <row r="2371">
          <cell r="C2371">
            <v>4247</v>
          </cell>
          <cell r="D2371" t="str">
            <v>Suministro E Instalacion De Deteccion De Humos Y Sprinkler (Ver Diseño)</v>
          </cell>
          <cell r="E2371" t="str">
            <v>GL</v>
          </cell>
          <cell r="F2371">
            <v>125000000</v>
          </cell>
          <cell r="G2371">
            <v>41835</v>
          </cell>
        </row>
        <row r="2372">
          <cell r="C2372">
            <v>4248</v>
          </cell>
          <cell r="D2372" t="str">
            <v>Suministro E Instalacion De Sistema De Sonido Y Alarma (Ver Diseño)</v>
          </cell>
          <cell r="E2372" t="str">
            <v>GL</v>
          </cell>
          <cell r="F2372">
            <v>160000000</v>
          </cell>
          <cell r="G2372">
            <v>41835</v>
          </cell>
        </row>
        <row r="2373">
          <cell r="C2373">
            <v>4249</v>
          </cell>
          <cell r="D2373" t="str">
            <v>Viga Principal De Carga Portico, En Concreto De 5000 Psi, No Incluye Acero De Refuerzo</v>
          </cell>
          <cell r="E2373" t="str">
            <v>M3</v>
          </cell>
          <cell r="F2373">
            <v>629646.63</v>
          </cell>
          <cell r="G2373">
            <v>41835</v>
          </cell>
        </row>
        <row r="2374">
          <cell r="C2374">
            <v>4250</v>
          </cell>
          <cell r="D2374" t="str">
            <v>Acabado Cancha En Polvo De Ladrillo (Ver Diseño)</v>
          </cell>
          <cell r="E2374" t="str">
            <v>M2</v>
          </cell>
          <cell r="F2374">
            <v>45000</v>
          </cell>
          <cell r="G2374">
            <v>41835</v>
          </cell>
        </row>
        <row r="2375">
          <cell r="C2375">
            <v>4251</v>
          </cell>
          <cell r="D2375" t="str">
            <v>Grama Natural Para Cancha ( Ver Diseño)</v>
          </cell>
          <cell r="E2375" t="str">
            <v>M2</v>
          </cell>
          <cell r="F2375">
            <v>18000</v>
          </cell>
          <cell r="G2375">
            <v>41821</v>
          </cell>
        </row>
        <row r="2376">
          <cell r="C2376">
            <v>4252</v>
          </cell>
          <cell r="D2376" t="str">
            <v>Sistema De Drenaje Cancha (Ver Diseño)</v>
          </cell>
          <cell r="E2376" t="str">
            <v>GL</v>
          </cell>
          <cell r="F2376">
            <v>90000000</v>
          </cell>
          <cell r="G2376">
            <v>41835</v>
          </cell>
        </row>
        <row r="2377">
          <cell r="C2377">
            <v>4253</v>
          </cell>
          <cell r="D2377" t="str">
            <v>Sistema De Riego Cancha (Ver Diseño)</v>
          </cell>
          <cell r="E2377" t="str">
            <v>GL</v>
          </cell>
          <cell r="F2377">
            <v>145000000</v>
          </cell>
          <cell r="G2377">
            <v>41835</v>
          </cell>
        </row>
        <row r="2378">
          <cell r="C2378">
            <v>4254</v>
          </cell>
          <cell r="D2378" t="str">
            <v>Señalizacion General (Ver Diseño)</v>
          </cell>
          <cell r="E2378" t="str">
            <v>GL</v>
          </cell>
          <cell r="F2378">
            <v>75000000</v>
          </cell>
          <cell r="G2378">
            <v>41835</v>
          </cell>
        </row>
        <row r="2379">
          <cell r="C2379">
            <v>4255</v>
          </cell>
          <cell r="D2379" t="str">
            <v>Losa Maciza En Concreto De 3500 Psi, No Incluye Acero De Refuerzo, E = 0.40 Metros</v>
          </cell>
          <cell r="E2379" t="str">
            <v>M2</v>
          </cell>
          <cell r="F2379">
            <v>236620.9</v>
          </cell>
          <cell r="G2379">
            <v>41835</v>
          </cell>
        </row>
        <row r="2380">
          <cell r="C2380">
            <v>4256</v>
          </cell>
          <cell r="D2380" t="str">
            <v>Suministro E Instalacion De Silleteria De Respaldo (Ver Diseño)</v>
          </cell>
          <cell r="E2380" t="str">
            <v>UN</v>
          </cell>
          <cell r="F2380">
            <v>69600</v>
          </cell>
          <cell r="G2380">
            <v>41835</v>
          </cell>
        </row>
        <row r="2381">
          <cell r="C2381">
            <v>4257</v>
          </cell>
          <cell r="D2381" t="str">
            <v>Suministro E Instalacion De Tablero (Ver Diseño)</v>
          </cell>
          <cell r="E2381" t="str">
            <v>UN</v>
          </cell>
          <cell r="F2381">
            <v>35550000</v>
          </cell>
          <cell r="G2381">
            <v>41835</v>
          </cell>
        </row>
        <row r="2382">
          <cell r="C2382">
            <v>4258</v>
          </cell>
          <cell r="D2382" t="str">
            <v>Suministro E Instalacion De Pantalla Leed (Ver Diseño)</v>
          </cell>
          <cell r="E2382" t="str">
            <v>UN</v>
          </cell>
          <cell r="F2382">
            <v>266597137</v>
          </cell>
          <cell r="G2382">
            <v>41835</v>
          </cell>
        </row>
        <row r="2383">
          <cell r="C2383">
            <v>4259</v>
          </cell>
          <cell r="D2383" t="str">
            <v>Torniquetes Electronicos De Banderas (Ver Diseño)</v>
          </cell>
          <cell r="E2383" t="str">
            <v>UN</v>
          </cell>
          <cell r="F2383">
            <v>350000</v>
          </cell>
          <cell r="G2383">
            <v>41835</v>
          </cell>
        </row>
        <row r="2384">
          <cell r="C2384">
            <v>4260</v>
          </cell>
          <cell r="D2384" t="str">
            <v>Viga Intermedia En Concreto De 3500 Psi, Para Tribunas Laterales, No Incluye Acero De Refuerzo</v>
          </cell>
          <cell r="E2384" t="str">
            <v>M3</v>
          </cell>
          <cell r="F2384">
            <v>587163.63</v>
          </cell>
          <cell r="G2384">
            <v>41835</v>
          </cell>
        </row>
        <row r="2385">
          <cell r="C2385">
            <v>4261</v>
          </cell>
          <cell r="D2385" t="str">
            <v>Circuito De Voz Y Datos De Oficinas Administrativas (Ver Diseño)</v>
          </cell>
          <cell r="E2385" t="str">
            <v>GL</v>
          </cell>
          <cell r="F2385">
            <v>92235000</v>
          </cell>
          <cell r="G2385">
            <v>41835</v>
          </cell>
        </row>
        <row r="2386">
          <cell r="C2386">
            <v>4262</v>
          </cell>
          <cell r="D2386" t="str">
            <v>Ascensores (Ver Diseño)</v>
          </cell>
          <cell r="E2386" t="str">
            <v>GL</v>
          </cell>
          <cell r="F2386">
            <v>123330000</v>
          </cell>
          <cell r="G2386">
            <v>41835</v>
          </cell>
        </row>
        <row r="2387">
          <cell r="C2387">
            <v>4263</v>
          </cell>
          <cell r="D2387" t="str">
            <v>Pantalla De Anotaciones (Ver Diseño)</v>
          </cell>
          <cell r="E2387" t="str">
            <v>GL</v>
          </cell>
          <cell r="F2387">
            <v>239670000</v>
          </cell>
          <cell r="G2387">
            <v>41835</v>
          </cell>
        </row>
        <row r="2388">
          <cell r="C2388">
            <v>4264</v>
          </cell>
          <cell r="D2388" t="str">
            <v>Pantalla De Video (Ver Diseño)</v>
          </cell>
          <cell r="E2388" t="str">
            <v>GL</v>
          </cell>
          <cell r="F2388">
            <v>270870000</v>
          </cell>
          <cell r="G2388">
            <v>41835</v>
          </cell>
        </row>
        <row r="2389">
          <cell r="C2389">
            <v>4265</v>
          </cell>
          <cell r="D2389" t="str">
            <v>Sistemas Ininterrumpidos De Potencia - Ups`S (Ver Diseño)</v>
          </cell>
          <cell r="E2389" t="str">
            <v>GL</v>
          </cell>
          <cell r="F2389">
            <v>121595000</v>
          </cell>
          <cell r="G2389">
            <v>41835</v>
          </cell>
        </row>
        <row r="2390">
          <cell r="C2390">
            <v>4266</v>
          </cell>
          <cell r="D2390" t="str">
            <v>Telefonia Basica Conmutada (Ver Diseño)</v>
          </cell>
          <cell r="E2390" t="str">
            <v>GL</v>
          </cell>
          <cell r="F2390">
            <v>24135000</v>
          </cell>
          <cell r="G2390">
            <v>41835</v>
          </cell>
        </row>
        <row r="2391">
          <cell r="C2391">
            <v>4267</v>
          </cell>
          <cell r="D2391" t="str">
            <v>Sistema De Administracion De Energia (Ver Diseño)</v>
          </cell>
          <cell r="E2391" t="str">
            <v>GL</v>
          </cell>
          <cell r="F2391">
            <v>30000000</v>
          </cell>
          <cell r="G2391">
            <v>41835</v>
          </cell>
        </row>
        <row r="2392">
          <cell r="C2392">
            <v>4268</v>
          </cell>
          <cell r="D2392" t="str">
            <v>Portico Tipo Cajon En Acero Estructural De Seccion Variable Para Backstop Y Graderias (Ver Diseño)</v>
          </cell>
          <cell r="E2392" t="str">
            <v>KG</v>
          </cell>
          <cell r="F2392">
            <v>7200</v>
          </cell>
          <cell r="G2392">
            <v>41817</v>
          </cell>
        </row>
        <row r="2393">
          <cell r="C2393">
            <v>4269</v>
          </cell>
          <cell r="D2393" t="str">
            <v>Portico Tipo Cajon En Phr-C220X80X3 Mm(Ver Diseño)</v>
          </cell>
          <cell r="E2393" t="str">
            <v>KG</v>
          </cell>
          <cell r="F2393">
            <v>7200</v>
          </cell>
          <cell r="G2393">
            <v>41835</v>
          </cell>
        </row>
        <row r="2394">
          <cell r="C2394">
            <v>4270</v>
          </cell>
          <cell r="D2394" t="str">
            <v>Cerramiento Muro En Super Board Rampas De Evacuacion (Ver Diseño)</v>
          </cell>
          <cell r="E2394" t="str">
            <v>M2</v>
          </cell>
          <cell r="F2394">
            <v>45000</v>
          </cell>
          <cell r="G2394">
            <v>41835</v>
          </cell>
        </row>
        <row r="2395">
          <cell r="C2395">
            <v>4271</v>
          </cell>
          <cell r="D2395" t="str">
            <v>Cerramiento En Malla Anudada Cancha, Incluye Colchon Protector Segun Detalle (Ver Diseño)</v>
          </cell>
          <cell r="E2395" t="str">
            <v>M2</v>
          </cell>
          <cell r="F2395">
            <v>145000</v>
          </cell>
          <cell r="G2395">
            <v>41835</v>
          </cell>
        </row>
        <row r="2396">
          <cell r="C2396">
            <v>4272</v>
          </cell>
          <cell r="D2396" t="str">
            <v>Cerramiento En Malla Anudada Segun Detalle (Ver Diseño)</v>
          </cell>
          <cell r="E2396" t="str">
            <v>M2</v>
          </cell>
          <cell r="F2396">
            <v>125000</v>
          </cell>
          <cell r="G2396">
            <v>41835</v>
          </cell>
        </row>
        <row r="2397">
          <cell r="C2397">
            <v>4273</v>
          </cell>
          <cell r="D2397" t="str">
            <v>Suministro E Instalacion De Corta Sol En Celoscreen Panel (Ver Diseño)</v>
          </cell>
          <cell r="E2397" t="str">
            <v>M2</v>
          </cell>
          <cell r="F2397">
            <v>200000</v>
          </cell>
          <cell r="G2397">
            <v>41835</v>
          </cell>
        </row>
        <row r="2398">
          <cell r="C2398">
            <v>4274</v>
          </cell>
          <cell r="D2398" t="str">
            <v>Recubrimiento Muros Garitas En Alucobon Color Rojo, Incluye Panel De Fibra De Vidrio (Ver Diseño)</v>
          </cell>
          <cell r="E2398" t="str">
            <v>M2</v>
          </cell>
          <cell r="F2398">
            <v>96200</v>
          </cell>
          <cell r="G2398">
            <v>41835</v>
          </cell>
        </row>
        <row r="2399">
          <cell r="C2399">
            <v>4275</v>
          </cell>
          <cell r="D2399" t="str">
            <v>Suministro E Instalacion De Torniquetes (Ver Diseño)</v>
          </cell>
          <cell r="E2399" t="str">
            <v>UN</v>
          </cell>
          <cell r="F2399">
            <v>125000</v>
          </cell>
          <cell r="G2399">
            <v>41835</v>
          </cell>
        </row>
        <row r="2400">
          <cell r="C2400">
            <v>4276</v>
          </cell>
          <cell r="D2400" t="str">
            <v>Demolicion De Estacion De Policia (Cai), Incluye Muros Y Desmontes En General, Mas Retiro De Material Sobrante</v>
          </cell>
          <cell r="E2400" t="str">
            <v>GL</v>
          </cell>
          <cell r="F2400">
            <v>5000000</v>
          </cell>
          <cell r="G2400">
            <v>41835</v>
          </cell>
        </row>
        <row r="2401">
          <cell r="C2401">
            <v>4277</v>
          </cell>
          <cell r="D2401" t="str">
            <v>Demolicion De Escuela Primaria, Incluye Muros Y Desmontes En General Mas Retiro De Material Sobrante (Ver Diseño).</v>
          </cell>
          <cell r="E2401" t="str">
            <v>GL</v>
          </cell>
          <cell r="F2401">
            <v>8000000</v>
          </cell>
          <cell r="G2401">
            <v>41835</v>
          </cell>
        </row>
        <row r="2402">
          <cell r="C2402">
            <v>4278</v>
          </cell>
          <cell r="D2402" t="str">
            <v>Desmonte De Malla De Backstop Tomas Arrieta (Ver Diseño)</v>
          </cell>
          <cell r="E2402" t="str">
            <v>GL</v>
          </cell>
          <cell r="F2402">
            <v>1500000</v>
          </cell>
          <cell r="G2402">
            <v>41835</v>
          </cell>
        </row>
        <row r="2403">
          <cell r="C2403">
            <v>4279</v>
          </cell>
          <cell r="D2403" t="str">
            <v>Tala De Arboles Existentes Mas Retiro De Material Sobrante (Ver Diseño)</v>
          </cell>
          <cell r="E2403" t="str">
            <v>UN</v>
          </cell>
          <cell r="F2403">
            <v>50000</v>
          </cell>
          <cell r="G2403">
            <v>42241</v>
          </cell>
        </row>
        <row r="2404">
          <cell r="C2404">
            <v>4280</v>
          </cell>
          <cell r="D2404" t="str">
            <v>Desmonte De Postes Existentes Exteriores (Ver Diseño)</v>
          </cell>
          <cell r="E2404" t="str">
            <v>UN</v>
          </cell>
          <cell r="F2404">
            <v>80000</v>
          </cell>
          <cell r="G2404">
            <v>41835</v>
          </cell>
        </row>
        <row r="2405">
          <cell r="C2405">
            <v>4281</v>
          </cell>
          <cell r="D2405" t="str">
            <v>Desmonte De Torres Externas Estadio (Ver Diseño)</v>
          </cell>
          <cell r="E2405" t="str">
            <v>UN</v>
          </cell>
          <cell r="F2405">
            <v>150000</v>
          </cell>
          <cell r="G2405">
            <v>41835</v>
          </cell>
        </row>
        <row r="2406">
          <cell r="C2406">
            <v>4282</v>
          </cell>
          <cell r="D2406" t="str">
            <v>Descapote Y Retiro De Grama Existente Estadio Mas Retiro De Material Sobrante (Ver Diseño)</v>
          </cell>
          <cell r="E2406" t="str">
            <v>M2</v>
          </cell>
          <cell r="F2406">
            <v>4500</v>
          </cell>
          <cell r="G2406">
            <v>41835</v>
          </cell>
        </row>
        <row r="2407">
          <cell r="C2407">
            <v>4283</v>
          </cell>
          <cell r="D2407" t="str">
            <v>Trazado Y Replanteo Sobre Terreno (Ver Diseño)</v>
          </cell>
          <cell r="E2407" t="str">
            <v>M2</v>
          </cell>
          <cell r="F2407">
            <v>800</v>
          </cell>
          <cell r="G2407">
            <v>41835</v>
          </cell>
        </row>
        <row r="2408">
          <cell r="C2408">
            <v>4284</v>
          </cell>
          <cell r="D2408" t="str">
            <v>Levantamiento Topografico Inicial (Ver Diseño)</v>
          </cell>
          <cell r="E2408" t="str">
            <v>HA</v>
          </cell>
          <cell r="F2408">
            <v>1500000</v>
          </cell>
          <cell r="G2408">
            <v>41835</v>
          </cell>
        </row>
        <row r="2409">
          <cell r="C2409">
            <v>4285</v>
          </cell>
          <cell r="D2409" t="str">
            <v>Columna Tipo 2 De 1.50 X 0.60 Metros En Concreto 5000 Psi, No Incluye Hierro De Refuerzo (Ver Diseño)</v>
          </cell>
          <cell r="E2409" t="str">
            <v>M3</v>
          </cell>
          <cell r="F2409">
            <v>721931.88</v>
          </cell>
          <cell r="G2409">
            <v>41821</v>
          </cell>
        </row>
        <row r="2410">
          <cell r="C2410">
            <v>4286</v>
          </cell>
          <cell r="D2410" t="str">
            <v>Gradas En Concreto De 3500 Psi De 0.20 Metros (Ver Diseño)</v>
          </cell>
          <cell r="E2410" t="str">
            <v>M3</v>
          </cell>
          <cell r="F2410">
            <v>650000</v>
          </cell>
          <cell r="G2410">
            <v>41835</v>
          </cell>
        </row>
        <row r="2411">
          <cell r="C2411">
            <v>4287</v>
          </cell>
          <cell r="D2411" t="str">
            <v>Escalera En Concreto De 3500 Psi Para Vomitorios, Segun Diseño</v>
          </cell>
          <cell r="E2411" t="str">
            <v>UN</v>
          </cell>
          <cell r="F2411">
            <v>4500000</v>
          </cell>
          <cell r="G2411">
            <v>41835</v>
          </cell>
        </row>
        <row r="2412">
          <cell r="C2412">
            <v>4288</v>
          </cell>
          <cell r="D2412" t="str">
            <v>Imprimación Slurry - Seal</v>
          </cell>
          <cell r="E2412" t="str">
            <v>M2</v>
          </cell>
          <cell r="F2412">
            <v>5000</v>
          </cell>
          <cell r="G2412">
            <v>41835</v>
          </cell>
        </row>
        <row r="2413">
          <cell r="C2413">
            <v>4289</v>
          </cell>
          <cell r="D2413" t="str">
            <v>Muro En Block Vibrado A La Vista Nº 4, Mortero De Pega 1:4 (Ver Diseño)</v>
          </cell>
          <cell r="E2413" t="str">
            <v>ML</v>
          </cell>
          <cell r="F2413">
            <v>16450</v>
          </cell>
          <cell r="G2413">
            <v>41835</v>
          </cell>
        </row>
        <row r="2414">
          <cell r="C2414">
            <v>4290</v>
          </cell>
          <cell r="D2414" t="str">
            <v>Muro De Cerramiento Perimetral En Tapias Rusticas, H= 2.20 Metros (Ver Diseño)</v>
          </cell>
          <cell r="E2414" t="str">
            <v>M2</v>
          </cell>
          <cell r="F2414">
            <v>55000</v>
          </cell>
          <cell r="G2414">
            <v>41835</v>
          </cell>
        </row>
        <row r="2415">
          <cell r="C2415">
            <v>4291</v>
          </cell>
          <cell r="D2415" t="str">
            <v>Locetas Rectangular Boton Para Sendero Discapacitados</v>
          </cell>
          <cell r="E2415" t="str">
            <v>ML</v>
          </cell>
          <cell r="F2415">
            <v>10500</v>
          </cell>
          <cell r="G2415">
            <v>41835</v>
          </cell>
        </row>
        <row r="2416">
          <cell r="C2416">
            <v>4292</v>
          </cell>
          <cell r="D2416" t="str">
            <v>Banca En Hierro Y Madera Según Modelo</v>
          </cell>
          <cell r="E2416" t="str">
            <v>UN</v>
          </cell>
          <cell r="F2416">
            <v>455000</v>
          </cell>
          <cell r="G2416">
            <v>41835</v>
          </cell>
        </row>
        <row r="2417">
          <cell r="C2417">
            <v>4293</v>
          </cell>
          <cell r="D2417" t="str">
            <v>Cubierta En Policarbonato Referencia Alucobon Dp-16 Mm Color Opal Graderias Y Backstop (Ver Diseño)</v>
          </cell>
          <cell r="E2417" t="str">
            <v>M2</v>
          </cell>
          <cell r="F2417">
            <v>191400</v>
          </cell>
          <cell r="G2417">
            <v>41835</v>
          </cell>
        </row>
        <row r="2418">
          <cell r="C2418">
            <v>4294</v>
          </cell>
          <cell r="D2418" t="str">
            <v>Pergolas En Madera (Ver Diseño)</v>
          </cell>
          <cell r="E2418" t="str">
            <v>M2</v>
          </cell>
          <cell r="F2418">
            <v>110000</v>
          </cell>
          <cell r="G2418">
            <v>41835</v>
          </cell>
        </row>
        <row r="2419">
          <cell r="C2419">
            <v>4295</v>
          </cell>
          <cell r="D2419" t="str">
            <v>Viga Canal En Lamina Galvanizada Calibere 14, De 0.40 X 0.70 Metros (Ver Diseño)</v>
          </cell>
          <cell r="E2419" t="str">
            <v>ML</v>
          </cell>
          <cell r="F2419">
            <v>25500</v>
          </cell>
          <cell r="G2419">
            <v>41835</v>
          </cell>
        </row>
        <row r="2420">
          <cell r="C2420">
            <v>4296</v>
          </cell>
          <cell r="D2420" t="str">
            <v>Señalización</v>
          </cell>
          <cell r="E2420" t="str">
            <v>GL</v>
          </cell>
          <cell r="F2420">
            <v>13000000</v>
          </cell>
          <cell r="G2420">
            <v>41835</v>
          </cell>
        </row>
        <row r="2421">
          <cell r="C2421">
            <v>4297</v>
          </cell>
          <cell r="D2421" t="str">
            <v>Acometida General En Pvc Rde 21 De 2 1/2"</v>
          </cell>
          <cell r="E2421" t="str">
            <v>GL</v>
          </cell>
          <cell r="F2421">
            <v>5000000</v>
          </cell>
          <cell r="G2421">
            <v>41835</v>
          </cell>
        </row>
        <row r="2422">
          <cell r="C2422">
            <v>4298</v>
          </cell>
          <cell r="D2422" t="str">
            <v>Punto Hidráulico De 1 1/2" Para Fluxometro</v>
          </cell>
          <cell r="E2422" t="str">
            <v>UN</v>
          </cell>
          <cell r="F2422">
            <v>48500</v>
          </cell>
          <cell r="G2422">
            <v>41835</v>
          </cell>
        </row>
        <row r="2423">
          <cell r="C2423">
            <v>4299</v>
          </cell>
          <cell r="D2423" t="str">
            <v>Pedestal En Concreto De 3500 Psi De 1.30 X 1.30 X 0.70 Metros</v>
          </cell>
          <cell r="E2423" t="str">
            <v>M3</v>
          </cell>
          <cell r="F2423">
            <v>110656.87</v>
          </cell>
          <cell r="G2423">
            <v>41835</v>
          </cell>
        </row>
        <row r="2424">
          <cell r="C2424">
            <v>4300</v>
          </cell>
          <cell r="D2424" t="str">
            <v>Concreto Asfáltico De 0.07 Metros Para Ciclo Ruta</v>
          </cell>
          <cell r="E2424" t="str">
            <v>M2</v>
          </cell>
          <cell r="F2424">
            <v>42710.239999999998</v>
          </cell>
          <cell r="G2424">
            <v>41831</v>
          </cell>
        </row>
        <row r="2425">
          <cell r="C2425">
            <v>4301</v>
          </cell>
          <cell r="D2425" t="str">
            <v>Carpeta . Pavimento En Concreto Asfáltico De 0.05 Metros Para Vías Perimetrales</v>
          </cell>
          <cell r="E2425" t="str">
            <v>M2</v>
          </cell>
          <cell r="F2425">
            <v>30507.32</v>
          </cell>
          <cell r="G2425">
            <v>41831</v>
          </cell>
        </row>
        <row r="2426">
          <cell r="C2426">
            <v>4302</v>
          </cell>
          <cell r="D2426" t="str">
            <v>Impermeabilizacion De Muros Con Pintura De Esmalte Siliconite (Ver Diseño).</v>
          </cell>
          <cell r="E2426" t="str">
            <v>M2</v>
          </cell>
          <cell r="F2426">
            <v>7702.99</v>
          </cell>
          <cell r="G2426">
            <v>41927</v>
          </cell>
        </row>
        <row r="2427">
          <cell r="C2427">
            <v>4304</v>
          </cell>
          <cell r="D2427" t="str">
            <v>Suministro E Instalación De Luminaria Led De 60 Watios, Incluye Brazo Ornamental De 2.50 Metros, Perno Y Fotocelda (Ver Diseño)</v>
          </cell>
          <cell r="E2427" t="str">
            <v>UN</v>
          </cell>
          <cell r="F2427">
            <v>2135318.9500000002</v>
          </cell>
          <cell r="G2427">
            <v>42457</v>
          </cell>
        </row>
        <row r="2428">
          <cell r="C2428">
            <v>4305</v>
          </cell>
          <cell r="D2428" t="str">
            <v>Suministro E Instalacion De Terminales De Captacion Franklin No Radiactivas, Incluye: Punta Franklin Para Pararrayo, Grapa Doble Ala Galvanizada De 3/4, Tornillos 5/8 X 10, Tuberia Metalica Galvanizada De 3/4, Union Conduit De 3/4, Herramientas, Transporte, Equipos Varios Y Mano De Obra (Ver Diseño)</v>
          </cell>
          <cell r="E2428" t="str">
            <v>UN</v>
          </cell>
          <cell r="F2428">
            <v>102651</v>
          </cell>
          <cell r="G2428">
            <v>41936</v>
          </cell>
        </row>
        <row r="2429">
          <cell r="C2429">
            <v>4308</v>
          </cell>
          <cell r="D2429" t="str">
            <v>Acero Estructural.</v>
          </cell>
          <cell r="E2429" t="str">
            <v>KG</v>
          </cell>
          <cell r="F2429">
            <v>5552.74</v>
          </cell>
          <cell r="G2429">
            <v>42538</v>
          </cell>
        </row>
        <row r="2430">
          <cell r="C2430">
            <v>4309</v>
          </cell>
          <cell r="D2430" t="str">
            <v>Bordillo De 0.15 X 0.20 Metros En Concreto De 3000 Psi, Incluye Anclaje Con Sikadur (Ver Diseño)</v>
          </cell>
          <cell r="E2430" t="str">
            <v>ML</v>
          </cell>
          <cell r="F2430">
            <v>77659.53</v>
          </cell>
          <cell r="G2430">
            <v>41906</v>
          </cell>
        </row>
        <row r="2431">
          <cell r="C2431">
            <v>4311</v>
          </cell>
          <cell r="D2431" t="str">
            <v>Suministro E Instalación  De Tubería Novafort O Similar De 18" - 450 Mm</v>
          </cell>
          <cell r="E2431" t="str">
            <v>ML</v>
          </cell>
          <cell r="F2431">
            <v>366850.36</v>
          </cell>
          <cell r="G2431">
            <v>42548</v>
          </cell>
        </row>
        <row r="2432">
          <cell r="C2432">
            <v>4313</v>
          </cell>
          <cell r="D2432" t="str">
            <v>Estuco Y Pintura Tres Manos</v>
          </cell>
          <cell r="E2432" t="str">
            <v>M2</v>
          </cell>
          <cell r="F2432">
            <v>20366.48</v>
          </cell>
          <cell r="G2432">
            <v>42416</v>
          </cell>
        </row>
        <row r="2433">
          <cell r="C2433">
            <v>4314</v>
          </cell>
          <cell r="D2433" t="str">
            <v>Acabado Para Parqueaderos En Piedra Suelta O Granzon E=0.10M</v>
          </cell>
          <cell r="E2433" t="str">
            <v>M2</v>
          </cell>
          <cell r="F2433">
            <v>26851.34</v>
          </cell>
          <cell r="G2433">
            <v>42102</v>
          </cell>
        </row>
        <row r="2434">
          <cell r="C2434">
            <v>4317</v>
          </cell>
          <cell r="D2434" t="str">
            <v>Salida Para Aire Acondicionado Bifasico (Ver Diseño)</v>
          </cell>
          <cell r="E2434" t="str">
            <v>UN</v>
          </cell>
          <cell r="F2434">
            <v>681920.3</v>
          </cell>
          <cell r="G2434">
            <v>42135</v>
          </cell>
        </row>
        <row r="2435">
          <cell r="C2435">
            <v>4320</v>
          </cell>
          <cell r="D2435" t="str">
            <v>Suministro E Instalacion De Acometida Parcial 3#6 + #6 + #8T Cu Thhw</v>
          </cell>
          <cell r="E2435" t="str">
            <v>ML</v>
          </cell>
          <cell r="F2435">
            <v>27380.9</v>
          </cell>
          <cell r="G2435">
            <v>42524</v>
          </cell>
        </row>
        <row r="2436">
          <cell r="C2436">
            <v>4322</v>
          </cell>
          <cell r="D2436" t="str">
            <v>Suministro E Instalacion De Acometida Parcial 3#10 + #12T Cu Thhw</v>
          </cell>
          <cell r="E2436" t="str">
            <v>ML</v>
          </cell>
          <cell r="F2436">
            <v>10754.34</v>
          </cell>
          <cell r="G2436">
            <v>42135</v>
          </cell>
        </row>
        <row r="2437">
          <cell r="C2437">
            <v>4323</v>
          </cell>
          <cell r="D2437" t="str">
            <v>Suministro E Instalacion De Acometida Parcial 2#6 + #8T Cu Thhw (Ver Diseño).</v>
          </cell>
          <cell r="E2437" t="str">
            <v>ML</v>
          </cell>
          <cell r="F2437">
            <v>26352.6</v>
          </cell>
          <cell r="G2437">
            <v>42135</v>
          </cell>
        </row>
        <row r="2438">
          <cell r="C2438">
            <v>4325</v>
          </cell>
          <cell r="D2438" t="str">
            <v>Suministro E Instalacion De Breaker Enchufable De 2 X 50 Amperios (Ver Diseño)</v>
          </cell>
          <cell r="E2438" t="str">
            <v>UN</v>
          </cell>
          <cell r="F2438">
            <v>44525.83</v>
          </cell>
          <cell r="G2438">
            <v>42135</v>
          </cell>
        </row>
        <row r="2439">
          <cell r="C2439">
            <v>4326</v>
          </cell>
          <cell r="D2439" t="str">
            <v>Suministro E Instalacion De Tuberia Pvc Conduit De 1/2" (Ver Diseño)</v>
          </cell>
          <cell r="E2439" t="str">
            <v>ML</v>
          </cell>
          <cell r="F2439">
            <v>8515.43</v>
          </cell>
          <cell r="G2439">
            <v>42135</v>
          </cell>
        </row>
        <row r="2440">
          <cell r="C2440">
            <v>4329</v>
          </cell>
          <cell r="D2440" t="str">
            <v>Suministro E Instalación De Sanitario Tipo A En Lámina De Acero Inoxidable Aisi 304</v>
          </cell>
          <cell r="E2440" t="str">
            <v>UN</v>
          </cell>
          <cell r="F2440">
            <v>1505551.31</v>
          </cell>
          <cell r="G2440">
            <v>41862</v>
          </cell>
        </row>
        <row r="2441">
          <cell r="C2441">
            <v>4330</v>
          </cell>
          <cell r="D2441" t="str">
            <v>Suministro E Instalacion De Malla Pat 4 Varillas Cuadradas + Caja De Inspeccion (Ver Diseño)</v>
          </cell>
          <cell r="E2441" t="str">
            <v>GL</v>
          </cell>
          <cell r="F2441">
            <v>1737258.28</v>
          </cell>
          <cell r="G2441">
            <v>42538</v>
          </cell>
        </row>
        <row r="2442">
          <cell r="C2442">
            <v>4331</v>
          </cell>
          <cell r="D2442" t="str">
            <v>Suministro E Instalacion De Acometida 2 X ( 3#4/0 + #4/0 + #2/0T Cu Thhw) (Ver Diseño)</v>
          </cell>
          <cell r="E2442" t="str">
            <v>ML</v>
          </cell>
          <cell r="F2442">
            <v>342323.32</v>
          </cell>
          <cell r="G2442">
            <v>42135</v>
          </cell>
        </row>
        <row r="2443">
          <cell r="C2443">
            <v>4333</v>
          </cell>
          <cell r="D2443" t="str">
            <v>Suministro E Instalacion De Transferencia Trifasica Automatica De 112.5 Kva (Ver Diseño)</v>
          </cell>
          <cell r="E2443" t="str">
            <v>UN</v>
          </cell>
          <cell r="F2443">
            <v>7005875</v>
          </cell>
          <cell r="G2443">
            <v>42135</v>
          </cell>
        </row>
        <row r="2444">
          <cell r="C2444">
            <v>4335</v>
          </cell>
          <cell r="D2444" t="str">
            <v>Construccion Canalizacion C/ Un Tubo De 1" Diametro En Lecho De Arena (Ver Diseño).</v>
          </cell>
          <cell r="E2444" t="str">
            <v>ML</v>
          </cell>
          <cell r="F2444">
            <v>34475.56</v>
          </cell>
          <cell r="G2444">
            <v>42538</v>
          </cell>
        </row>
        <row r="2445">
          <cell r="C2445">
            <v>4336</v>
          </cell>
          <cell r="D2445" t="str">
            <v>Construccion Canalizacion Cada Cuatro Tubos De 3" De Diametro En Lecho De Arena (Ver Diseño)</v>
          </cell>
          <cell r="E2445" t="str">
            <v>ML</v>
          </cell>
          <cell r="F2445">
            <v>98736.67</v>
          </cell>
          <cell r="G2445">
            <v>42135</v>
          </cell>
        </row>
        <row r="2446">
          <cell r="C2446">
            <v>4337</v>
          </cell>
          <cell r="D2446" t="str">
            <v>Suministro E Instalación De Reja En Varilla Cuadrada De 5/8" A Cada 0.12 Metros Entre Ejes, Refuerzo Horizontal En Platina De 2 1/2" X 1/4" A Cada 0.40 Metros, Pintada Con Anticorrosivo Y Esmalte Empotrada A La Viga De Cimiento Y Losa</v>
          </cell>
          <cell r="E2446" t="str">
            <v>M2</v>
          </cell>
          <cell r="F2446">
            <v>180939.73</v>
          </cell>
          <cell r="G2446">
            <v>41862</v>
          </cell>
        </row>
        <row r="2447">
          <cell r="C2447">
            <v>4338</v>
          </cell>
          <cell r="D2447" t="str">
            <v>Suministro E Instalación De Puerta En Reja De Varillas De 5/8" A Cada 0.12 Metros Entre Ejes, Refuerzo Horizontal En Platina De 2 1/2" X 1/4" A Cada 0.40 Metros, Con Marco Y Contra Marco Angular De 3" X 3" X 1/4", Con Bisagra Tipo Capsula, Cerradura De Pasador Con Base Para Candado, Pintada Con Anticorrosivo Y Esmalte</v>
          </cell>
          <cell r="E2447" t="str">
            <v>M2</v>
          </cell>
          <cell r="F2447">
            <v>345135.7</v>
          </cell>
          <cell r="G2447">
            <v>41862</v>
          </cell>
        </row>
        <row r="2448">
          <cell r="C2448">
            <v>4339</v>
          </cell>
          <cell r="D2448" t="str">
            <v>Construccion De Tanque Enterrado De 10 M3 (Ver Diseño)</v>
          </cell>
          <cell r="E2448" t="str">
            <v>GL</v>
          </cell>
          <cell r="F2448">
            <v>12000000</v>
          </cell>
          <cell r="G2448">
            <v>42132</v>
          </cell>
        </row>
        <row r="2449">
          <cell r="C2449">
            <v>4340</v>
          </cell>
          <cell r="D2449" t="str">
            <v>Suministro E Instalacion De Puerta De Triplex De 2.00 X 0.90, 0.80, 0,70 Metros, Incluye Marco De Madera, Bisagras Y Cerradura Para El Centro Regional De Victimas (Ver Diseño)</v>
          </cell>
          <cell r="E2449" t="str">
            <v>UN</v>
          </cell>
          <cell r="F2449">
            <v>200000</v>
          </cell>
          <cell r="G2449">
            <v>42132</v>
          </cell>
        </row>
        <row r="2450">
          <cell r="C2450">
            <v>4341</v>
          </cell>
          <cell r="D2450" t="str">
            <v>Pintura En Vinilo Sobre Pañete, Dos Manos.</v>
          </cell>
          <cell r="E2450" t="str">
            <v>M2</v>
          </cell>
          <cell r="F2450">
            <v>8397.9699999999993</v>
          </cell>
          <cell r="G2450">
            <v>42102</v>
          </cell>
        </row>
        <row r="2451">
          <cell r="C2451">
            <v>4347</v>
          </cell>
          <cell r="D2451" t="str">
            <v>Suministro E Instalacion De Punto Salida En Tuberia De 3/4" Imc, Para Lamparas Tipo Campana De 220 Voltios 250 Watios En Cable # 10 Awg (Ver Diseño).</v>
          </cell>
          <cell r="E2451" t="str">
            <v>UN</v>
          </cell>
          <cell r="F2451">
            <v>312248.76</v>
          </cell>
          <cell r="G2451">
            <v>41871</v>
          </cell>
        </row>
        <row r="2452">
          <cell r="C2452">
            <v>4348</v>
          </cell>
          <cell r="D2452" t="str">
            <v>Suministro E Instalacion De Luminaria Tipo Bala 6", Incluye Bombillo De 20 Watios (Ver Diseño).</v>
          </cell>
          <cell r="E2452" t="str">
            <v>UN</v>
          </cell>
          <cell r="F2452">
            <v>74665.61</v>
          </cell>
          <cell r="G2452">
            <v>41871</v>
          </cell>
        </row>
        <row r="2453">
          <cell r="C2453">
            <v>4350</v>
          </cell>
          <cell r="D2453" t="str">
            <v>Suministro E Instalacion De Luminaria Tipo Campana De 250 Watios Metal Haline En Acrilico De 220 Voltios (Ver Diseño).</v>
          </cell>
          <cell r="E2453" t="str">
            <v>UN</v>
          </cell>
          <cell r="F2453">
            <v>648858.44999999995</v>
          </cell>
          <cell r="G2453">
            <v>41871</v>
          </cell>
        </row>
        <row r="2454">
          <cell r="C2454">
            <v>4352</v>
          </cell>
          <cell r="D2454" t="str">
            <v>Suministro E Instalacion De Luminaria Tipo Reflector De 400 Watios Marca Phillips Tempo O Similar (Ver Diseño).</v>
          </cell>
          <cell r="E2454" t="str">
            <v>UN</v>
          </cell>
          <cell r="F2454">
            <v>748858.45</v>
          </cell>
          <cell r="G2454">
            <v>41871</v>
          </cell>
        </row>
        <row r="2455">
          <cell r="C2455">
            <v>4353</v>
          </cell>
          <cell r="D2455" t="str">
            <v>Suministro E Instalacion De Punto Salida Para Aires Acondicionados En Tuberia De 3/4" Pvc, Cable 7 Hilos 3X#10 Awg, Incluye Cableado De Fuerza Y Control Distancia Aproximada 20 Metros (Ver Diseño)</v>
          </cell>
          <cell r="E2455" t="str">
            <v>UN</v>
          </cell>
          <cell r="F2455">
            <v>203402.09</v>
          </cell>
          <cell r="G2455">
            <v>42524</v>
          </cell>
        </row>
        <row r="2456">
          <cell r="C2456">
            <v>4354</v>
          </cell>
          <cell r="D2456" t="str">
            <v>Suministro E Instalacion De Acometida 3X#4 Fases + 1#4 Neutro + 1#4 Tierra Thhn Marca Certificada Para El Tablero De Tomas Y Luces, Incluye Ducto Pvc De 11/2" Tipo Pesado (Ver Diseño).</v>
          </cell>
          <cell r="E2456" t="str">
            <v>ML</v>
          </cell>
          <cell r="F2456">
            <v>54928.76</v>
          </cell>
          <cell r="G2456">
            <v>41872</v>
          </cell>
        </row>
        <row r="2457">
          <cell r="C2457">
            <v>4356</v>
          </cell>
          <cell r="D2457" t="str">
            <v>Suministro E Instalacion De Acometida 3X#6 Fases + 1#6 Neutro + 1#8 Tierra Thhn Marca Certificada Para El Tablero De Tomas Y Luces, Incluye Ducto Pvc De 1 1/2" Tipo Pesado (Ver Diseño)</v>
          </cell>
          <cell r="E2457" t="str">
            <v>ML</v>
          </cell>
          <cell r="F2457">
            <v>42497.760000000002</v>
          </cell>
          <cell r="G2457">
            <v>41872</v>
          </cell>
        </row>
        <row r="2458">
          <cell r="C2458">
            <v>4357</v>
          </cell>
          <cell r="D2458" t="str">
            <v>Suministro E Instalacion De Acometida 3X#4 Fases + 1#6 Neutro + 1#6 Tierra Thhn Marca Certificada Para El Tablero De Tomas Y Luces, Incluye Ducto Pvc 1 1/2" Tipo Pesado (Ver Diseño)</v>
          </cell>
          <cell r="E2458" t="str">
            <v>ML</v>
          </cell>
          <cell r="F2458">
            <v>50718.76</v>
          </cell>
          <cell r="G2458">
            <v>41872</v>
          </cell>
        </row>
        <row r="2459">
          <cell r="C2459">
            <v>4359</v>
          </cell>
          <cell r="D2459" t="str">
            <v>Suministro E Instalacion De Acometida 3X#2 Fases + 1#4 Neutro + 1#4 Tierra Thhn Marca Certificada Para El Tablero De Aire Acondicionado, Incluye Ducto Pvc De 2" Tipo Pesado (Ver Diseño).</v>
          </cell>
          <cell r="E2459" t="str">
            <v>ML</v>
          </cell>
          <cell r="F2459">
            <v>68722.009999999995</v>
          </cell>
          <cell r="G2459">
            <v>41927</v>
          </cell>
        </row>
        <row r="2460">
          <cell r="C2460">
            <v>4361</v>
          </cell>
          <cell r="D2460" t="str">
            <v>Suministro E Instalacion De Acometida 3X#1/0 Fases + 1#4 Neutro + 1#4 Tierra Thhn Marca Certificada Para El Tablero De Aire Acondicionado, Incluye Ducto Pvc De 2" Tipo Pesado (Ver Diseño).</v>
          </cell>
          <cell r="E2460" t="str">
            <v>ML</v>
          </cell>
          <cell r="F2460">
            <v>94800.33</v>
          </cell>
          <cell r="G2460">
            <v>41873</v>
          </cell>
        </row>
        <row r="2461">
          <cell r="C2461">
            <v>4363</v>
          </cell>
          <cell r="D2461" t="str">
            <v>Suministro E Instalacion De Cofre Metalico Calibre 16 Con Lamina Cold Roll Tipo Intemperie, Color Almendra, Con Medidas De 2.10 Metros De Alto X 1.05 Metros De Ancho X 0.50 Metros De Fondo, Con Certificacion Retie (Ver Diseño)</v>
          </cell>
          <cell r="E2461" t="str">
            <v>UN</v>
          </cell>
          <cell r="F2461">
            <v>2670875</v>
          </cell>
          <cell r="G2461">
            <v>41873</v>
          </cell>
        </row>
        <row r="2462">
          <cell r="C2462">
            <v>4365</v>
          </cell>
          <cell r="D2462" t="str">
            <v>Suministro E Instalacion De Interruptor Totalizador Termomagnetico Tipo Industrial Fijo 3 X 800 Amperios (Ver Diseño)</v>
          </cell>
          <cell r="E2462" t="str">
            <v>UN</v>
          </cell>
          <cell r="F2462">
            <v>2154890</v>
          </cell>
          <cell r="G2462">
            <v>41873</v>
          </cell>
        </row>
        <row r="2463">
          <cell r="C2463">
            <v>4367</v>
          </cell>
          <cell r="D2463" t="str">
            <v>Suministro E Instalacion De Terminales De Ponchar Para Cable Nº 4 Y Nº 6 Thhn (Ver Diseño)</v>
          </cell>
          <cell r="E2463" t="str">
            <v>UN</v>
          </cell>
          <cell r="F2463">
            <v>12425.88</v>
          </cell>
          <cell r="G2463">
            <v>41876</v>
          </cell>
        </row>
        <row r="2464">
          <cell r="C2464">
            <v>4369</v>
          </cell>
          <cell r="D2464" t="str">
            <v>Suministro E Instalacion De Transformador De 225 Kva Trifasico, 13200/208-120 Voltios Convencional En Aceite Marca Mologada Por Electricaribe (Ver Diseño)</v>
          </cell>
          <cell r="E2464" t="str">
            <v>UN</v>
          </cell>
          <cell r="F2464">
            <v>15370555.560000001</v>
          </cell>
          <cell r="G2464">
            <v>41876</v>
          </cell>
        </row>
        <row r="2465">
          <cell r="C2465">
            <v>4370</v>
          </cell>
          <cell r="D2465" t="str">
            <v>Suministro E Instalacion De Acometida Principal 3X3#4/0 X Fases + 3X4/0 Neutro + 1#2/0 Tierra Marca Certificada (Ver Diseño)</v>
          </cell>
          <cell r="E2465" t="str">
            <v>ML</v>
          </cell>
          <cell r="F2465">
            <v>421381.25</v>
          </cell>
          <cell r="G2465">
            <v>41876</v>
          </cell>
        </row>
        <row r="2466">
          <cell r="C2466">
            <v>4372</v>
          </cell>
          <cell r="D2466" t="str">
            <v>Suministro E Instalacion De Cable Mono Polar Xlpe Nº 2 Al 100% (Ver Diseño)</v>
          </cell>
          <cell r="E2466" t="str">
            <v>ML</v>
          </cell>
          <cell r="F2466">
            <v>101756</v>
          </cell>
          <cell r="G2466">
            <v>41876</v>
          </cell>
        </row>
        <row r="2467">
          <cell r="C2467">
            <v>4376</v>
          </cell>
          <cell r="D2467" t="str">
            <v>Suministro E Instalacion De Celda Con Seccionador Tripolar Hh Baja Carga Con Cuchilla A Tierra De 17,5 Kv - 400 Amperios Color Almendra Marca Socol O Similar (Ver Diseño)</v>
          </cell>
          <cell r="E2467" t="str">
            <v>UN</v>
          </cell>
          <cell r="F2467">
            <v>8574009.6699999999</v>
          </cell>
          <cell r="G2467">
            <v>42067</v>
          </cell>
        </row>
        <row r="2468">
          <cell r="C2468">
            <v>4381</v>
          </cell>
          <cell r="D2468" t="str">
            <v>Suministro E Instalacion De Celda Con Su Equipo De Medida 3-Tp-13200/120V-3-Tc-20/5 Medidor Electronico Perfil De Carga (Ver Diseño)</v>
          </cell>
          <cell r="E2468" t="str">
            <v>UN</v>
          </cell>
          <cell r="F2468">
            <v>17902898.670000002</v>
          </cell>
          <cell r="G2468">
            <v>41876</v>
          </cell>
        </row>
        <row r="2469">
          <cell r="C2469">
            <v>4383</v>
          </cell>
          <cell r="D2469" t="str">
            <v>Suministro E Instalacion De Juego De Premoldeados Tipo Interior (Ver Diseño)</v>
          </cell>
          <cell r="E2469" t="str">
            <v>UN</v>
          </cell>
          <cell r="F2469">
            <v>675506.75</v>
          </cell>
          <cell r="G2469">
            <v>41876</v>
          </cell>
        </row>
        <row r="2470">
          <cell r="C2470">
            <v>4386</v>
          </cell>
          <cell r="D2470" t="str">
            <v>Acero Estructural,Vigas, Correas Y Piezas Simples, Mediante Uniones Soldadas, Preparación De Bordes, Soldaduras, Cortes, Manipulación Y Montaje.</v>
          </cell>
          <cell r="E2470" t="str">
            <v>KG</v>
          </cell>
          <cell r="F2470">
            <v>5550.76</v>
          </cell>
          <cell r="G2470">
            <v>42572</v>
          </cell>
        </row>
        <row r="2471">
          <cell r="C2471">
            <v>4387</v>
          </cell>
          <cell r="D2471" t="str">
            <v>Suministro E Instalación De Marquesina Fijo De 2.20 Metros De Largo Y 2.50 Metros De Salida, Con Estructura En Tubería Cuadrada De 25 X 25 Calibre 18 Galvanizada, Pintada Con Anticorrosivo Y Acabado En Esmalte En Color Negro, Con Carpa Lona Huracán O Similar Impermeabilizada En Color Azul (Ver Diseño)</v>
          </cell>
          <cell r="E2471" t="str">
            <v>UN</v>
          </cell>
          <cell r="F2471">
            <v>479880</v>
          </cell>
          <cell r="G2471">
            <v>41884</v>
          </cell>
        </row>
        <row r="2472">
          <cell r="C2472">
            <v>4388</v>
          </cell>
          <cell r="D2472" t="str">
            <v>Suministro E Instalación De Módulo En Superboard De 6Mm Y Perfilería Galvanizada Calibre 24, Pintada Con Anticorrosivo Y Acabado En Color Blanco, Con Entrepaños En Vidrio De 4 Mm Crudo De 0.15 X 1.00 Metros, Puerta Doble En Vidrio Con Cerrojo, De 1.10 X 1.20 X 0.20 Metros</v>
          </cell>
          <cell r="E2472" t="str">
            <v>UN</v>
          </cell>
          <cell r="F2472">
            <v>601000</v>
          </cell>
          <cell r="G2472">
            <v>41884</v>
          </cell>
        </row>
        <row r="2473">
          <cell r="C2473">
            <v>4389</v>
          </cell>
          <cell r="D2473" t="str">
            <v>Suministro E Instalación De Mueble Auxiliar En Lámina Galvanizada No. 14 Pintada Con Pintura Electrostática De Color Blanco Incluye Bisagras Y Manija De Doble Cerrojo, De 0.40 X 1.10 X 0.20 Metros</v>
          </cell>
          <cell r="E2473" t="str">
            <v>UN</v>
          </cell>
          <cell r="F2473">
            <v>350000</v>
          </cell>
          <cell r="G2473">
            <v>41884</v>
          </cell>
        </row>
        <row r="2474">
          <cell r="C2474">
            <v>4390</v>
          </cell>
          <cell r="D2474" t="str">
            <v>Provisión De Instalaciones Y Redes Eléctricas - Proyecto Mejoramiento Integral De Barrios (Ver Diseño).</v>
          </cell>
          <cell r="E2474" t="str">
            <v>GL</v>
          </cell>
          <cell r="F2474">
            <v>254999756.96000001</v>
          </cell>
          <cell r="G2474">
            <v>41907</v>
          </cell>
        </row>
        <row r="2475">
          <cell r="C2475">
            <v>4391</v>
          </cell>
          <cell r="D2475" t="str">
            <v>Provision De Acometidas Y Redes De Servicios Publicos Para Las Alcaldias Locales (Ver Diseño).</v>
          </cell>
          <cell r="E2475" t="str">
            <v>GL</v>
          </cell>
          <cell r="F2475">
            <v>200000000</v>
          </cell>
          <cell r="G2475">
            <v>41911</v>
          </cell>
        </row>
        <row r="2476">
          <cell r="C2476">
            <v>4392</v>
          </cell>
          <cell r="D2476" t="str">
            <v>Demolición De Vigas De Concreto De Fachada. Incluye Retiro De Material.</v>
          </cell>
          <cell r="E2476" t="str">
            <v>ML</v>
          </cell>
          <cell r="F2476">
            <v>11025.12</v>
          </cell>
          <cell r="G2476">
            <v>42538</v>
          </cell>
        </row>
        <row r="2477">
          <cell r="C2477">
            <v>4393</v>
          </cell>
          <cell r="D2477" t="str">
            <v>Capítulo - Instalaciones De Redes Contra Incendios.</v>
          </cell>
          <cell r="E2477" t="str">
            <v>SD</v>
          </cell>
          <cell r="F2477">
            <v>0</v>
          </cell>
          <cell r="G2477">
            <v>41919</v>
          </cell>
        </row>
        <row r="2478">
          <cell r="C2478">
            <v>4394</v>
          </cell>
          <cell r="D2478" t="str">
            <v>Viga Aérea En Concreto F'C=4000 Psi. No Incluye Acero De Refuerzo.</v>
          </cell>
          <cell r="E2478" t="str">
            <v>M3</v>
          </cell>
          <cell r="F2478">
            <v>950028.95</v>
          </cell>
          <cell r="G2478">
            <v>42538</v>
          </cell>
        </row>
        <row r="2479">
          <cell r="C2479">
            <v>4395</v>
          </cell>
          <cell r="D2479" t="str">
            <v>Pantalla En Concreto F'C=4000 Psi. No Incluye Acero De Refuerzo.</v>
          </cell>
          <cell r="E2479" t="str">
            <v>M3</v>
          </cell>
          <cell r="F2479">
            <v>619358.57999999996</v>
          </cell>
          <cell r="G2479">
            <v>41936</v>
          </cell>
        </row>
        <row r="2480">
          <cell r="C2480">
            <v>4396</v>
          </cell>
          <cell r="D2480" t="str">
            <v>Concreto Para Placa De Fondo Y Muro De Ascensor F'C= 3000 Psi. No Incluye Acero De Refuerzo.</v>
          </cell>
          <cell r="E2480" t="str">
            <v>M3</v>
          </cell>
          <cell r="F2480">
            <v>679569.53</v>
          </cell>
          <cell r="G2480">
            <v>41936</v>
          </cell>
        </row>
        <row r="2481">
          <cell r="C2481">
            <v>4400</v>
          </cell>
          <cell r="D2481" t="str">
            <v>Suministro E Instalación De Tubería Cpvc Rde 11 D= 1 1/2".</v>
          </cell>
          <cell r="E2481" t="str">
            <v>ML</v>
          </cell>
          <cell r="F2481">
            <v>99970.1</v>
          </cell>
          <cell r="G2481">
            <v>41936</v>
          </cell>
        </row>
        <row r="2482">
          <cell r="C2482">
            <v>4402</v>
          </cell>
          <cell r="D2482" t="str">
            <v>Rociadores Para Red Contra Incendios D=1/2".</v>
          </cell>
          <cell r="E2482" t="str">
            <v>UN</v>
          </cell>
          <cell r="F2482">
            <v>101532.8</v>
          </cell>
          <cell r="G2482">
            <v>41936</v>
          </cell>
        </row>
        <row r="2483">
          <cell r="C2483">
            <v>4403</v>
          </cell>
          <cell r="D2483" t="str">
            <v>Suministro E Instalación De Puerta Corrediza En Aluminio Anodizado Natural Con Sensor, Incluye Vidrio Templado De Seguridad De 10Mm Color Azul Océano Y Cerradura.</v>
          </cell>
          <cell r="E2483" t="str">
            <v>M2</v>
          </cell>
          <cell r="F2483">
            <v>873237.33</v>
          </cell>
          <cell r="G2483">
            <v>42403</v>
          </cell>
        </row>
        <row r="2484">
          <cell r="C2484">
            <v>4405</v>
          </cell>
          <cell r="D2484" t="str">
            <v>Suministro Y Aplicación De Impermeabilizante Sika Fill O Similar.</v>
          </cell>
          <cell r="E2484" t="str">
            <v>M2</v>
          </cell>
          <cell r="F2484">
            <v>15483.97</v>
          </cell>
          <cell r="G2484">
            <v>42538</v>
          </cell>
        </row>
        <row r="2485">
          <cell r="C2485">
            <v>4409</v>
          </cell>
          <cell r="D2485" t="str">
            <v>Suministro E Instalación De Breaker Enchufable De 3 X 40A.</v>
          </cell>
          <cell r="E2485" t="str">
            <v>UN</v>
          </cell>
          <cell r="F2485">
            <v>77866.47</v>
          </cell>
          <cell r="G2485">
            <v>42067</v>
          </cell>
        </row>
        <row r="2486">
          <cell r="C2486">
            <v>4410</v>
          </cell>
          <cell r="D2486" t="str">
            <v>Suministro E Instalación De Breaker Tipo Industrial De 3 X 30A.</v>
          </cell>
          <cell r="E2486" t="str">
            <v>UN</v>
          </cell>
          <cell r="F2486">
            <v>160091.26</v>
          </cell>
          <cell r="G2486">
            <v>42067</v>
          </cell>
        </row>
        <row r="2487">
          <cell r="C2487">
            <v>4411</v>
          </cell>
          <cell r="D2487" t="str">
            <v>Suministro E Instalación De Breaker Tipo Industrial De 3 X 60A.</v>
          </cell>
          <cell r="E2487" t="str">
            <v>UN</v>
          </cell>
          <cell r="F2487">
            <v>313352.11</v>
          </cell>
          <cell r="G2487">
            <v>42067</v>
          </cell>
        </row>
        <row r="2488">
          <cell r="C2488">
            <v>4415</v>
          </cell>
          <cell r="D2488" t="str">
            <v>Suministro E Instalación De Transformador Tipo Seco De 75 Kva Con Celda.</v>
          </cell>
          <cell r="E2488" t="str">
            <v>UN</v>
          </cell>
          <cell r="F2488">
            <v>30532445.390000001</v>
          </cell>
          <cell r="G2488">
            <v>42067</v>
          </cell>
        </row>
        <row r="2489">
          <cell r="C2489">
            <v>4417</v>
          </cell>
          <cell r="D2489" t="str">
            <v>Suministro E Instalación De Celda De Remonte 17.5 Kv 630 A 20 Ka Ref: Cgmcosmos - Rc</v>
          </cell>
          <cell r="E2489" t="str">
            <v>UN</v>
          </cell>
          <cell r="F2489">
            <v>14951640.73</v>
          </cell>
          <cell r="G2489">
            <v>42067</v>
          </cell>
        </row>
        <row r="2490">
          <cell r="C2490">
            <v>4419</v>
          </cell>
          <cell r="D2490" t="str">
            <v>Suministro E Instalación De Pararrayos Para Tipo Codo 15 Kv - Ref: 400Pb10Sa-15L O Similar.</v>
          </cell>
          <cell r="E2490" t="str">
            <v>JG</v>
          </cell>
          <cell r="F2490">
            <v>3581669.02</v>
          </cell>
          <cell r="G2490">
            <v>42067</v>
          </cell>
        </row>
        <row r="2491">
          <cell r="C2491">
            <v>4422</v>
          </cell>
          <cell r="D2491" t="str">
            <v>Suministro E Instalación De Terminal Tipo Codo De Frente Muerto Cable 2 Awg - 3F.</v>
          </cell>
          <cell r="E2491" t="str">
            <v>JG</v>
          </cell>
          <cell r="F2491">
            <v>2496377.6</v>
          </cell>
          <cell r="G2491">
            <v>42067</v>
          </cell>
        </row>
        <row r="2492">
          <cell r="C2492">
            <v>4423</v>
          </cell>
          <cell r="D2492" t="str">
            <v>Suministro E Instalación De Barraje Equipotencial De Cobre 1/4" X 3" X 30Cm</v>
          </cell>
          <cell r="E2492" t="str">
            <v>UN</v>
          </cell>
          <cell r="F2492">
            <v>236051.47</v>
          </cell>
          <cell r="G2492">
            <v>42538</v>
          </cell>
        </row>
        <row r="2493">
          <cell r="C2493">
            <v>4425</v>
          </cell>
          <cell r="D2493" t="str">
            <v>Suministro E Instalación De Medidor 3F 4H 220V 100A Tipo 2 En Tablero De Medida.</v>
          </cell>
          <cell r="E2493" t="str">
            <v>UN</v>
          </cell>
          <cell r="F2493">
            <v>689693.38</v>
          </cell>
          <cell r="G2493">
            <v>42067</v>
          </cell>
        </row>
        <row r="2494">
          <cell r="C2494">
            <v>4426</v>
          </cell>
          <cell r="D2494" t="str">
            <v>Construcción De Cárcamo De Media Tensión.</v>
          </cell>
          <cell r="E2494" t="str">
            <v>ML</v>
          </cell>
          <cell r="F2494">
            <v>204058.23</v>
          </cell>
          <cell r="G2494">
            <v>42538</v>
          </cell>
        </row>
        <row r="2495">
          <cell r="C2495">
            <v>4428</v>
          </cell>
          <cell r="D2495" t="str">
            <v>Suministro E Instalación De Tablero De Distribución De Sobreponer 40 X 60 X 25 Cm Con Barraje Trifásico De 125A.</v>
          </cell>
          <cell r="E2495" t="str">
            <v>UN</v>
          </cell>
          <cell r="F2495">
            <v>2614701.4300000002</v>
          </cell>
          <cell r="G2495">
            <v>42067</v>
          </cell>
        </row>
        <row r="2496">
          <cell r="C2496">
            <v>4429</v>
          </cell>
          <cell r="D2496" t="str">
            <v>Ascensor Eléctrico De Adherencia De 1 M/S De Velocidad, 3 Paradas, 450 Kg De Carga Nominal, Con Capacidad Para 6 Personas, Nivel Básico De Acabado En Cabina De 1000X1250X2200 Mm, Maniobra Colectiva De Bajada, Puertas Interiores Automáticas De Acero Inoxidable Y Puertas Exteriores Automáticas En Acero Para Pintar De 800X2000 Mm. Ver Diseño</v>
          </cell>
          <cell r="E2496" t="str">
            <v>GL</v>
          </cell>
          <cell r="F2496">
            <v>52850296</v>
          </cell>
          <cell r="G2496">
            <v>42438</v>
          </cell>
        </row>
        <row r="2497">
          <cell r="C2497">
            <v>4431</v>
          </cell>
          <cell r="D2497" t="str">
            <v>Corte De Concreto Para Instalacion De Ducteria Incluye Reposición</v>
          </cell>
          <cell r="E2497" t="str">
            <v>UN</v>
          </cell>
          <cell r="F2497">
            <v>87581.77</v>
          </cell>
          <cell r="G2497">
            <v>42067</v>
          </cell>
        </row>
        <row r="2498">
          <cell r="C2498">
            <v>4432</v>
          </cell>
          <cell r="D2498" t="str">
            <v>Base O Plataforma De Concreto De 3000 Psi Armado De 3.00 Metros X 5.00 Metros X 1.5 Metros De Altura, Para Base De Monumento (Ver Diseño).</v>
          </cell>
          <cell r="E2498" t="str">
            <v>M3</v>
          </cell>
          <cell r="F2498">
            <v>674168.47</v>
          </cell>
          <cell r="G2498">
            <v>42066</v>
          </cell>
        </row>
        <row r="2499">
          <cell r="C2499">
            <v>4433</v>
          </cell>
          <cell r="D2499" t="str">
            <v>Base En Concreto De 3000 Psi Premezclado De 0.30 Metros X 0.30 Metros X 0.20 Metros De Altura, Para Fijar Reflectores Monumento (Ver Diseño).</v>
          </cell>
          <cell r="E2499" t="str">
            <v>UN</v>
          </cell>
          <cell r="F2499">
            <v>69252.12</v>
          </cell>
          <cell r="G2499">
            <v>42496</v>
          </cell>
        </row>
        <row r="2500">
          <cell r="C2500">
            <v>4434</v>
          </cell>
          <cell r="D2500" t="str">
            <v>Suministro E Instalacion De Monumento Mariposas (Ver Diseño).</v>
          </cell>
          <cell r="E2500" t="str">
            <v>UN</v>
          </cell>
          <cell r="F2500">
            <v>160000000</v>
          </cell>
          <cell r="G2500">
            <v>42067</v>
          </cell>
        </row>
        <row r="2501">
          <cell r="C2501">
            <v>4435</v>
          </cell>
          <cell r="D2501" t="str">
            <v>Suministro E Instalacion De Sistema De Riego Parque San Andresito (Ver Diseño).</v>
          </cell>
          <cell r="E2501" t="str">
            <v>ML</v>
          </cell>
          <cell r="F2501">
            <v>19665</v>
          </cell>
          <cell r="G2501">
            <v>41949</v>
          </cell>
        </row>
        <row r="2502">
          <cell r="C2502">
            <v>4436</v>
          </cell>
          <cell r="D2502" t="str">
            <v>Cruce De Vias Con Equipo De Perforacion Horizontal 6" Parque San Andresito, Incluye: Pasantes Sobre Las Vias Vehiculares (Ver Diseño)</v>
          </cell>
          <cell r="E2502" t="str">
            <v>ML</v>
          </cell>
          <cell r="F2502">
            <v>275000</v>
          </cell>
          <cell r="G2502">
            <v>42067</v>
          </cell>
        </row>
        <row r="2503">
          <cell r="C2503">
            <v>4437</v>
          </cell>
          <cell r="D2503" t="str">
            <v>Viga Aerea De 0.25 X 0.50 Metros En Concreto De 4000 Psi, No Incluye Acero De Refuerzo</v>
          </cell>
          <cell r="E2503" t="str">
            <v>ML</v>
          </cell>
          <cell r="F2503">
            <v>88310.399999999994</v>
          </cell>
          <cell r="G2503">
            <v>41940</v>
          </cell>
        </row>
        <row r="2504">
          <cell r="C2504">
            <v>4438</v>
          </cell>
          <cell r="D2504" t="str">
            <v>Viga Aerea De 0.40 X 0.50 Metros En Concreto De 4000 Psi, No Incluye Acero De Refuerzo</v>
          </cell>
          <cell r="E2504" t="str">
            <v>ML</v>
          </cell>
          <cell r="F2504">
            <v>118660.75</v>
          </cell>
          <cell r="G2504">
            <v>41940</v>
          </cell>
        </row>
        <row r="2505">
          <cell r="C2505">
            <v>4439</v>
          </cell>
          <cell r="D2505" t="str">
            <v>Relleno En Material De Subbase Granular De Cbr &gt;= 30% Para Edificaciones</v>
          </cell>
          <cell r="E2505" t="str">
            <v>M3</v>
          </cell>
          <cell r="F2505">
            <v>81712.850000000006</v>
          </cell>
          <cell r="G2505">
            <v>42578</v>
          </cell>
        </row>
        <row r="2506">
          <cell r="C2506">
            <v>4441</v>
          </cell>
          <cell r="D2506" t="str">
            <v>Suministro E Instalacion De Campamento Con Instalaciones, Incluye: Alquiler De Contenedor De 20' Para Campamento Tipo Oficina Y/O Bodega (Ver Diseño).</v>
          </cell>
          <cell r="E2506" t="str">
            <v>ME</v>
          </cell>
          <cell r="F2506">
            <v>1142857.1399999999</v>
          </cell>
          <cell r="G2506">
            <v>41968</v>
          </cell>
        </row>
        <row r="2507">
          <cell r="C2507">
            <v>4442</v>
          </cell>
          <cell r="D2507" t="str">
            <v>Demolicion De Bancas En Concreto, Incluye: Retiro De Materiales (Ver Diseño).</v>
          </cell>
          <cell r="E2507" t="str">
            <v>UN</v>
          </cell>
          <cell r="F2507">
            <v>18158.560000000001</v>
          </cell>
          <cell r="G2507">
            <v>42496</v>
          </cell>
        </row>
        <row r="2508">
          <cell r="C2508">
            <v>4444</v>
          </cell>
          <cell r="D2508" t="str">
            <v>Relleno De Piedra En Colores Varios Para Diseño De Paisajismo, Tamaño 0.025 Metros, Para Parque Coliseo Humberto Perea (Ver Diseño).</v>
          </cell>
          <cell r="E2508" t="str">
            <v>M3</v>
          </cell>
          <cell r="F2508">
            <v>124063.81</v>
          </cell>
          <cell r="G2508">
            <v>42066</v>
          </cell>
        </row>
        <row r="2509">
          <cell r="C2509">
            <v>4445</v>
          </cell>
          <cell r="D2509" t="str">
            <v>Demolicion De Muros De Mamposteria En Los Camerinos Del Cliseo Humberto Perea, Incluye: Cargue, Retiro, Limpieza Y Demoliciones De Elementos Estructurales (Ver Diseño).</v>
          </cell>
          <cell r="E2509" t="str">
            <v>GL</v>
          </cell>
          <cell r="F2509">
            <v>150000000</v>
          </cell>
          <cell r="G2509">
            <v>41968</v>
          </cell>
        </row>
        <row r="2510">
          <cell r="C2510">
            <v>4446</v>
          </cell>
          <cell r="D2510" t="str">
            <v>Concreto De Zapata Y Pedestal En Concreto De 3000 Psi Premezclado, Incluye Acero De Refuerzo (Ver Diseño).</v>
          </cell>
          <cell r="E2510" t="str">
            <v>M3</v>
          </cell>
          <cell r="F2510">
            <v>580183.54</v>
          </cell>
          <cell r="G2510">
            <v>42066</v>
          </cell>
        </row>
        <row r="2511">
          <cell r="C2511">
            <v>4447</v>
          </cell>
          <cell r="D2511" t="str">
            <v>Suministro E Instalacion De Iluminacion Led Con Postes De Acero Galvanizado En Caliente De 6.00 Metros De Altura, Tronco Conico Poligonal En Lamina De Acero, Acabado Final En Pintura De Esmalte Para Exteriores, Incluye Base De Concreto (Ver Diseño).</v>
          </cell>
          <cell r="E2511" t="str">
            <v>GL</v>
          </cell>
          <cell r="F2511">
            <v>450000000</v>
          </cell>
          <cell r="G2511">
            <v>41968</v>
          </cell>
        </row>
        <row r="2512">
          <cell r="C2512">
            <v>4448</v>
          </cell>
          <cell r="D2512" t="str">
            <v>Suministro E Instalacion De Alcorques Para Arboles (Ver Diseño).</v>
          </cell>
          <cell r="E2512" t="str">
            <v>UN</v>
          </cell>
          <cell r="F2512">
            <v>200000</v>
          </cell>
          <cell r="G2512">
            <v>42067</v>
          </cell>
        </row>
        <row r="2513">
          <cell r="C2513">
            <v>4450</v>
          </cell>
          <cell r="D2513" t="str">
            <v>Suministro E Instalacion De Manto Para Control De La Erosion (Ver Diseño).</v>
          </cell>
          <cell r="E2513" t="str">
            <v>M2</v>
          </cell>
          <cell r="F2513">
            <v>37291.25</v>
          </cell>
          <cell r="G2513">
            <v>42066</v>
          </cell>
        </row>
        <row r="2514">
          <cell r="C2514">
            <v>4453</v>
          </cell>
          <cell r="D2514" t="str">
            <v>Suministro E Instalacion De Cortasoles En Estructura En Tuberia Galvanizada, Bases Con Platinas Y Pernos De Anclajes, Pergolas En Madera Plastica Con Pintura Aeroflex De Pintuco O Similar ( Ver Diseño).</v>
          </cell>
          <cell r="E2514" t="str">
            <v>M2</v>
          </cell>
          <cell r="F2514">
            <v>647594.75</v>
          </cell>
          <cell r="G2514">
            <v>41968</v>
          </cell>
        </row>
        <row r="2515">
          <cell r="C2515">
            <v>4455</v>
          </cell>
          <cell r="D2515" t="str">
            <v>Suministro E Instalacion De Adoquin Peatonal En Losetas Prefabricadas Lisas De 0.20X0.20X0.06 Metros Y Demarcacion Tactil Para Discapacidad Segun Normativa Del Espacio Publico En Losetas Toperoles Guias Y Alertas De 0.40X0.40X0.06 Metros, Incluye Base En Material Seleccionado.</v>
          </cell>
          <cell r="E2515" t="str">
            <v>M2</v>
          </cell>
          <cell r="F2515">
            <v>111344.01</v>
          </cell>
          <cell r="G2515">
            <v>42800</v>
          </cell>
        </row>
        <row r="2516">
          <cell r="C2516">
            <v>4456</v>
          </cell>
          <cell r="D2516" t="str">
            <v>Suministro E Instalacion De Campamento, Incluye: Piso En Concreto, Cerramiento, Cubierta En Lamina De Zinc, Instalacion Y Desmonte (Ver Diseño).</v>
          </cell>
          <cell r="E2516" t="str">
            <v>M2</v>
          </cell>
          <cell r="F2516">
            <v>89277.23</v>
          </cell>
          <cell r="G2516">
            <v>42066</v>
          </cell>
        </row>
        <row r="2517">
          <cell r="C2517">
            <v>4459</v>
          </cell>
          <cell r="D2517" t="str">
            <v>Provision De Ornamentacion Para Paisajismo General (Ver Diseño).</v>
          </cell>
          <cell r="E2517" t="str">
            <v>GL</v>
          </cell>
          <cell r="F2517">
            <v>200000000</v>
          </cell>
          <cell r="G2517">
            <v>42067</v>
          </cell>
        </row>
        <row r="2518">
          <cell r="C2518">
            <v>4460</v>
          </cell>
          <cell r="D2518" t="str">
            <v>Provision Para Iluminacion Tipo Led (Ver Diseño)</v>
          </cell>
          <cell r="E2518" t="str">
            <v>GL</v>
          </cell>
          <cell r="F2518">
            <v>100000000</v>
          </cell>
          <cell r="G2518">
            <v>42067</v>
          </cell>
        </row>
        <row r="2519">
          <cell r="C2519">
            <v>4461</v>
          </cell>
          <cell r="D2519" t="str">
            <v>Pozo Profundo Con Su Sistema De Riego (Ver Diseño).</v>
          </cell>
          <cell r="E2519" t="str">
            <v>GL</v>
          </cell>
          <cell r="F2519">
            <v>65061360</v>
          </cell>
          <cell r="G2519">
            <v>42237</v>
          </cell>
        </row>
        <row r="2520">
          <cell r="C2520">
            <v>4462</v>
          </cell>
          <cell r="D2520" t="str">
            <v>Provision Para Elsuministro E Instalacion De Cortasoles (Ver Diseño)</v>
          </cell>
          <cell r="E2520" t="str">
            <v>GL</v>
          </cell>
          <cell r="F2520">
            <v>150000000</v>
          </cell>
          <cell r="G2520">
            <v>42067</v>
          </cell>
        </row>
        <row r="2521">
          <cell r="C2521">
            <v>4463</v>
          </cell>
          <cell r="D2521" t="str">
            <v>Provision Para El Paisajismo General Parque Coliseo Humberto Perea (Ver Diseño).</v>
          </cell>
          <cell r="E2521" t="str">
            <v>GL</v>
          </cell>
          <cell r="F2521">
            <v>103656310</v>
          </cell>
          <cell r="G2521">
            <v>42067</v>
          </cell>
        </row>
        <row r="2522">
          <cell r="C2522">
            <v>4464</v>
          </cell>
          <cell r="D2522" t="str">
            <v>Provision Para La Iluminacion Tipo Led Parque Coliseo Humberto Perea (Ver Diseño).</v>
          </cell>
          <cell r="E2522" t="str">
            <v>GL</v>
          </cell>
          <cell r="F2522">
            <v>400000000</v>
          </cell>
          <cell r="G2522">
            <v>42067</v>
          </cell>
        </row>
        <row r="2523">
          <cell r="C2523">
            <v>4465</v>
          </cell>
          <cell r="D2523" t="str">
            <v>Provision Para Elsistema De Riego Parque Coliseo Humberto Perea (Ver Diseño).</v>
          </cell>
          <cell r="E2523" t="str">
            <v>GL</v>
          </cell>
          <cell r="F2523">
            <v>80000000</v>
          </cell>
          <cell r="G2523">
            <v>42067</v>
          </cell>
        </row>
        <row r="2524">
          <cell r="C2524">
            <v>4466</v>
          </cell>
          <cell r="D2524" t="str">
            <v>Demolicion De Placa De Piso, Muro, Placa O Losa De Entrepiso, En Concreto Reforzado, Incluye: Retiro De Materiales, Para Los Parques Coliseo Humberto Perea Y Parque San Andresito (Ver Diseño).</v>
          </cell>
          <cell r="E2524" t="str">
            <v>M2</v>
          </cell>
          <cell r="F2524">
            <v>51140.59</v>
          </cell>
          <cell r="G2524">
            <v>42314</v>
          </cell>
        </row>
        <row r="2525">
          <cell r="C2525">
            <v>4472</v>
          </cell>
          <cell r="D2525" t="str">
            <v>Estampado Para Acceso A Rampas, Incluye Endurecedor De Piso Y Sellante - Parque Coliseo Humberto Perea (Ver Diseño).</v>
          </cell>
          <cell r="E2525" t="str">
            <v>M2</v>
          </cell>
          <cell r="F2525">
            <v>46973.49</v>
          </cell>
          <cell r="G2525">
            <v>42066</v>
          </cell>
        </row>
        <row r="2526">
          <cell r="C2526">
            <v>4474</v>
          </cell>
          <cell r="D2526" t="str">
            <v>Desmonte De Bajante Sanitario De Asbesto Cemento De 6" A Una Altura &gt; De 10 Metros, Incluye Retiro De Material</v>
          </cell>
          <cell r="E2526" t="str">
            <v>ML</v>
          </cell>
          <cell r="F2526">
            <v>38540</v>
          </cell>
          <cell r="G2526">
            <v>42045</v>
          </cell>
        </row>
        <row r="2527">
          <cell r="C2527">
            <v>4475</v>
          </cell>
          <cell r="D2527" t="str">
            <v>Suministro E Instalación De Bajante Sanitario Pvc De 6" A Altura &gt; De 10 Metros</v>
          </cell>
          <cell r="E2527" t="str">
            <v>ML</v>
          </cell>
          <cell r="F2527">
            <v>62720.62</v>
          </cell>
          <cell r="G2527">
            <v>42538</v>
          </cell>
        </row>
        <row r="2528">
          <cell r="C2528">
            <v>4476</v>
          </cell>
          <cell r="D2528" t="str">
            <v>Punto Sanitario En Pvc De 4" A 6"</v>
          </cell>
          <cell r="E2528" t="str">
            <v>UN</v>
          </cell>
          <cell r="F2528">
            <v>167467.21</v>
          </cell>
          <cell r="G2528">
            <v>42572</v>
          </cell>
        </row>
        <row r="2529">
          <cell r="C2529">
            <v>4477</v>
          </cell>
          <cell r="D2529" t="str">
            <v>Suministro E Instalacion De Cortasoles En Fibra De Vidrio Para Fachada Principal (Ver Diseño)</v>
          </cell>
          <cell r="E2529" t="str">
            <v>M2</v>
          </cell>
          <cell r="F2529">
            <v>250000</v>
          </cell>
          <cell r="G2529">
            <v>42102</v>
          </cell>
        </row>
        <row r="2530">
          <cell r="C2530">
            <v>4479</v>
          </cell>
          <cell r="D2530" t="str">
            <v>Juegos Infantiles: Suministro Mas Instalacion De Columpio Referencia Nº 1Xp8544-2X1483 Con Sillas Para Columpio Para Niños Con Edades De 2 A 5 Años Referencia Nº Ss8696 Y De 5 A 12 Años Referencia Nº  Ss8910 Y Una Bahia Adicional De Referencia Nº - (Ver Diseño)</v>
          </cell>
          <cell r="E2530" t="str">
            <v>UN</v>
          </cell>
          <cell r="F2530">
            <v>7523853.96</v>
          </cell>
          <cell r="G2530">
            <v>42201</v>
          </cell>
        </row>
        <row r="2531">
          <cell r="C2531">
            <v>4481</v>
          </cell>
          <cell r="D2531" t="str">
            <v>Juegos Infantiles: Suministro Mas Instalacion De Sistema De Juegos En Polietileno Para Niños De Edades Entre 5 A 12 Años Referencia Nº 19203 Bosque Negro (Ver Diseño)</v>
          </cell>
          <cell r="E2531" t="str">
            <v>UN</v>
          </cell>
          <cell r="F2531">
            <v>96271416.670000002</v>
          </cell>
          <cell r="G2531">
            <v>42201</v>
          </cell>
        </row>
        <row r="2532">
          <cell r="C2532">
            <v>4483</v>
          </cell>
          <cell r="D2532" t="str">
            <v>Juegos Infantiles: Suministro Mas Instalacion De Sube Y Baja De 4 Puestos Referencia Nº 200 Mas Un Sube Y Baja Sencillo Referencia Nº 6129 (Ver Diseño)</v>
          </cell>
          <cell r="E2532" t="str">
            <v>UN</v>
          </cell>
          <cell r="F2532">
            <v>11650811.4</v>
          </cell>
          <cell r="G2532">
            <v>42201</v>
          </cell>
        </row>
        <row r="2533">
          <cell r="C2533">
            <v>4485</v>
          </cell>
          <cell r="D2533" t="str">
            <v>Suministro Mas Instalacion De Cerradura De Seguridad Tipo Yale O Similar Llave Llave (Ver Diseño)</v>
          </cell>
          <cell r="E2533" t="str">
            <v>UN</v>
          </cell>
          <cell r="F2533">
            <v>86241.67</v>
          </cell>
          <cell r="G2533">
            <v>42496</v>
          </cell>
        </row>
        <row r="2534">
          <cell r="C2534">
            <v>4487</v>
          </cell>
          <cell r="D2534" t="str">
            <v>Suministro Mas Instalacion De Malla Tipo Ciclon Galvanizada Color Azul Y Amarillo, Calibre Nº 9, Con Estructura En Tuberia Galvanizada De 1 1/2" Y 1 1/4" A Cada 1.80 Metros, Con Acabado En Pintura Anticorrosiva Y Esmalte (Ver Diseño)</v>
          </cell>
          <cell r="E2534" t="str">
            <v>ML</v>
          </cell>
          <cell r="F2534">
            <v>81825.240000000005</v>
          </cell>
          <cell r="G2534">
            <v>42314</v>
          </cell>
        </row>
        <row r="2535">
          <cell r="C2535">
            <v>4488</v>
          </cell>
          <cell r="D2535" t="str">
            <v>Demolición De Estructura De Concreto En Mal Estado De 0.10 X 0.15, Incluye Retiro De Material</v>
          </cell>
          <cell r="E2535" t="str">
            <v>ML</v>
          </cell>
          <cell r="F2535">
            <v>7810</v>
          </cell>
          <cell r="G2535">
            <v>42090</v>
          </cell>
        </row>
        <row r="2536">
          <cell r="C2536">
            <v>4491</v>
          </cell>
          <cell r="D2536" t="str">
            <v>Losa Maciza En Concreto De 3000 Psi, Con Bombeo, E = 0.10 Metros, No Incluye Acero De Refuerzo</v>
          </cell>
          <cell r="E2536" t="str">
            <v>M2</v>
          </cell>
          <cell r="F2536">
            <v>117862.27</v>
          </cell>
          <cell r="G2536">
            <v>42132</v>
          </cell>
        </row>
        <row r="2537">
          <cell r="C2537">
            <v>4492</v>
          </cell>
          <cell r="D2537" t="str">
            <v>Suministro E Instalacion De Puente Peatonal En Estructura Metalica De 2" Tubular, Incluye: Materiales, Equipo, Transporte Y Mano De Obra (Ver Diseño).</v>
          </cell>
          <cell r="E2537" t="str">
            <v>GL</v>
          </cell>
          <cell r="F2537">
            <v>25000000</v>
          </cell>
          <cell r="G2537">
            <v>42195</v>
          </cell>
        </row>
        <row r="2538">
          <cell r="C2538">
            <v>4494</v>
          </cell>
          <cell r="D2538" t="str">
            <v>Suministro E Instalacion De Barrera Impermeable En Polietileno De 6.00 Milimetros-(Ver Diseño)</v>
          </cell>
          <cell r="E2538" t="str">
            <v>M2</v>
          </cell>
          <cell r="F2538">
            <v>3964.56</v>
          </cell>
          <cell r="G2538">
            <v>42201</v>
          </cell>
        </row>
        <row r="2539">
          <cell r="C2539">
            <v>4496</v>
          </cell>
          <cell r="D2539" t="str">
            <v>Suministro E Instalacion De Listones De 8" X 1 1/2" X 2.40 Metros En Madera De Sapan (Ver Diseño).</v>
          </cell>
          <cell r="E2539" t="str">
            <v>GL</v>
          </cell>
          <cell r="F2539">
            <v>6698297.2999999998</v>
          </cell>
          <cell r="G2539">
            <v>42201</v>
          </cell>
        </row>
        <row r="2540">
          <cell r="C2540">
            <v>4501</v>
          </cell>
          <cell r="D2540" t="str">
            <v>E- Suministro Y Tendido De Ducteria Conduit Pvc 3/4</v>
          </cell>
          <cell r="E2540" t="str">
            <v>ML</v>
          </cell>
          <cell r="F2540">
            <v>3682.6</v>
          </cell>
          <cell r="G2540">
            <v>42173</v>
          </cell>
        </row>
        <row r="2541">
          <cell r="C2541">
            <v>4502</v>
          </cell>
          <cell r="D2541" t="str">
            <v>E- Suministro Y Tendido De Ducteria Conduit Pvc 1"</v>
          </cell>
          <cell r="E2541" t="str">
            <v>ML</v>
          </cell>
          <cell r="F2541">
            <v>3321.96</v>
          </cell>
          <cell r="G2541">
            <v>42314</v>
          </cell>
        </row>
        <row r="2542">
          <cell r="C2542">
            <v>4503</v>
          </cell>
          <cell r="D2542" t="str">
            <v>E- Suministro Y Tendido De Ducteria Conduit Pvc 1 1/2"</v>
          </cell>
          <cell r="E2542" t="str">
            <v>ML</v>
          </cell>
          <cell r="F2542">
            <v>4588.62</v>
          </cell>
          <cell r="G2542">
            <v>42240</v>
          </cell>
        </row>
        <row r="2543">
          <cell r="C2543">
            <v>4504</v>
          </cell>
          <cell r="D2543" t="str">
            <v>E- Canalizacion 0.30 0.50 En Zona Verde Y Arena, Incluye: Excavacion, Compactado Con Material Del Sitio Y Cinta De Seguridad</v>
          </cell>
          <cell r="E2543" t="str">
            <v>ML</v>
          </cell>
          <cell r="F2543">
            <v>13359.74</v>
          </cell>
          <cell r="G2543">
            <v>42314</v>
          </cell>
        </row>
        <row r="2544">
          <cell r="C2544">
            <v>4506</v>
          </cell>
          <cell r="D2544" t="str">
            <v>E- Suministro E Instalacion De Cable De Cobre Forrado Nº 8 Awg Aislamiento Thw, Incluye Cinta Aislante 23 Y 33</v>
          </cell>
          <cell r="E2544" t="str">
            <v>ML</v>
          </cell>
          <cell r="F2544">
            <v>8539.01</v>
          </cell>
          <cell r="G2544">
            <v>42173</v>
          </cell>
        </row>
        <row r="2545">
          <cell r="C2545">
            <v>4507</v>
          </cell>
          <cell r="D2545" t="str">
            <v>E- Suministro E Instalacion De Cable De Cobre Forrado Nº 6 Awg Aislamiento Thw, Incluye Cinta Aislante 23 Y 33</v>
          </cell>
          <cell r="E2545" t="str">
            <v>ML</v>
          </cell>
          <cell r="F2545">
            <v>8933.81</v>
          </cell>
          <cell r="G2545">
            <v>42173</v>
          </cell>
        </row>
        <row r="2546">
          <cell r="C2546">
            <v>4509</v>
          </cell>
          <cell r="D2546" t="str">
            <v>E- Suministro E Instalacion De Cable De Cobre Forrado Nº 14 Awg Aislamiento Thw, Incluye: Cinta Aislante 23 Y 33</v>
          </cell>
          <cell r="E2546" t="str">
            <v>ML</v>
          </cell>
          <cell r="F2546">
            <v>5289.51</v>
          </cell>
          <cell r="G2546">
            <v>42557</v>
          </cell>
        </row>
        <row r="2547">
          <cell r="C2547">
            <v>4511</v>
          </cell>
          <cell r="D2547" t="str">
            <v>E- Suministro E Instalacion De Cable Encauchetado 3 X 14 Awg</v>
          </cell>
          <cell r="E2547" t="str">
            <v>ML</v>
          </cell>
          <cell r="F2547">
            <v>8230.9699999999993</v>
          </cell>
          <cell r="G2547">
            <v>42557</v>
          </cell>
        </row>
        <row r="2548">
          <cell r="C2548">
            <v>4513</v>
          </cell>
          <cell r="D2548" t="str">
            <v>E- Suministro E Instalacion De Varilla Polo A Tierra, Incluye Varilla, Conector</v>
          </cell>
          <cell r="E2548" t="str">
            <v>UN</v>
          </cell>
          <cell r="F2548">
            <v>175985.3</v>
          </cell>
          <cell r="G2548">
            <v>42557</v>
          </cell>
        </row>
        <row r="2549">
          <cell r="C2549">
            <v>4515</v>
          </cell>
          <cell r="D2549" t="str">
            <v>E- Suministro E Instalacion De Luminaria Tipo Led De 30/40 W - Optica 8686 Y 444</v>
          </cell>
          <cell r="E2549" t="str">
            <v>UN</v>
          </cell>
          <cell r="F2549">
            <v>825247.72</v>
          </cell>
          <cell r="G2549">
            <v>42240</v>
          </cell>
        </row>
        <row r="2550">
          <cell r="C2550">
            <v>4517</v>
          </cell>
          <cell r="D2550" t="str">
            <v>E- Suministro E Instalcion De Luminaria Tipo  Aluled De 60/70 W Optica 444</v>
          </cell>
          <cell r="E2550" t="str">
            <v>UN</v>
          </cell>
          <cell r="F2550">
            <v>1416063.72</v>
          </cell>
          <cell r="G2550">
            <v>42314</v>
          </cell>
        </row>
        <row r="2551">
          <cell r="C2551">
            <v>4520</v>
          </cell>
          <cell r="D2551" t="str">
            <v>E- Suministro E Instalacion De Proyector Tipo Proyeled De 90 W</v>
          </cell>
          <cell r="E2551" t="str">
            <v>UN</v>
          </cell>
          <cell r="F2551">
            <v>1495508.22</v>
          </cell>
          <cell r="G2551">
            <v>42173</v>
          </cell>
        </row>
        <row r="2552">
          <cell r="C2552">
            <v>4522</v>
          </cell>
          <cell r="D2552" t="str">
            <v>E- Suministro E Instalacion De Proyector Tipo Proyeled De 120 W</v>
          </cell>
          <cell r="E2552" t="str">
            <v>UN</v>
          </cell>
          <cell r="F2552">
            <v>1497692.72</v>
          </cell>
          <cell r="G2552">
            <v>42314</v>
          </cell>
        </row>
        <row r="2553">
          <cell r="C2553">
            <v>4524</v>
          </cell>
          <cell r="D2553" t="str">
            <v>E- Suministro E Instalacion De Proyector Tipo Proyeled De 240 W</v>
          </cell>
          <cell r="E2553" t="str">
            <v>UN</v>
          </cell>
          <cell r="F2553">
            <v>2100535.7200000002</v>
          </cell>
          <cell r="G2553">
            <v>42173</v>
          </cell>
        </row>
        <row r="2554">
          <cell r="C2554">
            <v>4525</v>
          </cell>
          <cell r="D2554" t="str">
            <v>E- Suministro E Instalacion De Poste De Acero Galvanizado En Caliente De 6.00 Metros De Altura, Tronco Conico Poligonal, En Lamina De Acero, Con Aditamento Para La Instalacion De Una Luminaria Con Brazo Tipo Alameda De 1.5 Metros, Acabado Final En Pintura De Esmalte Para Exteriores, Incluye Anclaje De Concreto Y Pedestal.</v>
          </cell>
          <cell r="E2554" t="str">
            <v>UN</v>
          </cell>
          <cell r="F2554">
            <v>1293654.1200000001</v>
          </cell>
          <cell r="G2554">
            <v>42557</v>
          </cell>
        </row>
        <row r="2555">
          <cell r="C2555">
            <v>4527</v>
          </cell>
          <cell r="D2555" t="str">
            <v>E- Suministro E Instalacion De Poste De Acero Galvanizado En Caliente De 6.00 Metros De Altura, Tronco Conico Poligonal, En Lamina De Acero, Con Aditamento Para La Instalacion De Dos Luminarias Con Brazo Tipo Alameda De 1.50 Metros, Acabado Final En Pintura De Esmalte Para Exteriores, Incluye Anclaje De Concreto Y Pedestal.</v>
          </cell>
          <cell r="E2555" t="str">
            <v>UN</v>
          </cell>
          <cell r="F2555">
            <v>1363654.12</v>
          </cell>
          <cell r="G2555">
            <v>42173</v>
          </cell>
        </row>
        <row r="2556">
          <cell r="C2556">
            <v>4528</v>
          </cell>
          <cell r="D2556" t="str">
            <v>E- Suministro E Instalacion De Poste De Acero Galvanizado En Caliente De 8.00 Metros De Altura, Tronco Conico Poligonal En Lamina De Acero Con Crucete De 2.40 Metros Para La Instalacion De Tres Reflectores Proyeled De 90 W, Acabado Final En Pintura De Esmalte Para Exteriores, Incluye Anclaje De Concreto Y Pedestal.</v>
          </cell>
          <cell r="E2556" t="str">
            <v>UN</v>
          </cell>
          <cell r="F2556">
            <v>1739982.12</v>
          </cell>
          <cell r="G2556">
            <v>42173</v>
          </cell>
        </row>
        <row r="2557">
          <cell r="C2557">
            <v>4530</v>
          </cell>
          <cell r="D2557" t="str">
            <v>E- Suministro E Instalacion De Poste Acero Galvanizado En Caliente De 12.00 Metros De Altura, Tronco Conico Poligonal En Lamina De Acero Con Crucete De 2.80 Metros Para La Instalacion De Cinco Reflectores Proyeled De 120 W, Acabado Final En Pintura De Esmalte Para Exteriores, Incluye Anclaje De Concreto Y Pedestal.</v>
          </cell>
          <cell r="E2557" t="str">
            <v>UN</v>
          </cell>
          <cell r="F2557">
            <v>2326042.12</v>
          </cell>
          <cell r="G2557">
            <v>42173</v>
          </cell>
        </row>
        <row r="2558">
          <cell r="C2558">
            <v>4531</v>
          </cell>
          <cell r="D2558" t="str">
            <v>Formaleta Metalica Para Losa Y Muros (Ver Diseño)</v>
          </cell>
          <cell r="E2558" t="str">
            <v>M2</v>
          </cell>
          <cell r="F2558">
            <v>13925.25</v>
          </cell>
          <cell r="G2558">
            <v>42201</v>
          </cell>
        </row>
        <row r="2559">
          <cell r="C2559">
            <v>4532</v>
          </cell>
          <cell r="D2559" t="str">
            <v>Formaleta Metalica Para Columnas (Ver Diseño)</v>
          </cell>
          <cell r="E2559" t="str">
            <v>M2</v>
          </cell>
          <cell r="F2559">
            <v>28880.17</v>
          </cell>
          <cell r="G2559">
            <v>42201</v>
          </cell>
        </row>
        <row r="2560">
          <cell r="C2560">
            <v>4533</v>
          </cell>
          <cell r="D2560" t="str">
            <v>Concreto De 3000 Psi Premezclado, No Incluye Acero De Refuerzo (Ver Diseño)</v>
          </cell>
          <cell r="E2560" t="str">
            <v>M3</v>
          </cell>
          <cell r="F2560">
            <v>417604.9</v>
          </cell>
          <cell r="G2560">
            <v>42417</v>
          </cell>
        </row>
        <row r="2561">
          <cell r="C2561">
            <v>4537</v>
          </cell>
          <cell r="D2561" t="str">
            <v>E- Suministro E Instalacion De Cruceta Metalica Galvanizada Tipo Bandera De 2.40 Con Sus Accesorios</v>
          </cell>
          <cell r="E2561" t="str">
            <v>UN</v>
          </cell>
          <cell r="F2561">
            <v>197795.88</v>
          </cell>
          <cell r="G2561">
            <v>42173</v>
          </cell>
        </row>
        <row r="2562">
          <cell r="C2562">
            <v>4539</v>
          </cell>
          <cell r="D2562" t="str">
            <v>E- Suministro Y Tendido De Cable De Aluminio Ascr Desnudo Nº 1/0</v>
          </cell>
          <cell r="E2562" t="str">
            <v>ML</v>
          </cell>
          <cell r="F2562">
            <v>3887.52</v>
          </cell>
          <cell r="G2562">
            <v>42173</v>
          </cell>
        </row>
        <row r="2563">
          <cell r="C2563">
            <v>4541</v>
          </cell>
          <cell r="D2563" t="str">
            <v>E- Suministro E Instalacion De Brazo Para Luminaria Tipo Alameda De 1.50 Metros, Galvanizado En Caliente</v>
          </cell>
          <cell r="E2563" t="str">
            <v>UN</v>
          </cell>
          <cell r="F2563">
            <v>161024.42000000001</v>
          </cell>
          <cell r="G2563">
            <v>42173</v>
          </cell>
        </row>
        <row r="2564">
          <cell r="C2564">
            <v>4544</v>
          </cell>
          <cell r="D2564" t="str">
            <v>E- Tablero De Control Para Iluminacion, Incluye Fotocelda, Base Para Fotocelda, Contactores, Breakers, Sistema De Sujecion Y Accesorios</v>
          </cell>
          <cell r="E2564" t="str">
            <v>UN</v>
          </cell>
          <cell r="F2564">
            <v>1850118.26</v>
          </cell>
          <cell r="G2564">
            <v>42314</v>
          </cell>
        </row>
        <row r="2565">
          <cell r="C2565">
            <v>4545</v>
          </cell>
          <cell r="D2565" t="str">
            <v>E- Suministro E Instalacion De Poste De Acero Galvanizado En Caliente De 10.00 Metros De Altura, Tronco Conico Poligonal, En Lamina De Acero, Con Crucete De 1.80 Metros Para La Instalacion De Dos Reflectores Proyeled De 120W, Acabado Final En Pintura De Esmalte Para Exteriores, Incluye Anclaje De Concreto Y Pedestal.</v>
          </cell>
          <cell r="E2565" t="str">
            <v>UN</v>
          </cell>
          <cell r="F2565">
            <v>2054714.12</v>
          </cell>
          <cell r="G2565">
            <v>42314</v>
          </cell>
        </row>
        <row r="2566">
          <cell r="C2566">
            <v>4546</v>
          </cell>
          <cell r="D2566" t="str">
            <v>E- Suministro E Instalacion De Caseton Ecologico En Icopor (Ver Diseño)</v>
          </cell>
          <cell r="E2566" t="str">
            <v>M3</v>
          </cell>
          <cell r="F2566">
            <v>121355.32</v>
          </cell>
          <cell r="G2566">
            <v>42201</v>
          </cell>
        </row>
        <row r="2567">
          <cell r="C2567">
            <v>4547</v>
          </cell>
          <cell r="D2567" t="str">
            <v>Ornamentacion Y Jardineria - Suministro E Instalacion De Arbol Caracoli (Nombre Cientifico: Anacardium Excelsum) Altura De 2.00 A 3.00 Metros, Incluye: Transporte Y Siembra.</v>
          </cell>
          <cell r="E2567" t="str">
            <v>UN</v>
          </cell>
          <cell r="F2567">
            <v>230000</v>
          </cell>
          <cell r="G2567">
            <v>42152</v>
          </cell>
        </row>
        <row r="2568">
          <cell r="C2568">
            <v>4548</v>
          </cell>
          <cell r="D2568" t="str">
            <v>Ornamentacion Y Jardineria - Suministro E Instalacion De Arbol Roble Morado, Altura De 2.00 Metros Aproximado, Incluye: Transporte Y Siembra.</v>
          </cell>
          <cell r="E2568" t="str">
            <v>UN</v>
          </cell>
          <cell r="F2568">
            <v>92000</v>
          </cell>
          <cell r="G2568">
            <v>42242</v>
          </cell>
        </row>
        <row r="2569">
          <cell r="C2569">
            <v>4549</v>
          </cell>
          <cell r="D2569" t="str">
            <v>Ornamentacion Y Jardineria - Suministro E Instalacion De Arbol Alistonia, Altura De 2.00 Metros Aproximado, Incluye: Transporte Y Siembra.</v>
          </cell>
          <cell r="E2569" t="str">
            <v>UN</v>
          </cell>
          <cell r="F2569">
            <v>112000</v>
          </cell>
          <cell r="G2569">
            <v>42178</v>
          </cell>
        </row>
        <row r="2570">
          <cell r="C2570">
            <v>4550</v>
          </cell>
          <cell r="D2570" t="str">
            <v>Ornamentacion Y Jardineria - Suministro E Instalacion De Arbol Ebano (Nombre Cientifico: Caesalpinia Ebano) Altura De 2.00 A 3.00 Metros, Incluye: Transporte Y Siembra.</v>
          </cell>
          <cell r="E2570" t="str">
            <v>UN</v>
          </cell>
          <cell r="F2570">
            <v>230000</v>
          </cell>
          <cell r="G2570">
            <v>42152</v>
          </cell>
        </row>
        <row r="2571">
          <cell r="C2571">
            <v>4551</v>
          </cell>
          <cell r="D2571" t="str">
            <v>Ornamentacion Y Jardineria - Suministro E Instalacion De Arbol Pepo O Chumbimbo (Nombre Cientifico: Sapindus Saponaria) Altura De 2.00 A 3.00 Metros, Incluye: Transporte Y Siembra.</v>
          </cell>
          <cell r="E2571" t="str">
            <v>UN</v>
          </cell>
          <cell r="F2571">
            <v>230000</v>
          </cell>
          <cell r="G2571">
            <v>42152</v>
          </cell>
        </row>
        <row r="2572">
          <cell r="C2572">
            <v>4552</v>
          </cell>
          <cell r="D2572" t="str">
            <v>Ornamentacion Y Jardineria - Suministro E Instalacion De Palma De Vino (Nombre Cientifico: Attalea Butyracea) Altura De 2.00 A 3.00 Metros, Incluye: Transporte Y Siembra</v>
          </cell>
          <cell r="E2572" t="str">
            <v>UN</v>
          </cell>
          <cell r="F2572">
            <v>230000</v>
          </cell>
          <cell r="G2572">
            <v>42152</v>
          </cell>
        </row>
        <row r="2573">
          <cell r="C2573">
            <v>4553</v>
          </cell>
          <cell r="D2573" t="str">
            <v>Ornamentacion Y Jardineria - Suministro E Instalacion De Palma Dactil De Azucar (Nombre Cientifico: Phoenix Sylvestris) Altura De 2.00 A 3.00 Metros, Incluye: Transporte Y Siembra.</v>
          </cell>
          <cell r="E2573" t="str">
            <v>UN</v>
          </cell>
          <cell r="F2573">
            <v>230000</v>
          </cell>
          <cell r="G2573">
            <v>42152</v>
          </cell>
        </row>
        <row r="2574">
          <cell r="C2574">
            <v>4554</v>
          </cell>
          <cell r="D2574" t="str">
            <v>Ornamentacion Y Jardineria - Suministro E Instalacion De Planta Carey (Nombre Cientifico: Cordyline Terminalis) Incluye Transporte Y Siembra.</v>
          </cell>
          <cell r="E2574" t="str">
            <v>UN</v>
          </cell>
          <cell r="F2574">
            <v>3500</v>
          </cell>
          <cell r="G2574">
            <v>42242</v>
          </cell>
        </row>
        <row r="2575">
          <cell r="C2575">
            <v>4555</v>
          </cell>
          <cell r="D2575" t="str">
            <v>Suministro E Instalacion De Adoquin Peatonal En Losetas Prefabricadas A50, Tactil Alerta A55 Y Tactil Guia A56 De 0.20 X 0.20 X 0.06 Metros, Con Borde De Confinamiento A Ambos Lados De 0.15 X 0.30 Metros En Concreto De 3000 Psi Reforzado Con 2 Varillas De 3/8" Y Estribos De 1/42 A Cada 0.32 Metros (Ver Diseño).</v>
          </cell>
          <cell r="E2575" t="str">
            <v>M2</v>
          </cell>
          <cell r="F2575">
            <v>113408.92</v>
          </cell>
          <cell r="G2575">
            <v>42800</v>
          </cell>
        </row>
        <row r="2576">
          <cell r="C2576">
            <v>4560</v>
          </cell>
          <cell r="D2576" t="str">
            <v>Suministro E Instalacion De Adoquin Peatonal Drenante A50 De 0.10 X 0.20 X 0.06 Metros Color Gris (Ver Diseño).</v>
          </cell>
          <cell r="E2576" t="str">
            <v>M2</v>
          </cell>
          <cell r="F2576">
            <v>91362.96</v>
          </cell>
          <cell r="G2576">
            <v>42240</v>
          </cell>
        </row>
        <row r="2577">
          <cell r="C2577">
            <v>4561</v>
          </cell>
          <cell r="D2577" t="str">
            <v>Ornamentacion Y Jardineria - Suministro E Instalacion De Arbol Ceiba Blanca, Altura De 2.00 Metros Aproximado, Incluye Transporte Y Siembra</v>
          </cell>
          <cell r="E2577" t="str">
            <v>UN</v>
          </cell>
          <cell r="F2577">
            <v>92000</v>
          </cell>
          <cell r="G2577">
            <v>42242</v>
          </cell>
        </row>
        <row r="2578">
          <cell r="C2578">
            <v>4562</v>
          </cell>
          <cell r="D2578" t="str">
            <v>Remocion De Obstaculos (Ver Diseño)</v>
          </cell>
          <cell r="E2578" t="str">
            <v>UN</v>
          </cell>
          <cell r="F2578">
            <v>106350.86</v>
          </cell>
          <cell r="G2578">
            <v>42242</v>
          </cell>
        </row>
        <row r="2579">
          <cell r="C2579">
            <v>4563</v>
          </cell>
          <cell r="D2579" t="str">
            <v>Concreto Clase G (Ver Diseño)</v>
          </cell>
          <cell r="E2579" t="str">
            <v>M3</v>
          </cell>
          <cell r="F2579">
            <v>204922.4</v>
          </cell>
          <cell r="G2579">
            <v>42241</v>
          </cell>
        </row>
        <row r="2580">
          <cell r="C2580">
            <v>4564</v>
          </cell>
          <cell r="D2580" t="str">
            <v>Provision Redes Electricas Existentes: Reubicacion Postes En El Parque, Reubicacion De Centro De Transformacion, Proyecto Plaza Hospital (Ver Diseño).</v>
          </cell>
          <cell r="E2580" t="str">
            <v>GL</v>
          </cell>
          <cell r="F2580">
            <v>50000000</v>
          </cell>
          <cell r="G2580">
            <v>42237</v>
          </cell>
        </row>
        <row r="2581">
          <cell r="C2581">
            <v>4565</v>
          </cell>
          <cell r="D2581" t="str">
            <v>Provision De Paisajismo Y Amoblamiento Urbano De La Plaza Hospital (Ver Diseño)</v>
          </cell>
          <cell r="E2581" t="str">
            <v>GL</v>
          </cell>
          <cell r="F2581">
            <v>50000000</v>
          </cell>
          <cell r="G2581">
            <v>42227</v>
          </cell>
        </row>
        <row r="2582">
          <cell r="C2582">
            <v>4572</v>
          </cell>
          <cell r="D2582" t="str">
            <v>Demolición De Viga O Estructura En Concreto, Ancho &lt; A 0.60 Metros,  Inlcuye Retiro De Material</v>
          </cell>
          <cell r="E2582" t="str">
            <v>ML</v>
          </cell>
          <cell r="F2582">
            <v>8816.25</v>
          </cell>
          <cell r="G2582">
            <v>42209</v>
          </cell>
        </row>
        <row r="2583">
          <cell r="C2583">
            <v>4573</v>
          </cell>
          <cell r="D2583" t="str">
            <v>Plantilla En Concreto De 2500 Psi Ancho &lt; De 0.60 Metros E= 0.08 Metros</v>
          </cell>
          <cell r="E2583" t="str">
            <v>ML</v>
          </cell>
          <cell r="F2583">
            <v>30858.16</v>
          </cell>
          <cell r="G2583">
            <v>42209</v>
          </cell>
        </row>
        <row r="2584">
          <cell r="C2584">
            <v>4574</v>
          </cell>
          <cell r="D2584" t="str">
            <v>Ornamentacion Y Jardineria - Suministro E Instalacion De Sillas O Bancas Prefabricadas En Granito Gris Pulido Para Exteriores, Sin Espaldar Tipo Canoas De 1.80 Metros, Incluye Transporte (Ver Diseño).</v>
          </cell>
          <cell r="E2584" t="str">
            <v>UN</v>
          </cell>
          <cell r="F2584">
            <v>1277814.53</v>
          </cell>
          <cell r="G2584">
            <v>42242</v>
          </cell>
        </row>
        <row r="2585">
          <cell r="C2585">
            <v>4575</v>
          </cell>
          <cell r="D2585" t="str">
            <v>Suministro E Instalacion De Bolardos Metalicos Bajos Segun Diseños</v>
          </cell>
          <cell r="E2585" t="str">
            <v>UN</v>
          </cell>
          <cell r="F2585">
            <v>240125.17</v>
          </cell>
          <cell r="G2585">
            <v>42241</v>
          </cell>
        </row>
        <row r="2586">
          <cell r="C2586">
            <v>4576</v>
          </cell>
          <cell r="D2586" t="str">
            <v>Suministro E Instalacion De Canecas De Basuras En Acero Inoxidable De 35 Cms De Diametro Por 60 Cms De Alto (Ver Diseño).</v>
          </cell>
          <cell r="E2586" t="str">
            <v>UN</v>
          </cell>
          <cell r="F2586">
            <v>1008648.89</v>
          </cell>
          <cell r="G2586">
            <v>42241</v>
          </cell>
        </row>
        <row r="2587">
          <cell r="C2587">
            <v>4577</v>
          </cell>
          <cell r="D2587" t="str">
            <v>Suministro E Instalacion De Perfil En Aluminio Para Cubierta Metalica Umbrales (Ver Diseño).</v>
          </cell>
          <cell r="E2587" t="str">
            <v>ML</v>
          </cell>
          <cell r="F2587">
            <v>62228.84</v>
          </cell>
          <cell r="G2587">
            <v>42241</v>
          </cell>
        </row>
        <row r="2588">
          <cell r="C2588">
            <v>4583</v>
          </cell>
          <cell r="D2588" t="str">
            <v>Recubrimiento De Piso De Planchon En Arkodeck O Similar H 3.00 Cms (Ver Diseño).</v>
          </cell>
          <cell r="E2588" t="str">
            <v>M2</v>
          </cell>
          <cell r="F2588">
            <v>293883.83</v>
          </cell>
          <cell r="G2588">
            <v>42241</v>
          </cell>
        </row>
        <row r="2589">
          <cell r="C2589">
            <v>4584</v>
          </cell>
          <cell r="D2589" t="str">
            <v>Fachada De Modulo De Baños Y Venta Estacionaria En Arkodeck O Similar H 2.5 Cms (Ver Diseño).</v>
          </cell>
          <cell r="E2589" t="str">
            <v>M2</v>
          </cell>
          <cell r="F2589">
            <v>287597.83</v>
          </cell>
          <cell r="G2589">
            <v>42242</v>
          </cell>
        </row>
        <row r="2590">
          <cell r="C2590">
            <v>4586</v>
          </cell>
          <cell r="D2590" t="str">
            <v>Provisiones De Subterranizacion De Redes Para Los Proyectos De Las Plazas En El Distrito De Barranquilla.</v>
          </cell>
          <cell r="E2590" t="str">
            <v>GL</v>
          </cell>
          <cell r="F2590">
            <v>400000000</v>
          </cell>
          <cell r="G2590">
            <v>42241</v>
          </cell>
        </row>
        <row r="2591">
          <cell r="C2591">
            <v>4587</v>
          </cell>
          <cell r="D2591" t="str">
            <v>Losa Maciza En Concreto De 3000 Psi Reforzada Con Varillas De 3/8" En Ambos Sentidos A Cada 0.15 Metros, Espesor 0.10 Metros</v>
          </cell>
          <cell r="E2591" t="str">
            <v>M2</v>
          </cell>
          <cell r="F2591">
            <v>89276.38</v>
          </cell>
          <cell r="G2591">
            <v>42496</v>
          </cell>
        </row>
        <row r="2592">
          <cell r="C2592">
            <v>4588</v>
          </cell>
          <cell r="D2592" t="str">
            <v>Suministro E Instalacion De Modulo O Panel Central En Malla Ciclon, Forrada En Pvc Calibre 10, Con Marco En Tuberia Galvanizada De 1" Calibre 18 Para Cerramiento De Canchas, No Incluye La Estructura O Parales De Fijacion (Ver Diseño).</v>
          </cell>
          <cell r="E2592" t="str">
            <v>M2</v>
          </cell>
          <cell r="F2592">
            <v>60120.1</v>
          </cell>
          <cell r="G2592">
            <v>42496</v>
          </cell>
        </row>
        <row r="2593">
          <cell r="C2593">
            <v>4589</v>
          </cell>
          <cell r="D2593" t="str">
            <v>Provisiones Para El Diseño, Suministro E Instalacion De Iluminacion, Para El Mejoramiento Y Construccion De Parques Publicos, Canchas, Zonas Verdes Y Boulevares Fase Iii (Ver Diseño).</v>
          </cell>
          <cell r="E2593" t="str">
            <v>GL</v>
          </cell>
          <cell r="F2593">
            <v>1283595144</v>
          </cell>
          <cell r="G2593">
            <v>42249</v>
          </cell>
        </row>
        <row r="2594">
          <cell r="C2594">
            <v>4592</v>
          </cell>
          <cell r="D2594" t="str">
            <v>Suministro E Instalacion De Sistema De Riego - Hidrantes (Ver Diseño).</v>
          </cell>
          <cell r="E2594" t="str">
            <v>ML</v>
          </cell>
          <cell r="F2594">
            <v>35310.89</v>
          </cell>
          <cell r="G2594">
            <v>42496</v>
          </cell>
        </row>
        <row r="2595">
          <cell r="C2595">
            <v>4593</v>
          </cell>
          <cell r="D2595" t="str">
            <v>E - Juegos Infantiles - Suministro E Instalacion De Domo Escalador Grande (Ver Diseño).</v>
          </cell>
          <cell r="E2595" t="str">
            <v>UN</v>
          </cell>
          <cell r="F2595">
            <v>13496451</v>
          </cell>
          <cell r="G2595">
            <v>42314</v>
          </cell>
        </row>
        <row r="2596">
          <cell r="C2596">
            <v>4594</v>
          </cell>
          <cell r="D2596" t="str">
            <v>E - Juegos Infantiles - Suministro E Instalacion De Columpio Doble Con Dos Sillas Para Niños De 2 A 5 Años Y Dos Sillas Para Niños De 5 A 12 Años (Ver Diseño).</v>
          </cell>
          <cell r="E2596" t="str">
            <v>UN</v>
          </cell>
          <cell r="F2596">
            <v>7466814</v>
          </cell>
          <cell r="G2596">
            <v>42314</v>
          </cell>
        </row>
        <row r="2597">
          <cell r="C2597">
            <v>4595</v>
          </cell>
          <cell r="D2597" t="str">
            <v>E - Juegos Infantiles - Suministro E Instalacion De Sube Y Baja De 4 Puestos, Mas Un Sube Y Baja Sencillo (Ver Diseño).</v>
          </cell>
          <cell r="E2597" t="str">
            <v>UN</v>
          </cell>
          <cell r="F2597">
            <v>12095015</v>
          </cell>
          <cell r="G2597">
            <v>42279</v>
          </cell>
        </row>
        <row r="2598">
          <cell r="C2598">
            <v>4596</v>
          </cell>
          <cell r="D2598" t="str">
            <v>E - Juegos Infantiles - Suministro E Instalacion De Sistema De Juego Para Niños De 5 A 12 Años De Sistema Multiple O Similar (Ver Diseño).</v>
          </cell>
          <cell r="E2598" t="str">
            <v>UN</v>
          </cell>
          <cell r="F2598">
            <v>47874126</v>
          </cell>
          <cell r="G2598">
            <v>42314</v>
          </cell>
        </row>
        <row r="2599">
          <cell r="C2599">
            <v>4597</v>
          </cell>
          <cell r="D2599" t="str">
            <v>E - Juegos Infantiles - Suministro E Instalacion De Columpio Para Niños Con Discapacidad Con Edades De 2 A 5 Años ( Ver Diseño).</v>
          </cell>
          <cell r="E2599" t="str">
            <v>UN</v>
          </cell>
          <cell r="F2599">
            <v>12800000</v>
          </cell>
          <cell r="G2599">
            <v>42314</v>
          </cell>
        </row>
        <row r="2600">
          <cell r="C2600">
            <v>4598</v>
          </cell>
          <cell r="D2600" t="str">
            <v>E - Juegos Infantiles - Suministro E Instalacion De Columpio Triple Con Dos Sillas Para Niños De 2  A 5 Años Y Cuatro Sillas Para Niños De 5 A 12 Años ( Ver Diseño).</v>
          </cell>
          <cell r="E2600" t="str">
            <v>UN</v>
          </cell>
          <cell r="F2600">
            <v>15534220</v>
          </cell>
          <cell r="G2600">
            <v>42314</v>
          </cell>
        </row>
        <row r="2601">
          <cell r="C2601">
            <v>4599</v>
          </cell>
          <cell r="D2601" t="str">
            <v>E - Juegos Infantiles - Suministro E Instalacion De Sistema De Juegos Para Niños De 5 A 12 Años (Ver Diseño).</v>
          </cell>
          <cell r="E2601" t="str">
            <v>UN</v>
          </cell>
          <cell r="F2601">
            <v>94237449</v>
          </cell>
          <cell r="G2601">
            <v>42314</v>
          </cell>
        </row>
        <row r="2602">
          <cell r="C2602">
            <v>4600</v>
          </cell>
          <cell r="D2602" t="str">
            <v>E - Juegos Infantiles - Suministro E Instalacion De Resbaladero Triple (Ver Diseño).</v>
          </cell>
          <cell r="E2602" t="str">
            <v>UN</v>
          </cell>
          <cell r="F2602">
            <v>51570884</v>
          </cell>
          <cell r="G2602">
            <v>42314</v>
          </cell>
        </row>
        <row r="2603">
          <cell r="C2603">
            <v>4601</v>
          </cell>
          <cell r="D2603" t="str">
            <v>Conformación Separadores Y Zonas Verdes Con Material Seleccionado Del Sitio</v>
          </cell>
          <cell r="E2603" t="str">
            <v>M3</v>
          </cell>
          <cell r="F2603">
            <v>12962.23</v>
          </cell>
          <cell r="G2603">
            <v>42242</v>
          </cell>
        </row>
        <row r="2604">
          <cell r="C2604">
            <v>4604</v>
          </cell>
          <cell r="D2604" t="str">
            <v>Suministro Y Aplicación De Goedren (Lloraderos)</v>
          </cell>
          <cell r="E2604" t="str">
            <v>M2</v>
          </cell>
          <cell r="F2604">
            <v>1726.5</v>
          </cell>
          <cell r="G2604">
            <v>42242</v>
          </cell>
        </row>
        <row r="2605">
          <cell r="C2605">
            <v>4605</v>
          </cell>
          <cell r="D2605" t="str">
            <v>Aplicación De Geotextil Tejido Tipo 1</v>
          </cell>
          <cell r="E2605" t="str">
            <v>M2</v>
          </cell>
          <cell r="F2605">
            <v>7893.17</v>
          </cell>
          <cell r="G2605">
            <v>42242</v>
          </cell>
        </row>
        <row r="2606">
          <cell r="C2606">
            <v>4606</v>
          </cell>
          <cell r="D2606" t="str">
            <v>Base Suelo Cemento 1:20, Compactado E= 0.50 Mts</v>
          </cell>
          <cell r="E2606" t="str">
            <v>M2</v>
          </cell>
          <cell r="F2606">
            <v>75918.399999999994</v>
          </cell>
          <cell r="G2606">
            <v>42242</v>
          </cell>
        </row>
        <row r="2607">
          <cell r="C2607">
            <v>4607</v>
          </cell>
          <cell r="D2607" t="str">
            <v>Excavación Para Pilotes Con Equipo De Perforación</v>
          </cell>
          <cell r="E2607" t="str">
            <v>ML</v>
          </cell>
          <cell r="F2607">
            <v>293915</v>
          </cell>
          <cell r="G2607">
            <v>42243</v>
          </cell>
        </row>
        <row r="2608">
          <cell r="C2608">
            <v>4608</v>
          </cell>
          <cell r="D2608" t="str">
            <v>Concreto De F¨C = 28 Mpa, Para Dados</v>
          </cell>
          <cell r="E2608" t="str">
            <v>M3</v>
          </cell>
          <cell r="F2608">
            <v>751189</v>
          </cell>
          <cell r="G2608">
            <v>42243</v>
          </cell>
        </row>
        <row r="2609">
          <cell r="C2609">
            <v>4609</v>
          </cell>
          <cell r="D2609" t="str">
            <v>Concreto De F´C = 35 Mpa Para Pilotes</v>
          </cell>
          <cell r="E2609" t="str">
            <v>M3</v>
          </cell>
          <cell r="F2609">
            <v>1006969.5</v>
          </cell>
          <cell r="G2609">
            <v>42243</v>
          </cell>
        </row>
        <row r="2610">
          <cell r="C2610">
            <v>4610</v>
          </cell>
          <cell r="D2610" t="str">
            <v>Concreto De F¨C = 35 Mpa Para Tablero</v>
          </cell>
          <cell r="E2610" t="str">
            <v>M3</v>
          </cell>
          <cell r="F2610">
            <v>982677.83</v>
          </cell>
          <cell r="G2610">
            <v>42243</v>
          </cell>
        </row>
        <row r="2611">
          <cell r="C2611">
            <v>4612</v>
          </cell>
          <cell r="D2611" t="str">
            <v>Concreto F¨C = 28 Mpa Para Losa Maciza</v>
          </cell>
          <cell r="E2611" t="str">
            <v>M2</v>
          </cell>
          <cell r="F2611">
            <v>143813</v>
          </cell>
          <cell r="G2611">
            <v>42552</v>
          </cell>
        </row>
        <row r="2612">
          <cell r="C2612">
            <v>4613</v>
          </cell>
          <cell r="D2612" t="str">
            <v>Drenajes Del Tablero Con Tubería Pvc Sanitaria D = 4", Longitud 0.50 Metros</v>
          </cell>
          <cell r="E2612" t="str">
            <v>UN</v>
          </cell>
          <cell r="F2612">
            <v>31482.33</v>
          </cell>
          <cell r="G2612">
            <v>42243</v>
          </cell>
        </row>
        <row r="2613">
          <cell r="C2613">
            <v>4614</v>
          </cell>
          <cell r="D2613" t="str">
            <v>Provisiones Para Las  Instalaciones Electricas (Ver Diseño).</v>
          </cell>
          <cell r="E2613" t="str">
            <v>GL</v>
          </cell>
          <cell r="F2613">
            <v>550000000</v>
          </cell>
          <cell r="G2613">
            <v>42401</v>
          </cell>
        </row>
        <row r="2614">
          <cell r="C2614">
            <v>4615</v>
          </cell>
          <cell r="D2614" t="str">
            <v>Provisiones Para Dotacion (Ver Diseño).</v>
          </cell>
          <cell r="E2614" t="str">
            <v>GL</v>
          </cell>
          <cell r="F2614">
            <v>500000000</v>
          </cell>
          <cell r="G2614">
            <v>42401</v>
          </cell>
        </row>
        <row r="2615">
          <cell r="C2615">
            <v>4616</v>
          </cell>
          <cell r="D2615" t="str">
            <v>Demolición Y Fresado De Pavimento Asfaltico</v>
          </cell>
          <cell r="E2615" t="str">
            <v>M3</v>
          </cell>
          <cell r="F2615">
            <v>36357.269999999997</v>
          </cell>
          <cell r="G2615">
            <v>42249</v>
          </cell>
        </row>
        <row r="2616">
          <cell r="C2616">
            <v>4618</v>
          </cell>
          <cell r="D2616" t="str">
            <v>Acero De Preesforzado Para El Tablero (Ton - Ml)</v>
          </cell>
          <cell r="E2616" t="str">
            <v>SD</v>
          </cell>
          <cell r="F2616">
            <v>1395.33</v>
          </cell>
          <cell r="G2616">
            <v>42249</v>
          </cell>
        </row>
        <row r="2617">
          <cell r="C2617">
            <v>4621</v>
          </cell>
          <cell r="D2617" t="str">
            <v>Junta De Dilación Para Losa De Acceso</v>
          </cell>
          <cell r="E2617" t="str">
            <v>ML</v>
          </cell>
          <cell r="F2617">
            <v>279927.3</v>
          </cell>
          <cell r="G2617">
            <v>42250</v>
          </cell>
        </row>
        <row r="2618">
          <cell r="C2618">
            <v>4622</v>
          </cell>
          <cell r="D2618" t="str">
            <v>E - Juegos Infantiles - Suministro E Instalacion De Sube Y Baja Sencillo (Ver Diseño).</v>
          </cell>
          <cell r="E2618" t="str">
            <v>UN</v>
          </cell>
          <cell r="F2618">
            <v>7903467</v>
          </cell>
          <cell r="G2618">
            <v>42314</v>
          </cell>
        </row>
        <row r="2619">
          <cell r="C2619">
            <v>4623</v>
          </cell>
          <cell r="D2619" t="str">
            <v>E - Juegos Infantiles - Suministro E Instalacion De Police Car Cruisin´ Mate (Ver Diseño).</v>
          </cell>
          <cell r="E2619" t="str">
            <v>UN</v>
          </cell>
          <cell r="F2619">
            <v>6182210</v>
          </cell>
          <cell r="G2619">
            <v>42314</v>
          </cell>
        </row>
        <row r="2620">
          <cell r="C2620">
            <v>4627</v>
          </cell>
          <cell r="D2620" t="str">
            <v>Piso En Baldosa De Porcelanato De 0.80 X 0.80 Metros, Referencia Detroint Beige (Ver Diseño).</v>
          </cell>
          <cell r="E2620" t="str">
            <v>M2</v>
          </cell>
          <cell r="F2620">
            <v>144747.49</v>
          </cell>
          <cell r="G2620">
            <v>42429</v>
          </cell>
        </row>
        <row r="2621">
          <cell r="C2621">
            <v>4628</v>
          </cell>
          <cell r="D2621" t="str">
            <v>Escalera De Un Tramo 17 Huellas, Piso En Granito (Ver Diseño).</v>
          </cell>
          <cell r="E2621" t="str">
            <v>UN</v>
          </cell>
          <cell r="F2621">
            <v>5900000</v>
          </cell>
          <cell r="G2621">
            <v>42401</v>
          </cell>
        </row>
        <row r="2622">
          <cell r="C2622">
            <v>4629</v>
          </cell>
          <cell r="D2622" t="str">
            <v>Provision Para Los Proyectos Productivos De La Poblacion Carcelaria (Ver Diseño).</v>
          </cell>
          <cell r="E2622" t="str">
            <v>GL</v>
          </cell>
          <cell r="F2622">
            <v>300000000</v>
          </cell>
          <cell r="G2622">
            <v>42401</v>
          </cell>
        </row>
        <row r="2623">
          <cell r="C2623">
            <v>4630</v>
          </cell>
          <cell r="D2623" t="str">
            <v>Provision Para El Sistema De Seguridad (Ver Diseño).</v>
          </cell>
          <cell r="E2623" t="str">
            <v>GL</v>
          </cell>
          <cell r="F2623">
            <v>200000000</v>
          </cell>
          <cell r="G2623">
            <v>42401</v>
          </cell>
        </row>
        <row r="2624">
          <cell r="C2624">
            <v>4631</v>
          </cell>
          <cell r="D2624" t="str">
            <v>Revision De Estudios Y Diseños (Ver Diseño)</v>
          </cell>
          <cell r="E2624" t="str">
            <v>GL</v>
          </cell>
          <cell r="F2624">
            <v>23000000</v>
          </cell>
          <cell r="G2624">
            <v>42417</v>
          </cell>
        </row>
        <row r="2625">
          <cell r="C2625">
            <v>4632</v>
          </cell>
          <cell r="D2625" t="str">
            <v>Demolicion De 0.25 Metros, Parte Superior Del Muro Del Canal Obras De Drenaje Complementarias Parque Bicentenario (Ver Diseño).</v>
          </cell>
          <cell r="E2625" t="str">
            <v>ML</v>
          </cell>
          <cell r="F2625">
            <v>50000</v>
          </cell>
          <cell r="G2625">
            <v>42417</v>
          </cell>
        </row>
        <row r="2626">
          <cell r="C2626">
            <v>4633</v>
          </cell>
          <cell r="D2626" t="str">
            <v>Cordon De Soldadura En Union De Refuerzo Muro Aleta, Obras De Drenaje Complementarias Parque Bicentenario (Ver Diseño).</v>
          </cell>
          <cell r="E2626" t="str">
            <v>UN</v>
          </cell>
          <cell r="F2626">
            <v>20000</v>
          </cell>
          <cell r="G2626">
            <v>42417</v>
          </cell>
        </row>
        <row r="2627">
          <cell r="C2627">
            <v>4634</v>
          </cell>
          <cell r="D2627" t="str">
            <v>Suministro De Sikadur 32 Para Empalme De Aleta Con Muro Existente, Obras De Drenaje Complementarias Parque Bicentenario (Ver Diseño).</v>
          </cell>
          <cell r="E2627" t="str">
            <v>UN</v>
          </cell>
          <cell r="F2627">
            <v>158700</v>
          </cell>
          <cell r="G2627">
            <v>42417</v>
          </cell>
        </row>
        <row r="2628">
          <cell r="C2628">
            <v>4637</v>
          </cell>
          <cell r="D2628" t="str">
            <v>Suministro E Instalacion De Tuberia Novaloc De 27" (Ver Diseño) Incluye Union</v>
          </cell>
          <cell r="E2628" t="str">
            <v>ML</v>
          </cell>
          <cell r="F2628">
            <v>535808.68999999994</v>
          </cell>
          <cell r="G2628">
            <v>42789</v>
          </cell>
        </row>
        <row r="2629">
          <cell r="C2629">
            <v>4640</v>
          </cell>
          <cell r="D2629" t="str">
            <v>Suministro E Instalacion De Tuberia Novaloc De 30" (Ver Diseño). Incluye Union</v>
          </cell>
          <cell r="E2629" t="str">
            <v>ML</v>
          </cell>
          <cell r="F2629">
            <v>692318.54</v>
          </cell>
          <cell r="G2629">
            <v>42789</v>
          </cell>
        </row>
        <row r="2630">
          <cell r="C2630">
            <v>4643</v>
          </cell>
          <cell r="D2630" t="str">
            <v>Suministro E Instalacion De Tuberia Novaloc De 33" (Ver Diseño). Incluye Union</v>
          </cell>
          <cell r="E2630" t="str">
            <v>ML</v>
          </cell>
          <cell r="F2630">
            <v>865103.95</v>
          </cell>
          <cell r="G2630">
            <v>42789</v>
          </cell>
        </row>
        <row r="2631">
          <cell r="C2631">
            <v>4646</v>
          </cell>
          <cell r="D2631" t="str">
            <v>Suministro E Instalacion De Tuberia Novaloc De 36" (Ver Diseño). Incluye Union</v>
          </cell>
          <cell r="E2631" t="str">
            <v>ML</v>
          </cell>
          <cell r="F2631">
            <v>1258016.8999999999</v>
          </cell>
          <cell r="G2631">
            <v>42789</v>
          </cell>
        </row>
        <row r="2632">
          <cell r="C2632">
            <v>4647</v>
          </cell>
          <cell r="D2632" t="str">
            <v>Concreto De 3000 Psi Para Muros Y Placas, No Incluye Acero, Incluye Formaleteria (Ver Diseño).</v>
          </cell>
          <cell r="E2632" t="str">
            <v>M3</v>
          </cell>
          <cell r="F2632">
            <v>820111.38</v>
          </cell>
          <cell r="G2632">
            <v>42417</v>
          </cell>
        </row>
        <row r="2633">
          <cell r="C2633">
            <v>4648</v>
          </cell>
          <cell r="D2633" t="str">
            <v>Zócalo En Baldosa De Porcelanato Detroit Beige De 0.10 Metros</v>
          </cell>
          <cell r="E2633" t="str">
            <v>ML</v>
          </cell>
          <cell r="F2633">
            <v>14474.75</v>
          </cell>
          <cell r="G2633">
            <v>42429</v>
          </cell>
        </row>
        <row r="2634">
          <cell r="C2634">
            <v>4649</v>
          </cell>
          <cell r="D2634" t="str">
            <v>Suministro, Transporte Y Colocacion De Tableta Rectangular Tactil De 0.40X0.40, A Rayas Uc-300, Incluye Cama De Arena, Y Todos Los Elementos Necesarios Para Su Correcta Ejecucion Y Funcionamiento (Ver Diseño).</v>
          </cell>
          <cell r="E2634" t="str">
            <v>ML</v>
          </cell>
          <cell r="F2634">
            <v>27007.54</v>
          </cell>
          <cell r="G2634">
            <v>42552</v>
          </cell>
        </row>
        <row r="2635">
          <cell r="C2635">
            <v>4650</v>
          </cell>
          <cell r="D2635" t="str">
            <v>Capitulo - Rejillas Y Canales</v>
          </cell>
          <cell r="E2635" t="str">
            <v>SD</v>
          </cell>
          <cell r="F2635">
            <v>0</v>
          </cell>
          <cell r="G2635">
            <v>42417</v>
          </cell>
        </row>
        <row r="2636">
          <cell r="C2636">
            <v>4656</v>
          </cell>
          <cell r="D2636" t="str">
            <v>Suministro E Instalacion De Concreto Hidraulico Mr 45 Kg/Cm2 Para Pavimentos, Estampado Con Molde Tipo Laja Cantera, Color Por Definir ( Coloracion Aplicada Con Endurecedor De Particulas De Cuarzo). Especificacion General Art 500-07 Inv.,Incluye Curado, Acabado Y Demas Elementos Descritos En El Diseño Y En Las Especificaciones, Acero De Refuerzo, Formaletas, Desperdicios, Y Todo Lo Necesario Para Su Correcta Ejecucion, Incluye Corte Y Sello De Juntas (Ver Diseño).</v>
          </cell>
          <cell r="E2636" t="str">
            <v>M2</v>
          </cell>
          <cell r="F2636">
            <v>128308.91</v>
          </cell>
          <cell r="G2636">
            <v>42443</v>
          </cell>
        </row>
        <row r="2637">
          <cell r="C2637">
            <v>4657</v>
          </cell>
          <cell r="D2637" t="str">
            <v>Suplemento De Trabajo En Tension Instalacion De Aislador Tipo Poste (Ver Diseño)</v>
          </cell>
          <cell r="E2637" t="str">
            <v>UN</v>
          </cell>
          <cell r="F2637">
            <v>38652.67</v>
          </cell>
          <cell r="G2637">
            <v>42457</v>
          </cell>
        </row>
        <row r="2638">
          <cell r="C2638">
            <v>4658</v>
          </cell>
          <cell r="D2638" t="str">
            <v>Suplemento De Trabajo En Tension Instalacion De Estribo Para Conector Amovible (Ver Diseño)</v>
          </cell>
          <cell r="E2638" t="str">
            <v>UN</v>
          </cell>
          <cell r="F2638">
            <v>19354.240000000002</v>
          </cell>
          <cell r="G2638">
            <v>42457</v>
          </cell>
        </row>
        <row r="2639">
          <cell r="C2639">
            <v>4659</v>
          </cell>
          <cell r="D2639" t="str">
            <v>Supl Tet Desm. Aisl Multipar O Tipo Poste (Ver Diseño).</v>
          </cell>
          <cell r="E2639" t="str">
            <v>UN</v>
          </cell>
          <cell r="F2639">
            <v>29010.42</v>
          </cell>
          <cell r="G2639">
            <v>42457</v>
          </cell>
        </row>
        <row r="2640">
          <cell r="C2640">
            <v>4660</v>
          </cell>
          <cell r="D2640" t="str">
            <v>Instalacion De Conexion Amovible Completa P/ Acsr 1/0 Awg (Ver Diseño)</v>
          </cell>
          <cell r="E2640" t="str">
            <v>UN</v>
          </cell>
          <cell r="F2640">
            <v>134480.12</v>
          </cell>
          <cell r="G2640">
            <v>42524</v>
          </cell>
        </row>
        <row r="2641">
          <cell r="C2641">
            <v>4661</v>
          </cell>
          <cell r="D2641" t="str">
            <v>Desm. Aisl Porc Tipo Poste 13,2 Kv</v>
          </cell>
          <cell r="E2641" t="str">
            <v>UN</v>
          </cell>
          <cell r="F2641">
            <v>21845.67</v>
          </cell>
          <cell r="G2641">
            <v>42457</v>
          </cell>
        </row>
        <row r="2642">
          <cell r="C2642">
            <v>4663</v>
          </cell>
          <cell r="D2642" t="str">
            <v>Instalacion De Retencion Pref. "Z" Ais. 57/1-3 Acsr. 1/0 (Ver Diseño).</v>
          </cell>
          <cell r="E2642" t="str">
            <v>UN</v>
          </cell>
          <cell r="F2642">
            <v>45462.65</v>
          </cell>
          <cell r="G2642">
            <v>42557</v>
          </cell>
        </row>
        <row r="2643">
          <cell r="C2643">
            <v>4666</v>
          </cell>
          <cell r="D2643" t="str">
            <v>Instalacion De Armado Trif Alineacion Disp Bandera 13,2 Kv (Ver Diseño).</v>
          </cell>
          <cell r="E2643" t="str">
            <v>UN</v>
          </cell>
          <cell r="F2643">
            <v>696263.92</v>
          </cell>
          <cell r="G2643">
            <v>42457</v>
          </cell>
        </row>
        <row r="2644">
          <cell r="C2644">
            <v>4668</v>
          </cell>
          <cell r="D2644" t="str">
            <v>Construccion Canalizacion Con Tres Tubos De 2" Diam En Lecho De Arena</v>
          </cell>
          <cell r="E2644" t="str">
            <v>ML</v>
          </cell>
          <cell r="F2644">
            <v>53442.080000000002</v>
          </cell>
          <cell r="G2644">
            <v>42534</v>
          </cell>
        </row>
        <row r="2645">
          <cell r="C2645">
            <v>4669</v>
          </cell>
          <cell r="D2645" t="str">
            <v>Construccion Canalizacion Con Cuatro Tubos De 2" Diam En Lecho De Arena (Ver Diseño).</v>
          </cell>
          <cell r="E2645" t="str">
            <v>ML</v>
          </cell>
          <cell r="F2645">
            <v>63332.84</v>
          </cell>
          <cell r="G2645">
            <v>42534</v>
          </cell>
        </row>
        <row r="2646">
          <cell r="C2646">
            <v>4670</v>
          </cell>
          <cell r="D2646" t="str">
            <v>Construccion Canalizacion Con Cinco Tubos De 2" Diam En Lecho De Arena(Ver Diseño).</v>
          </cell>
          <cell r="E2646" t="str">
            <v>ML</v>
          </cell>
          <cell r="F2646">
            <v>73321.94</v>
          </cell>
          <cell r="G2646">
            <v>42534</v>
          </cell>
        </row>
        <row r="2647">
          <cell r="C2647">
            <v>4671</v>
          </cell>
          <cell r="D2647" t="str">
            <v>Construccion Canalizacion Con Seis Tubos De 2" Diam En Lecho De Arena (Ver Diseño).</v>
          </cell>
          <cell r="E2647" t="str">
            <v>ML</v>
          </cell>
          <cell r="F2647">
            <v>83465.63</v>
          </cell>
          <cell r="G2647">
            <v>42534</v>
          </cell>
        </row>
        <row r="2648">
          <cell r="C2648">
            <v>4672</v>
          </cell>
          <cell r="D2648" t="str">
            <v>Construccion Canalizacion Con Siete Tubos De 2" Diam En Lecho De Arena</v>
          </cell>
          <cell r="E2648" t="str">
            <v>ML</v>
          </cell>
          <cell r="F2648">
            <v>92982.15</v>
          </cell>
          <cell r="G2648">
            <v>42457</v>
          </cell>
        </row>
        <row r="2649">
          <cell r="C2649">
            <v>4673</v>
          </cell>
          <cell r="D2649" t="str">
            <v>Construccion Canalizacion Con Ocho Tubos De 2" Diam En Lecho De Arena (Ver Diseño).</v>
          </cell>
          <cell r="E2649" t="str">
            <v>ML</v>
          </cell>
          <cell r="F2649">
            <v>103335.44</v>
          </cell>
          <cell r="G2649">
            <v>42457</v>
          </cell>
        </row>
        <row r="2650">
          <cell r="C2650">
            <v>4675</v>
          </cell>
          <cell r="D2650" t="str">
            <v>Tablero De Medida Bifasico Autosoportado 24 Medidores Monofasicos 3H (Ver Diseño)</v>
          </cell>
          <cell r="E2650" t="str">
            <v>UN</v>
          </cell>
          <cell r="F2650">
            <v>9857743.3300000001</v>
          </cell>
          <cell r="G2650">
            <v>42457</v>
          </cell>
        </row>
        <row r="2651">
          <cell r="C2651">
            <v>4677</v>
          </cell>
          <cell r="D2651" t="str">
            <v>Tablero De Medida Bifasico Autosoportado 16 Medidores Monofasicos 3H (Ver Diseño)</v>
          </cell>
          <cell r="E2651" t="str">
            <v>UN</v>
          </cell>
          <cell r="F2651">
            <v>7636473.4000000004</v>
          </cell>
          <cell r="G2651">
            <v>42457</v>
          </cell>
        </row>
        <row r="2652">
          <cell r="C2652">
            <v>4679</v>
          </cell>
          <cell r="D2652" t="str">
            <v>Tablero De Medida Bifasico Autosoportado 12 Medidores Monofasicos 3H (Ver Diseño)</v>
          </cell>
          <cell r="E2652" t="str">
            <v>UN</v>
          </cell>
          <cell r="F2652">
            <v>6462329.2599999998</v>
          </cell>
          <cell r="G2652">
            <v>42457</v>
          </cell>
        </row>
        <row r="2653">
          <cell r="C2653">
            <v>4681</v>
          </cell>
          <cell r="D2653" t="str">
            <v>Tablero De Medida Bifasico Autosoportado 9 Medidores Monofasicos 3H (Ver Diseño).</v>
          </cell>
          <cell r="E2653" t="str">
            <v>UN</v>
          </cell>
          <cell r="F2653">
            <v>5954829.2599999998</v>
          </cell>
          <cell r="G2653">
            <v>42457</v>
          </cell>
        </row>
        <row r="2654">
          <cell r="C2654">
            <v>4683</v>
          </cell>
          <cell r="D2654" t="str">
            <v>Instalacion De Cable De Acometida Al 1X8+10 Awg Polietileno Xlpe 90 En Canalizacion (Ver Diseño)</v>
          </cell>
          <cell r="E2654" t="str">
            <v>ML</v>
          </cell>
          <cell r="F2654">
            <v>11088.19</v>
          </cell>
          <cell r="G2654">
            <v>42457</v>
          </cell>
        </row>
        <row r="2655">
          <cell r="C2655">
            <v>4685</v>
          </cell>
          <cell r="D2655" t="str">
            <v>Tablero Monofasico De Dos Circuitos De Empotrar (Ver Diseño).</v>
          </cell>
          <cell r="E2655" t="str">
            <v>UN</v>
          </cell>
          <cell r="F2655">
            <v>92963.35</v>
          </cell>
          <cell r="G2655">
            <v>42457</v>
          </cell>
        </row>
        <row r="2656">
          <cell r="C2656">
            <v>4689</v>
          </cell>
          <cell r="D2656" t="str">
            <v>Instalacion Paso Aereo Subterraneo Bt En Poste Tuberia De 2" (Ver Diseño)</v>
          </cell>
          <cell r="E2656" t="str">
            <v>UN</v>
          </cell>
          <cell r="F2656">
            <v>265256.44</v>
          </cell>
          <cell r="G2656">
            <v>42482</v>
          </cell>
        </row>
        <row r="2657">
          <cell r="C2657">
            <v>4690</v>
          </cell>
          <cell r="D2657" t="str">
            <v>Concreto De 3000 Psi Reforzado Con Acero Variable De 3/8", 1/2" Y 5/8" De 60.000 Psi Legitimo,Para Box - Coulvert, Canales, Muros De Contención, Pasos Peatonales Y Cabezales, Incluye Formaleta</v>
          </cell>
          <cell r="E2657" t="str">
            <v>M3</v>
          </cell>
          <cell r="F2657">
            <v>887919.92</v>
          </cell>
          <cell r="G2657">
            <v>42433</v>
          </cell>
        </row>
        <row r="2658">
          <cell r="C2658">
            <v>4691</v>
          </cell>
          <cell r="D2658" t="str">
            <v>Bordillo En Concreto Mr = 500 Psi Premezclado Y Transportado Al Sitio, De 0.15 X 0.30 Metros, Incluye Acero De 3/8" Longitudinal Y Grapas De 3/8" A 0.50 Metros</v>
          </cell>
          <cell r="E2658" t="str">
            <v>ML</v>
          </cell>
          <cell r="F2658">
            <v>58772.28</v>
          </cell>
          <cell r="G2658">
            <v>42434</v>
          </cell>
        </row>
        <row r="2659">
          <cell r="C2659">
            <v>4692</v>
          </cell>
          <cell r="D2659" t="str">
            <v>Bordillo En Concreto Mr = 500 Psi Premezclado Y Transportado Al Sitio De 0.20 X 0.50 Metros, Incluye Acero De 3/8" Longitudinal Y Grapas De 3/8" A 0.50 Metros</v>
          </cell>
          <cell r="E2659" t="str">
            <v>ML</v>
          </cell>
          <cell r="F2659">
            <v>87060.9</v>
          </cell>
          <cell r="G2659">
            <v>42434</v>
          </cell>
        </row>
        <row r="2660">
          <cell r="C2660">
            <v>4693</v>
          </cell>
          <cell r="D2660" t="str">
            <v>Reconstrucción De Registros De Alcantarillado De 0.60 X 0.60 Metros</v>
          </cell>
          <cell r="E2660" t="str">
            <v>UN</v>
          </cell>
          <cell r="F2660">
            <v>109075.79</v>
          </cell>
          <cell r="G2660">
            <v>42434</v>
          </cell>
        </row>
        <row r="2661">
          <cell r="C2661">
            <v>4694</v>
          </cell>
          <cell r="D2661" t="str">
            <v>Reconstruccion De Manhol De Alcantarillado, Incluye Tapa De Hierro Ductil, D = 0.70 Metros, Altura 1.00 Metros</v>
          </cell>
          <cell r="E2661" t="str">
            <v>UN</v>
          </cell>
          <cell r="F2661">
            <v>430301.98</v>
          </cell>
          <cell r="G2661">
            <v>42436</v>
          </cell>
        </row>
        <row r="2662">
          <cell r="C2662">
            <v>4695</v>
          </cell>
          <cell r="D2662" t="str">
            <v>Conexión Domiciliaria De Alcantarillado En Tubería De 6", Longitud Hasta 6.00 Metros, Incluye Excavación Y Relleno</v>
          </cell>
          <cell r="E2662" t="str">
            <v>UN</v>
          </cell>
          <cell r="F2662">
            <v>231731.03</v>
          </cell>
          <cell r="G2662">
            <v>42436</v>
          </cell>
        </row>
        <row r="2663">
          <cell r="C2663">
            <v>4697</v>
          </cell>
          <cell r="D2663" t="str">
            <v>Suministro E Instalación Y/O Reparación De Domiciliarias De Acueducto D = 1/2"</v>
          </cell>
          <cell r="E2663" t="str">
            <v>UN</v>
          </cell>
          <cell r="F2663">
            <v>49987.5</v>
          </cell>
          <cell r="G2663">
            <v>42436</v>
          </cell>
        </row>
        <row r="2664">
          <cell r="C2664">
            <v>4699</v>
          </cell>
          <cell r="D2664" t="str">
            <v>Refuerzo En Acero D = 3/8" Y 5/8" De 60.000 Psi Legitimo, Formaleta, Suministro Y Colocación De Tapa Para Cajas De Valvulas En La Vía</v>
          </cell>
          <cell r="E2664" t="str">
            <v>UN</v>
          </cell>
          <cell r="F2664">
            <v>322563.86</v>
          </cell>
          <cell r="G2664">
            <v>42436</v>
          </cell>
        </row>
        <row r="2665">
          <cell r="C2665">
            <v>4700</v>
          </cell>
          <cell r="D2665" t="str">
            <v>Concreto Para Box Coulvert De 4000 Psi, No Incluye Acero De Refuerzo (Ver Diseño)</v>
          </cell>
          <cell r="E2665" t="str">
            <v>M3</v>
          </cell>
          <cell r="F2665">
            <v>728895.07</v>
          </cell>
          <cell r="G2665">
            <v>42552</v>
          </cell>
        </row>
        <row r="2666">
          <cell r="C2666">
            <v>4702</v>
          </cell>
          <cell r="D2666" t="str">
            <v>Rejilla De Captacion En Hd De 1.00 X 1.00 Metros Sobre Acceso Vehicular, Espesor De 4.4 Centimetros (Ver Diseño)</v>
          </cell>
          <cell r="E2666" t="str">
            <v>M2</v>
          </cell>
          <cell r="F2666">
            <v>2621872.14</v>
          </cell>
          <cell r="G2666">
            <v>42473</v>
          </cell>
        </row>
        <row r="2667">
          <cell r="C2667">
            <v>4703</v>
          </cell>
          <cell r="D2667" t="str">
            <v>Provision Para Instalaciones Electricas E Iluminacion Led Para Modulos</v>
          </cell>
          <cell r="E2667" t="str">
            <v>GL</v>
          </cell>
          <cell r="F2667">
            <v>300000000</v>
          </cell>
          <cell r="G2667">
            <v>42486</v>
          </cell>
        </row>
        <row r="2668">
          <cell r="C2668">
            <v>4719</v>
          </cell>
          <cell r="D2668" t="str">
            <v>Suministro E Instalacion De Modulo Urbano Sencillo De 6.00 X 1.00 (Ver Diseño)</v>
          </cell>
          <cell r="E2668" t="str">
            <v>UN</v>
          </cell>
          <cell r="F2668">
            <v>48849806.030000001</v>
          </cell>
          <cell r="G2668">
            <v>42447</v>
          </cell>
        </row>
        <row r="2669">
          <cell r="C2669">
            <v>4720</v>
          </cell>
          <cell r="D2669" t="str">
            <v>Suministro E Instalacion De Modulo Urbano Doble De 5.00 X 2.00 (Ver Diseño)</v>
          </cell>
          <cell r="E2669" t="str">
            <v>UN</v>
          </cell>
          <cell r="F2669">
            <v>68107954.700000003</v>
          </cell>
          <cell r="G2669">
            <v>42447</v>
          </cell>
        </row>
        <row r="2670">
          <cell r="C2670">
            <v>4721</v>
          </cell>
          <cell r="D2670" t="str">
            <v>Desmonte De Juegos Infantiles (Juegos Varios) - Ver Diseño.</v>
          </cell>
          <cell r="E2670" t="str">
            <v>UN</v>
          </cell>
          <cell r="F2670">
            <v>23472.32</v>
          </cell>
          <cell r="G2670">
            <v>42496</v>
          </cell>
        </row>
        <row r="2671">
          <cell r="C2671">
            <v>4722</v>
          </cell>
          <cell r="D2671" t="str">
            <v>Demolicion De Muro De Piedra A:0.20 H:0.45 Metros, Incluye: Retiro De Material (Ver Diseño).</v>
          </cell>
          <cell r="E2671" t="str">
            <v>ML</v>
          </cell>
          <cell r="F2671">
            <v>10273.93</v>
          </cell>
          <cell r="G2671">
            <v>42496</v>
          </cell>
        </row>
        <row r="2672">
          <cell r="C2672">
            <v>4723</v>
          </cell>
          <cell r="D2672" t="str">
            <v>Excavacion A Maquina Y Retiro De Materiales A Una Distancia Superior A Los 20 Km.</v>
          </cell>
          <cell r="E2672" t="str">
            <v>M3</v>
          </cell>
          <cell r="F2672">
            <v>26460</v>
          </cell>
          <cell r="G2672">
            <v>42667</v>
          </cell>
        </row>
        <row r="2673">
          <cell r="C2673">
            <v>4725</v>
          </cell>
          <cell r="D2673" t="str">
            <v>Suministro E Instalacion De Membrana Impermeable 30 Mils (Ver Diseño).</v>
          </cell>
          <cell r="E2673" t="str">
            <v>M2</v>
          </cell>
          <cell r="F2673">
            <v>12093.48</v>
          </cell>
          <cell r="G2673">
            <v>42496</v>
          </cell>
        </row>
        <row r="2674">
          <cell r="C2674">
            <v>4726</v>
          </cell>
          <cell r="D2674" t="str">
            <v>Suministro E Instalacion De Tuberia De Pvc 8" Perforada Para Conduccion E Infiltracion De Aguas Superficiales (Ver Diseño).</v>
          </cell>
          <cell r="E2674" t="str">
            <v>ML</v>
          </cell>
          <cell r="F2674">
            <v>73432.52</v>
          </cell>
          <cell r="G2674">
            <v>42496</v>
          </cell>
        </row>
        <row r="2675">
          <cell r="C2675">
            <v>4731</v>
          </cell>
          <cell r="D2675" t="str">
            <v>Relleno En Arena Lavada Blanca (Tipo Silice) En Area De Juegos Infantiles (Ver Diseño).</v>
          </cell>
          <cell r="E2675" t="str">
            <v>M3</v>
          </cell>
          <cell r="F2675">
            <v>64133.24</v>
          </cell>
          <cell r="G2675">
            <v>42534</v>
          </cell>
        </row>
        <row r="2676">
          <cell r="C2676">
            <v>4732</v>
          </cell>
          <cell r="D2676" t="str">
            <v>Anclaje De 3/8" Para Bordillo, Incluye Epoxico Sikadur Anchorfix 4 Para Elementos Endurecidos (Ver Diseño)</v>
          </cell>
          <cell r="E2676" t="str">
            <v>UN</v>
          </cell>
          <cell r="F2676">
            <v>9458.9599999999991</v>
          </cell>
          <cell r="G2676">
            <v>42496</v>
          </cell>
        </row>
        <row r="2677">
          <cell r="C2677">
            <v>4733</v>
          </cell>
          <cell r="D2677" t="str">
            <v>Viga De Cimiento En Concreto De 3000 Psi, Dimension Variable Entre 0.15 X (0.30 - 0.50) Metros, Incluye 5 Varillas De 3/8", Estribos De 1/4" A Cada 0.20 Metros (Ver Diseño).</v>
          </cell>
          <cell r="E2677" t="str">
            <v>ML</v>
          </cell>
          <cell r="F2677">
            <v>52303.4</v>
          </cell>
          <cell r="G2677">
            <v>42496</v>
          </cell>
        </row>
        <row r="2678">
          <cell r="C2678">
            <v>4734</v>
          </cell>
          <cell r="D2678" t="str">
            <v>Viga De Confinamiento En Concreto De 3000 Psi De 0.15 X 0.10 Metros, Incluye Acero De Refuerzo 2 Varillas D=3/8", Estribos D=1/4" A Cada 0.20 Metros (Ver Diseño).</v>
          </cell>
          <cell r="E2678" t="str">
            <v>ML</v>
          </cell>
          <cell r="F2678">
            <v>28613.81</v>
          </cell>
          <cell r="G2678">
            <v>42496</v>
          </cell>
        </row>
        <row r="2679">
          <cell r="C2679">
            <v>4735</v>
          </cell>
          <cell r="D2679" t="str">
            <v>Levante De Muro En Bloque Split E=0.20 Metros Estructural, Mortero De Pega 1:4, Incluye Acero De Refuerzo Con Celdas Rellenas En Concreto 3000 Psi (Ver Diseño).</v>
          </cell>
          <cell r="E2679" t="str">
            <v>M2</v>
          </cell>
          <cell r="F2679">
            <v>85357.06</v>
          </cell>
          <cell r="G2679">
            <v>42496</v>
          </cell>
        </row>
        <row r="2680">
          <cell r="C2680">
            <v>4736</v>
          </cell>
          <cell r="D2680" t="str">
            <v>Levante De Muro En Bloque Liso De 0.20X0.20X0.40 Metros Con Mortero De Pega 1:4, Incluye Acero De Refuerzo Con Celdas Rellenas En Concreto De 2500 Psi (Ver Diseño).</v>
          </cell>
          <cell r="E2680" t="str">
            <v>M2</v>
          </cell>
          <cell r="F2680">
            <v>77459.929999999993</v>
          </cell>
          <cell r="G2680">
            <v>42496</v>
          </cell>
        </row>
        <row r="2681">
          <cell r="C2681">
            <v>4737</v>
          </cell>
          <cell r="D2681" t="str">
            <v>Levante De Muro En Bloque Liso De 0.20X0.20X0.40 Metros Con Mortero De Pega 1:4, Incluye Acero De Refuerzo Con Celdas Rellenas En Concreto De 2500 Psi, Altura Maxima 0.40 Metros (Ver Diseño).</v>
          </cell>
          <cell r="E2681" t="str">
            <v>ML</v>
          </cell>
          <cell r="F2681">
            <v>42857.75</v>
          </cell>
          <cell r="G2681">
            <v>42496</v>
          </cell>
        </row>
        <row r="2682">
          <cell r="C2682">
            <v>4741</v>
          </cell>
          <cell r="D2682" t="str">
            <v>Recuperacion Con Mortero Acrilico De Superficie De Canchas Multiples Existentes, Incluye Reparacion De Juntas (Ver Diseño)</v>
          </cell>
          <cell r="E2682" t="str">
            <v>M2</v>
          </cell>
          <cell r="F2682">
            <v>46163.67</v>
          </cell>
          <cell r="G2682">
            <v>42496</v>
          </cell>
        </row>
        <row r="2683">
          <cell r="C2683">
            <v>4742</v>
          </cell>
          <cell r="D2683" t="str">
            <v>Suministro E Instalacion De Anden En Losetas Prepulida Lisa, Tactil Y Guia De 0.40X0.40X0.06 Metros, Incluye Cenefa En Concreto De 3000 Psi (Ver Diseño).</v>
          </cell>
          <cell r="E2683" t="str">
            <v>M2</v>
          </cell>
          <cell r="F2683">
            <v>85076.27</v>
          </cell>
          <cell r="G2683">
            <v>42514</v>
          </cell>
        </row>
        <row r="2684">
          <cell r="C2684">
            <v>4744</v>
          </cell>
          <cell r="D2684" t="str">
            <v>Suministro E Instalacion De Baranda En Acero Inoxidable Con Dos Pasamanos, Uno De 2" Y El Otro De 1 1/2", Incluye Dos Horizontales En 5/8" Sujetados En Un Punto (Ver Diseño).</v>
          </cell>
          <cell r="E2684" t="str">
            <v>ML</v>
          </cell>
          <cell r="F2684">
            <v>350000</v>
          </cell>
          <cell r="G2684">
            <v>42487</v>
          </cell>
        </row>
        <row r="2685">
          <cell r="C2685">
            <v>4745</v>
          </cell>
          <cell r="D2685" t="str">
            <v>Columnas En Concreto  De 4000 Psi, No Incluye Acero De Refuerzo</v>
          </cell>
          <cell r="E2685" t="str">
            <v>M3</v>
          </cell>
          <cell r="F2685">
            <v>804999.45</v>
          </cell>
          <cell r="G2685">
            <v>42578</v>
          </cell>
        </row>
        <row r="2686">
          <cell r="C2686">
            <v>4746</v>
          </cell>
          <cell r="D2686" t="str">
            <v>Concreto Para Muro De Contencion De 3000 Psi, Incluye Encofrado En Formaleta Tipo Metalex, No Incluye Acero De Refuerzo (Ver Diseño).</v>
          </cell>
          <cell r="E2686" t="str">
            <v>M3</v>
          </cell>
          <cell r="F2686">
            <v>971151.39</v>
          </cell>
          <cell r="G2686">
            <v>42496</v>
          </cell>
        </row>
        <row r="2687">
          <cell r="C2687">
            <v>4754</v>
          </cell>
          <cell r="D2687" t="str">
            <v>Malla Calibre 7 Forrada En Pvc Tuberia Galvanizada De 2" Y Tuberia Galvanizada De 1 1/4" Parte Superior E Inferior, Incluye Pintura Del Cerramiento En Anticorrosivo Y Esmalte Color (Ver Diseño).</v>
          </cell>
          <cell r="E2687" t="str">
            <v>M2</v>
          </cell>
          <cell r="F2687">
            <v>78431.88</v>
          </cell>
          <cell r="G2687">
            <v>42578</v>
          </cell>
        </row>
        <row r="2688">
          <cell r="C2688">
            <v>4759</v>
          </cell>
          <cell r="D2688" t="str">
            <v>Prvc. Desmonte Campamento De Obra</v>
          </cell>
          <cell r="E2688" t="str">
            <v>UN</v>
          </cell>
          <cell r="F2688">
            <v>9900178.6500000004</v>
          </cell>
          <cell r="G2688">
            <v>42572</v>
          </cell>
        </row>
        <row r="2689">
          <cell r="C2689">
            <v>4792</v>
          </cell>
          <cell r="D2689" t="str">
            <v>Prvc. Campamento De Obra, Contenedores Metalicos Para Oficinas Del Contratista E Interventor Y Almacen.</v>
          </cell>
          <cell r="E2689" t="str">
            <v>ME</v>
          </cell>
          <cell r="F2689">
            <v>13400178.65</v>
          </cell>
          <cell r="G2689">
            <v>42572</v>
          </cell>
        </row>
        <row r="2690">
          <cell r="C2690">
            <v>4823</v>
          </cell>
          <cell r="D2690" t="str">
            <v>Prvc. Demolicion De Pavimento Espesor Existente Entre 0.15, 0.20, 0.25 Metros  Y Retiro De Material Demolido</v>
          </cell>
          <cell r="E2690" t="str">
            <v>M2</v>
          </cell>
          <cell r="F2690">
            <v>14537.15</v>
          </cell>
          <cell r="G2690">
            <v>42572</v>
          </cell>
        </row>
        <row r="2691">
          <cell r="C2691">
            <v>4825</v>
          </cell>
          <cell r="D2691" t="str">
            <v>Prvc. Demolicion De Bordillo Existente Y Retiro De Material Demolido</v>
          </cell>
          <cell r="E2691" t="str">
            <v>ML</v>
          </cell>
          <cell r="F2691">
            <v>6517.58</v>
          </cell>
          <cell r="G2691">
            <v>42572</v>
          </cell>
        </row>
        <row r="2692">
          <cell r="C2692">
            <v>4829</v>
          </cell>
          <cell r="D2692" t="str">
            <v>Prvc. Demolicion De Andenes Existentes Y Retiro De Material Demolido</v>
          </cell>
          <cell r="E2692" t="str">
            <v>ML</v>
          </cell>
          <cell r="F2692">
            <v>8524.5400000000009</v>
          </cell>
          <cell r="G2692">
            <v>42472</v>
          </cell>
        </row>
        <row r="2693">
          <cell r="C2693">
            <v>4831</v>
          </cell>
          <cell r="D2693" t="str">
            <v>Prvc. Instalacion De Tuberias En Grp Y/O Pvc De Diametro 1400 Mm, Pn=1.00 Sn 2500</v>
          </cell>
          <cell r="E2693" t="str">
            <v>ML</v>
          </cell>
          <cell r="F2693">
            <v>79544.100000000006</v>
          </cell>
          <cell r="G2693">
            <v>42556</v>
          </cell>
        </row>
        <row r="2694">
          <cell r="C2694">
            <v>4833</v>
          </cell>
          <cell r="D2694" t="str">
            <v>Prvc. Instalacion De Tuberias En Grp  Y/O Pvc De Diametro 1,600 Mm, Pn= 1.00 Sn 2500</v>
          </cell>
          <cell r="E2694" t="str">
            <v>ML</v>
          </cell>
          <cell r="F2694">
            <v>93465.58</v>
          </cell>
          <cell r="G2694">
            <v>42556</v>
          </cell>
        </row>
        <row r="2695">
          <cell r="C2695">
            <v>4835</v>
          </cell>
          <cell r="D2695" t="str">
            <v>Prvc. Instalacion De Tuberias En Grp  Y/O Pvc De Diametro 1,700 Mm, Pn=1.00 Sn 2500</v>
          </cell>
          <cell r="E2695" t="str">
            <v>ML</v>
          </cell>
          <cell r="F2695">
            <v>105215.58</v>
          </cell>
          <cell r="G2695">
            <v>42556</v>
          </cell>
        </row>
        <row r="2696">
          <cell r="C2696">
            <v>4839</v>
          </cell>
          <cell r="D2696" t="str">
            <v>Prvc. Instalacion De Tuberias En Grp  Y/O Pvc De Diametro 2,200 Mm, Pn=1.00 Sn 2500</v>
          </cell>
          <cell r="E2696" t="str">
            <v>ML</v>
          </cell>
          <cell r="F2696">
            <v>115638.2</v>
          </cell>
          <cell r="G2696">
            <v>42552</v>
          </cell>
        </row>
        <row r="2697">
          <cell r="C2697">
            <v>4843</v>
          </cell>
          <cell r="D2697" t="str">
            <v>Prvc. Instalacion De Codos Grp Y/O Pvc Dn 1400 Pn=1 Sn 2500 (0º-30º)</v>
          </cell>
          <cell r="E2697" t="str">
            <v>UN</v>
          </cell>
          <cell r="F2697">
            <v>771282.19</v>
          </cell>
          <cell r="G2697">
            <v>42552</v>
          </cell>
        </row>
        <row r="2698">
          <cell r="C2698">
            <v>4849</v>
          </cell>
          <cell r="D2698" t="str">
            <v>Prvc. Instalacion De Codos Grp Y/O Pvc Dn 1600 Pn=1 Sn 2500 (0º-30º)</v>
          </cell>
          <cell r="E2698" t="str">
            <v>UN</v>
          </cell>
          <cell r="F2698">
            <v>787282.19</v>
          </cell>
          <cell r="G2698">
            <v>42556</v>
          </cell>
        </row>
        <row r="2699">
          <cell r="C2699">
            <v>4854</v>
          </cell>
          <cell r="D2699" t="str">
            <v>Prvc. Instalacion De Codos Grp Y/O Pvc Dn 1700 Pn=1 Sn 2500 (0º-30º)</v>
          </cell>
          <cell r="E2699" t="str">
            <v>UN</v>
          </cell>
          <cell r="F2699">
            <v>815282.19</v>
          </cell>
          <cell r="G2699">
            <v>42552</v>
          </cell>
        </row>
        <row r="2700">
          <cell r="C2700">
            <v>4859</v>
          </cell>
          <cell r="D2700" t="str">
            <v>Prvc. Instalacion De Codos Grp  Y/O Pvc Dn 2200 Pn=1 Sn 2500 (0º-30º)</v>
          </cell>
          <cell r="E2700" t="str">
            <v>UN</v>
          </cell>
          <cell r="F2700">
            <v>877801.84</v>
          </cell>
          <cell r="G2700">
            <v>42552</v>
          </cell>
        </row>
        <row r="2701">
          <cell r="C2701">
            <v>4866</v>
          </cell>
          <cell r="D2701" t="str">
            <v>Prvc. Instalacion De Reduccion De 1,400 X 1,600 Mm Pn=1 Sn 2500</v>
          </cell>
          <cell r="E2701" t="str">
            <v>UN</v>
          </cell>
          <cell r="F2701">
            <v>791282.19</v>
          </cell>
          <cell r="G2701">
            <v>42552</v>
          </cell>
        </row>
        <row r="2702">
          <cell r="C2702">
            <v>4871</v>
          </cell>
          <cell r="D2702" t="str">
            <v>Prvc. Instalacion De Tees Grp  Y/O Pvc Dn 1400 X 1400 Pn=1 Sn 2500</v>
          </cell>
          <cell r="E2702" t="str">
            <v>UN</v>
          </cell>
          <cell r="F2702">
            <v>771282.19</v>
          </cell>
          <cell r="G2702">
            <v>42556</v>
          </cell>
        </row>
        <row r="2703">
          <cell r="C2703">
            <v>4873</v>
          </cell>
          <cell r="D2703" t="str">
            <v>Prvc. Instalacion De Tees Grp Y/O Pvc Dn 1600 X 1600 Pn=1 Sn 2500</v>
          </cell>
          <cell r="E2703" t="str">
            <v>UN</v>
          </cell>
          <cell r="F2703">
            <v>787282.19</v>
          </cell>
          <cell r="G2703">
            <v>42556</v>
          </cell>
        </row>
        <row r="2704">
          <cell r="C2704">
            <v>4876</v>
          </cell>
          <cell r="D2704" t="str">
            <v>Prvc. Instalacion De Tees Grp Y/O Pvc Dn 1700 X 1700 Pn=1 Sn 2500</v>
          </cell>
          <cell r="E2704" t="str">
            <v>UN</v>
          </cell>
          <cell r="F2704">
            <v>815282.19</v>
          </cell>
          <cell r="G2704">
            <v>42552</v>
          </cell>
        </row>
        <row r="2705">
          <cell r="C2705">
            <v>4883</v>
          </cell>
          <cell r="D2705" t="str">
            <v>Prvc. Instalacion De Tees Grp Y/O Pvc Dn 2200 X 2200 Pn=1 Sn 2500</v>
          </cell>
          <cell r="E2705" t="str">
            <v>UN</v>
          </cell>
          <cell r="F2705">
            <v>877801.84</v>
          </cell>
          <cell r="G2705">
            <v>42552</v>
          </cell>
        </row>
        <row r="2706">
          <cell r="C2706">
            <v>4884</v>
          </cell>
          <cell r="D2706" t="str">
            <v>Prvc. Suministro De Tee De 1,700 X 1,700 Mm, Sn 2500, Incluye Uniones, Accesorio Y Transporte</v>
          </cell>
          <cell r="E2706" t="str">
            <v>UN</v>
          </cell>
          <cell r="F2706">
            <v>25834000</v>
          </cell>
          <cell r="G2706">
            <v>42552</v>
          </cell>
        </row>
        <row r="2707">
          <cell r="C2707">
            <v>4885</v>
          </cell>
          <cell r="D2707" t="str">
            <v>Prvc. Suministro De Tee De 2,200 X 2,200 Mm, Sn 2500, Incluye Uniones, Accesorio Y Transporte</v>
          </cell>
          <cell r="E2707" t="str">
            <v>UN</v>
          </cell>
          <cell r="F2707">
            <v>43920000</v>
          </cell>
          <cell r="G2707">
            <v>42552</v>
          </cell>
        </row>
        <row r="2708">
          <cell r="C2708">
            <v>4886</v>
          </cell>
          <cell r="D2708" t="str">
            <v>Prvc. Suministro De Tee De 1,600 X 1,600 Mm, Sn 2500, Incluye Uniones, Accesorio Y Transporte</v>
          </cell>
          <cell r="E2708" t="str">
            <v>UN</v>
          </cell>
          <cell r="F2708">
            <v>22215000</v>
          </cell>
          <cell r="G2708">
            <v>42556</v>
          </cell>
        </row>
        <row r="2709">
          <cell r="C2709">
            <v>4888</v>
          </cell>
          <cell r="D2709" t="str">
            <v>Prvc. Manejo De Aguas</v>
          </cell>
          <cell r="E2709" t="str">
            <v>ML</v>
          </cell>
          <cell r="F2709">
            <v>205964.81</v>
          </cell>
          <cell r="G2709">
            <v>42556</v>
          </cell>
        </row>
        <row r="2710">
          <cell r="C2710">
            <v>4889</v>
          </cell>
          <cell r="D2710" t="str">
            <v>Prvc. Suministro De Tee De 1,400 X 1,400 Mm, Sn 2500, Incluye Uniones, Accesorio Y Transporte</v>
          </cell>
          <cell r="E2710" t="str">
            <v>UN</v>
          </cell>
          <cell r="F2710">
            <v>17946300</v>
          </cell>
          <cell r="G2710">
            <v>42556</v>
          </cell>
        </row>
        <row r="2711">
          <cell r="C2711">
            <v>4890</v>
          </cell>
          <cell r="D2711" t="str">
            <v>Prvc. Suministro De Reducción De 1,400 X 1,600 Mm, Sn 2500, Incluye Unión Y Transporte</v>
          </cell>
          <cell r="E2711" t="str">
            <v>UN</v>
          </cell>
          <cell r="F2711">
            <v>6430000</v>
          </cell>
          <cell r="G2711">
            <v>42552</v>
          </cell>
        </row>
        <row r="2712">
          <cell r="C2712">
            <v>4892</v>
          </cell>
          <cell r="D2712" t="str">
            <v>Prvc. Suministro Codo Grp Y/O Pvc D2200 Pn1, Sn2500 (0° - 30°), Incluye Unión Y Transporte</v>
          </cell>
          <cell r="E2712" t="str">
            <v>UN</v>
          </cell>
          <cell r="F2712">
            <v>10352000</v>
          </cell>
          <cell r="G2712">
            <v>42552</v>
          </cell>
        </row>
        <row r="2713">
          <cell r="C2713">
            <v>4893</v>
          </cell>
          <cell r="D2713" t="str">
            <v>Prvc. Suministro Codo Grp Y/O Pvc D1700 Pn1, Sn2500 (0° - 30°), Incluye Unión Y Transporte</v>
          </cell>
          <cell r="E2713" t="str">
            <v>UN</v>
          </cell>
          <cell r="F2713">
            <v>7553000</v>
          </cell>
          <cell r="G2713">
            <v>42552</v>
          </cell>
        </row>
        <row r="2714">
          <cell r="C2714">
            <v>4894</v>
          </cell>
          <cell r="D2714" t="str">
            <v>Prvc. Suministro Codo Grp Y/O Pvc D1600 Pn1, Sn2500 (0° - 30°), Incluye Unión Y Transporte</v>
          </cell>
          <cell r="E2714" t="str">
            <v>UN</v>
          </cell>
          <cell r="F2714">
            <v>5810000</v>
          </cell>
          <cell r="G2714">
            <v>42556</v>
          </cell>
        </row>
        <row r="2715">
          <cell r="C2715">
            <v>4895</v>
          </cell>
          <cell r="D2715" t="str">
            <v>Prvc. Suministro Codo Grp Y/O Pvc D1400 Pn1, Sn2500 (0° - 30°), Incluye Unión Y Transporte</v>
          </cell>
          <cell r="E2715" t="str">
            <v>UN</v>
          </cell>
          <cell r="F2715">
            <v>4554000</v>
          </cell>
          <cell r="G2715">
            <v>42552</v>
          </cell>
        </row>
        <row r="2716">
          <cell r="C2716">
            <v>4896</v>
          </cell>
          <cell r="D2716" t="str">
            <v>Prvc. Suministro De Tubería En Grp Y/O Pvc D = 2,200 Mm Pn = 1, Sn2500, Incluye Unión Y Transporte</v>
          </cell>
          <cell r="E2716" t="str">
            <v>ML</v>
          </cell>
          <cell r="F2716">
            <v>3329280</v>
          </cell>
          <cell r="G2716">
            <v>42552</v>
          </cell>
        </row>
        <row r="2717">
          <cell r="C2717">
            <v>4897</v>
          </cell>
          <cell r="D2717" t="str">
            <v>Prvc. Suministro De Tubería En Grp Y/O Pvc D = 1,700 Mm Pn = 1, Sn2500, Incluye Unión Y Transporte</v>
          </cell>
          <cell r="E2717" t="str">
            <v>ML</v>
          </cell>
          <cell r="F2717">
            <v>2052240</v>
          </cell>
          <cell r="G2717">
            <v>42556</v>
          </cell>
        </row>
        <row r="2718">
          <cell r="C2718">
            <v>4898</v>
          </cell>
          <cell r="D2718" t="str">
            <v>Prvc. Suministro De Tubería En Grp Y/O Pvc D = 1,600 Mm Pn = 1, Sn2500, Incluye Unión Y Transporte</v>
          </cell>
          <cell r="E2718" t="str">
            <v>ML</v>
          </cell>
          <cell r="F2718">
            <v>1831920</v>
          </cell>
          <cell r="G2718">
            <v>42556</v>
          </cell>
        </row>
        <row r="2719">
          <cell r="C2719">
            <v>4899</v>
          </cell>
          <cell r="D2719" t="str">
            <v>Prvc. Suministro De Tubería En Grp Y/O Pvc D = 1,400 Mm Pn = 1, Sn2500, Incluye Unión Y Transporte</v>
          </cell>
          <cell r="E2719" t="str">
            <v>ML</v>
          </cell>
          <cell r="F2719">
            <v>1527960</v>
          </cell>
          <cell r="G2719">
            <v>42556</v>
          </cell>
        </row>
        <row r="2720">
          <cell r="C2720">
            <v>4901</v>
          </cell>
          <cell r="D2720" t="str">
            <v>Prvc. Solado En Concreto De 2000 Psi Para Pozos De Inspeccion Y Celdas De Encauzamiento, E=0.07 Metros</v>
          </cell>
          <cell r="E2720" t="str">
            <v>M2</v>
          </cell>
          <cell r="F2720">
            <v>36916.21</v>
          </cell>
          <cell r="G2720">
            <v>42548</v>
          </cell>
        </row>
        <row r="2721">
          <cell r="C2721">
            <v>4904</v>
          </cell>
          <cell r="D2721" t="str">
            <v>Prvc. Muro De Protección En Mampostería Estructural De 15 Cms De Espesor, Incluye: Excavación, Relleno, Cimentación En Concreto Reforzado De 3000 Psi, Dovelas Rellenas En Concreto De 3000 Psi, Acero De Refuerzo En 1/2" Para Dovelas Y Acero De 3/8", Pega Y Pañete Ambas Caras En Mortero 1:4</v>
          </cell>
          <cell r="E2721" t="str">
            <v>M2</v>
          </cell>
          <cell r="F2721">
            <v>138187.42000000001</v>
          </cell>
          <cell r="G2721">
            <v>42572</v>
          </cell>
        </row>
        <row r="2722">
          <cell r="C2722">
            <v>4905</v>
          </cell>
          <cell r="D2722" t="str">
            <v>Prvc. Concreto Estructural Fc=4000 Psi, Losa De Fondo Pozos De Inspeccion Y Chimeneas, Canal Abierto Y Fondo Encauzamiento De Tres Celdas, Fabricado En Planta, Y Vertido Con Bomba, Incluye: Formaletas, Aditivos, Acabado, Vibrado Del Concreto Y Formacion De Juntas De Hormigonado</v>
          </cell>
          <cell r="E2722" t="str">
            <v>M3</v>
          </cell>
          <cell r="F2722">
            <v>832273.87</v>
          </cell>
          <cell r="G2722">
            <v>42548</v>
          </cell>
        </row>
        <row r="2723">
          <cell r="C2723">
            <v>4907</v>
          </cell>
          <cell r="D2723" t="str">
            <v>Prvc. Cama De Asiento Para La Tubería H = 0.15 Metros, En Granzón</v>
          </cell>
          <cell r="E2723" t="str">
            <v>M3</v>
          </cell>
          <cell r="F2723">
            <v>88909</v>
          </cell>
          <cell r="G2723">
            <v>42548</v>
          </cell>
        </row>
        <row r="2724">
          <cell r="C2724">
            <v>4909</v>
          </cell>
          <cell r="D2724" t="str">
            <v>Prvc. Relleno Con Material De Terraplen Seleccionado Norma Invias Para El Encauzamiento ( Incluye Corte, Traslado, Extendida, Humectación Y Compactado Al 95% Del Proctor Modificado), Desde La Cota De Batea Hasta Parte Inferior Del Suelo Cemento De La Reconstrucción Vial</v>
          </cell>
          <cell r="E2724" t="str">
            <v>M3</v>
          </cell>
          <cell r="F2724">
            <v>92445.13</v>
          </cell>
          <cell r="G2724">
            <v>42591</v>
          </cell>
        </row>
        <row r="2725">
          <cell r="C2725">
            <v>4910</v>
          </cell>
          <cell r="D2725" t="str">
            <v>Prvc. Concreto Estructural Fc=4000 Psi Para Muros De Pozos De Inspeccion, Chimenea, Canal Abierto Y Encauzamiento De Tres Celdas, Espesor 0.35 Metros, Fabricado En Planta, Y Vertido Con Bomba, Incluye: Juntas, Separadores, Distanciadores Para Encofrados Y Accesorios, Y Tapado De Orificios Resultantes Tras La Retirada Del Encofrado, Vibrado Y Desencofre Y Aditivos. Para Muros De Canal En Concreto</v>
          </cell>
          <cell r="E2725" t="str">
            <v>M3</v>
          </cell>
          <cell r="F2725">
            <v>1035451.37</v>
          </cell>
          <cell r="G2725">
            <v>42548</v>
          </cell>
        </row>
        <row r="2726">
          <cell r="C2726">
            <v>4914</v>
          </cell>
          <cell r="D2726" t="str">
            <v>Prvc. Excavación Mecánica En Todo Tipo De Material Para El Encauzamiento En Tubería Grp Y/O Pvc, Incluye Retiro De Material</v>
          </cell>
          <cell r="E2726" t="str">
            <v>M3</v>
          </cell>
          <cell r="F2726">
            <v>27477.77</v>
          </cell>
          <cell r="G2726">
            <v>42545</v>
          </cell>
        </row>
        <row r="2727">
          <cell r="C2727">
            <v>4917</v>
          </cell>
          <cell r="D2727" t="str">
            <v>Prvc. Tapas En Hd De 24" Para Pozos De Inspeccion</v>
          </cell>
          <cell r="E2727" t="str">
            <v>UN</v>
          </cell>
          <cell r="F2727">
            <v>687545.75</v>
          </cell>
          <cell r="G2727">
            <v>42548</v>
          </cell>
        </row>
        <row r="2728">
          <cell r="C2728">
            <v>4919</v>
          </cell>
          <cell r="D2728" t="str">
            <v>Prvc. Columnas Circulares De D=40 Centimetros, Incluye: Formaletas Y Desencofre, Concreto 5000 Psi</v>
          </cell>
          <cell r="E2728" t="str">
            <v>M3</v>
          </cell>
          <cell r="F2728">
            <v>1386906.88</v>
          </cell>
          <cell r="G2728">
            <v>42661</v>
          </cell>
        </row>
        <row r="2729">
          <cell r="C2729">
            <v>4920</v>
          </cell>
          <cell r="D2729" t="str">
            <v>Prvc. Instalación Y Desinstalación De Vigas En U - 20 Dobles De Longitud 12.00 Metros, Para Riostras De Tablaestacas Metálicas Au 14, Incluye Conectores, Transporte Interno</v>
          </cell>
          <cell r="E2729" t="str">
            <v>ML</v>
          </cell>
          <cell r="F2729">
            <v>212272.33</v>
          </cell>
          <cell r="G2729">
            <v>42572</v>
          </cell>
        </row>
        <row r="2730">
          <cell r="C2730">
            <v>4923</v>
          </cell>
          <cell r="D2730" t="str">
            <v>Prvc. Aporte De Tierra Vegetal, Con Espesor Minimo 50 Centimetros</v>
          </cell>
          <cell r="E2730" t="str">
            <v>M3</v>
          </cell>
          <cell r="F2730">
            <v>48181.71</v>
          </cell>
          <cell r="G2730">
            <v>42572</v>
          </cell>
        </row>
        <row r="2731">
          <cell r="C2731">
            <v>4925</v>
          </cell>
          <cell r="D2731" t="str">
            <v>Prvc. Concreto Estructural Fc= 5000 Psi, Para Tapa Del Encauzamiento De Tres Celdas, Pozos De Inspeccion Y Chimenea Con Funcion Vial, Espesor 0.30 Metros, Fabricado En Planta, Y Vertido Con Bomba, Incluye: Juntas, Separadores, Distanciadores Para Encofrados Y Accesorios, Y Tapado De Orificios Resultantes Tras La Retirada Del Encofrado, Vibrado, Desencofre Y Aditivos.</v>
          </cell>
          <cell r="E2731" t="str">
            <v>M3</v>
          </cell>
          <cell r="F2731">
            <v>1386906.88</v>
          </cell>
          <cell r="G2731">
            <v>42548</v>
          </cell>
        </row>
        <row r="2732">
          <cell r="C2732">
            <v>4926</v>
          </cell>
          <cell r="D2732" t="str">
            <v>Prvc. Instalación Y Saque De Tablestacas Au 14, Incluye: Transporte Interno, Hincado Y Colocación De Conectores</v>
          </cell>
          <cell r="E2732" t="str">
            <v>UN</v>
          </cell>
          <cell r="F2732">
            <v>544444.64</v>
          </cell>
          <cell r="G2732">
            <v>42591</v>
          </cell>
        </row>
        <row r="2733">
          <cell r="C2733">
            <v>4929</v>
          </cell>
          <cell r="D2733" t="str">
            <v>Prvc. Acero De Refuerzo Figurado 420 Mpa. Acero De Refuerzo 420 Mpa, Cortado, Doblado, Armado Y Colocado En Obra, Incluso P.P. De Despuntes, Segun Nsr-10 - Por Tonelada.</v>
          </cell>
          <cell r="E2733" t="str">
            <v>UN</v>
          </cell>
          <cell r="F2733">
            <v>4931106.0999999996</v>
          </cell>
          <cell r="G2733">
            <v>42548</v>
          </cell>
        </row>
        <row r="2734">
          <cell r="C2734">
            <v>4930</v>
          </cell>
          <cell r="D2734" t="str">
            <v>Prvc. Suministro De Vigas En U - 20 Dobles De Longitud 12.00 Metros, Para Riostras De Tablaestacas Metálicas Au 14, Incluye: Conectores, Transporte Desde El Puerto De Origen Al Puerto De Llegada + Transporte A La Obra Mas Legalización</v>
          </cell>
          <cell r="E2734" t="str">
            <v>ML</v>
          </cell>
          <cell r="F2734">
            <v>430000</v>
          </cell>
          <cell r="G2734">
            <v>42572</v>
          </cell>
        </row>
        <row r="2735">
          <cell r="C2735">
            <v>4931</v>
          </cell>
          <cell r="D2735" t="str">
            <v>Prvc. Suministro De Pernos Para Vigas U</v>
          </cell>
          <cell r="E2735" t="str">
            <v>UN</v>
          </cell>
          <cell r="F2735">
            <v>12500</v>
          </cell>
          <cell r="G2735">
            <v>42572</v>
          </cell>
        </row>
        <row r="2736">
          <cell r="C2736">
            <v>4933</v>
          </cell>
          <cell r="D2736" t="str">
            <v>Prvc. Suministro De Conectores  Para Tablaestacas</v>
          </cell>
          <cell r="E2736" t="str">
            <v>UN</v>
          </cell>
          <cell r="F2736">
            <v>145000</v>
          </cell>
          <cell r="G2736">
            <v>42572</v>
          </cell>
        </row>
        <row r="2737">
          <cell r="C2737">
            <v>4934</v>
          </cell>
          <cell r="D2737" t="str">
            <v>Prvc. Suministro De Tablestaca Metalica Au 14 O Similar, De Una Longitud De 7.00 Metros Ancho De 0,75 Metros, Incluye: Transporte Desde El Puerto De Origen Al Puerto De Llegada + Transporte A La Obra + Legalizaciòn</v>
          </cell>
          <cell r="E2737" t="str">
            <v>UN</v>
          </cell>
          <cell r="F2737">
            <v>5150000</v>
          </cell>
          <cell r="G2737">
            <v>42620</v>
          </cell>
        </row>
        <row r="2738">
          <cell r="C2738">
            <v>4935</v>
          </cell>
          <cell r="D2738" t="str">
            <v>Prvc. Localización Y Replanteo</v>
          </cell>
          <cell r="E2738" t="str">
            <v>M2</v>
          </cell>
          <cell r="F2738">
            <v>2686.25</v>
          </cell>
          <cell r="G2738">
            <v>42572</v>
          </cell>
        </row>
        <row r="2739">
          <cell r="C2739">
            <v>4936</v>
          </cell>
          <cell r="D2739" t="str">
            <v>Prvc. Base Suelo Cemento 2.1 Mpa Compactado, E=0,20 Metros</v>
          </cell>
          <cell r="E2739" t="str">
            <v>M3</v>
          </cell>
          <cell r="F2739">
            <v>170504.9</v>
          </cell>
          <cell r="G2739">
            <v>42572</v>
          </cell>
        </row>
        <row r="2740">
          <cell r="C2740">
            <v>4938</v>
          </cell>
          <cell r="D2740" t="str">
            <v>Prvc. Instalación De Jalonamiento Perimetral Temporal De Protección Formado Por Soportes Angulares Metálicos De 30 Mm Y 1.00 Metros De Longitud, Unidos Entre Si Mediante Una Cinta De Señalización De Obra Y Colocados Cada 8.00 Metros</v>
          </cell>
          <cell r="E2740" t="str">
            <v>ML</v>
          </cell>
          <cell r="F2740">
            <v>24802.15</v>
          </cell>
          <cell r="G2740">
            <v>42572</v>
          </cell>
        </row>
        <row r="2741">
          <cell r="C2741">
            <v>4941</v>
          </cell>
          <cell r="D2741" t="str">
            <v>Prvc. Provisión - Manejo Ambiental Y Social</v>
          </cell>
          <cell r="E2741" t="str">
            <v>UN</v>
          </cell>
          <cell r="F2741">
            <v>250000000</v>
          </cell>
          <cell r="G2741">
            <v>42515</v>
          </cell>
        </row>
        <row r="2742">
          <cell r="C2742">
            <v>4947</v>
          </cell>
          <cell r="D2742" t="str">
            <v>Prvc. Plan De Manejo De Trafico</v>
          </cell>
          <cell r="E2742" t="str">
            <v>UN</v>
          </cell>
          <cell r="F2742">
            <v>450000000</v>
          </cell>
          <cell r="G2742">
            <v>42515</v>
          </cell>
        </row>
        <row r="2743">
          <cell r="C2743">
            <v>4948</v>
          </cell>
          <cell r="D2743" t="str">
            <v>Prvc. Publicidad Institucional</v>
          </cell>
          <cell r="E2743" t="str">
            <v>UN</v>
          </cell>
          <cell r="F2743">
            <v>180000000</v>
          </cell>
          <cell r="G2743">
            <v>42517</v>
          </cell>
        </row>
        <row r="2744">
          <cell r="C2744">
            <v>4950</v>
          </cell>
          <cell r="D2744" t="str">
            <v>Prvc. Plan Seguridad Industrial Y Salud Ocupacional Y Planes De Contingencia Por Lluvias</v>
          </cell>
          <cell r="E2744" t="str">
            <v>UN</v>
          </cell>
          <cell r="F2744">
            <v>1000000000</v>
          </cell>
          <cell r="G2744">
            <v>42515</v>
          </cell>
        </row>
        <row r="2745">
          <cell r="C2745">
            <v>4951</v>
          </cell>
          <cell r="D2745" t="str">
            <v>Prvc. Revisión Y Ajustes A Los Diseños</v>
          </cell>
          <cell r="E2745" t="str">
            <v>UN</v>
          </cell>
          <cell r="F2745">
            <v>500000000</v>
          </cell>
          <cell r="G2745">
            <v>42515</v>
          </cell>
        </row>
        <row r="2746">
          <cell r="C2746">
            <v>4952</v>
          </cell>
          <cell r="D2746" t="str">
            <v>Capitulo - Protección Edificaciones Con Tablestacas Metálicas</v>
          </cell>
          <cell r="E2746" t="str">
            <v>SD</v>
          </cell>
          <cell r="F2746">
            <v>0</v>
          </cell>
          <cell r="G2746">
            <v>42466</v>
          </cell>
        </row>
        <row r="2747">
          <cell r="C2747">
            <v>4953</v>
          </cell>
          <cell r="D2747" t="str">
            <v>Capitulo - Movimiento De Tierras Y Suministro E Instalación Del Encauzamiento Con Tubería Grp</v>
          </cell>
          <cell r="E2747" t="str">
            <v>SD</v>
          </cell>
          <cell r="F2747">
            <v>0</v>
          </cell>
          <cell r="G2747">
            <v>42466</v>
          </cell>
        </row>
        <row r="2748">
          <cell r="C2748">
            <v>4954</v>
          </cell>
          <cell r="D2748" t="str">
            <v>Prvc. Pavimento En Concreto Rigido Mr= 45 Mpa, Espesor= 0.20 Metros A La Flexion, Acelerado A Tres Dias, Incluye Pasadores De 1" Liso A 0.30 Metros Y Barra De Amarre De 5/8" Corrugado A 1.20 Metros De Separacion, Cortadora De Pavimento Juntas, Endurecedor De Piso Y Aditivo Para Curado</v>
          </cell>
          <cell r="E2748" t="str">
            <v>M2</v>
          </cell>
          <cell r="F2748">
            <v>199044.83</v>
          </cell>
          <cell r="G2748">
            <v>42572</v>
          </cell>
        </row>
        <row r="2749">
          <cell r="C2749">
            <v>4955</v>
          </cell>
          <cell r="D2749" t="str">
            <v>Capitulo - Suministro E Instalación De Tuberías En Grp Y Accesorios</v>
          </cell>
          <cell r="E2749" t="str">
            <v>SD</v>
          </cell>
          <cell r="F2749">
            <v>0</v>
          </cell>
          <cell r="G2749">
            <v>42466</v>
          </cell>
        </row>
        <row r="2750">
          <cell r="C2750">
            <v>4956</v>
          </cell>
          <cell r="D2750" t="str">
            <v>Capitulo - Pozos De Inspección Según Diseño, Incluye Chimenea</v>
          </cell>
          <cell r="E2750" t="str">
            <v>SD</v>
          </cell>
          <cell r="F2750">
            <v>0</v>
          </cell>
          <cell r="G2750">
            <v>42466</v>
          </cell>
        </row>
        <row r="2751">
          <cell r="C2751">
            <v>4958</v>
          </cell>
          <cell r="D2751" t="str">
            <v>Prvc. Sumidero 1.00 X 0.73 Metros En Mamposteria Estructural, C. Rotura 250 Kn. Formacion De Sumidero Con Paredes De Mamposteria En Ladrillo De Arcilla Macizo, Sentado Con Mortero De Cemento 1:6, Enfoscada Y Bruñida Interiormente Con Mortero De Cemento 1:3, Con Rejillas Y Marco De Fundicion Ductil De 1000 X 630 Mm Norma Tecnica Une-En 124 D-400. Totalmente Montado, Conexionado A La Red General De Desague Y Probado</v>
          </cell>
          <cell r="E2751" t="str">
            <v>M2</v>
          </cell>
          <cell r="F2751">
            <v>3862648.53</v>
          </cell>
          <cell r="G2751">
            <v>42548</v>
          </cell>
        </row>
        <row r="2752">
          <cell r="C2752">
            <v>4959</v>
          </cell>
          <cell r="D2752" t="str">
            <v>Prvc. Iluminación Led</v>
          </cell>
          <cell r="E2752" t="str">
            <v>GL</v>
          </cell>
          <cell r="F2752">
            <v>1572981493</v>
          </cell>
          <cell r="G2752">
            <v>42472</v>
          </cell>
        </row>
        <row r="2753">
          <cell r="C2753">
            <v>4960</v>
          </cell>
          <cell r="D2753" t="str">
            <v>Prvc. Subterranización Banco De Ductos Telecomunicaciones</v>
          </cell>
          <cell r="E2753" t="str">
            <v>GL</v>
          </cell>
          <cell r="F2753">
            <v>2591253426</v>
          </cell>
          <cell r="G2753">
            <v>42472</v>
          </cell>
        </row>
        <row r="2754">
          <cell r="C2754">
            <v>4961</v>
          </cell>
          <cell r="D2754" t="str">
            <v>Prvc. Subterranización Redes Baja Tensión Y Reubicación Mt Aérea</v>
          </cell>
          <cell r="E2754" t="str">
            <v>GL</v>
          </cell>
          <cell r="F2754">
            <v>5541512493</v>
          </cell>
          <cell r="G2754">
            <v>42472</v>
          </cell>
        </row>
        <row r="2755">
          <cell r="C2755">
            <v>4963</v>
          </cell>
          <cell r="D2755" t="str">
            <v>Prvc. Sardineles O Cordones Tipo Bordillo Ref. A10, Tipo Titan Y/O Similar De Seccion H= 0.50 Metros Base= 0.20 Metros Y Longitud= 0.80 Metros En Concreto De Fc= 4000 Psi, Incluye: Mortero De Pega 1:6, Suministro E Instalacion Y Transporte</v>
          </cell>
          <cell r="E2755" t="str">
            <v>ML</v>
          </cell>
          <cell r="F2755">
            <v>76638.8</v>
          </cell>
          <cell r="G2755">
            <v>42572</v>
          </cell>
        </row>
        <row r="2756">
          <cell r="C2756">
            <v>4965</v>
          </cell>
          <cell r="D2756" t="str">
            <v>Prvc. Recolocacion De Mogador Existente, Incluyendo Desmontaje, Demolicion De Cimientos, Nueva Cimentacion Y Montaje</v>
          </cell>
          <cell r="E2756" t="str">
            <v>UN</v>
          </cell>
          <cell r="F2756">
            <v>754814.81</v>
          </cell>
          <cell r="G2756">
            <v>42572</v>
          </cell>
        </row>
        <row r="2757">
          <cell r="C2757">
            <v>4967</v>
          </cell>
          <cell r="D2757" t="str">
            <v>Prvc. Paradero De Transmetro, Integrado Por Estructura Metalica De Acero Inoxidable Aisi 304, Con Dos Apoyos Verticales, Estructura De Sujeccion De Cubierta, Banca, Cubierta Y Mogador, Segun Diseño Adjunto En Planos, Incluyendo Cimentacion De Concreto En Cada Uno De Los Apoyos Mediante Zapatas De Concreto</v>
          </cell>
          <cell r="E2757" t="str">
            <v>UN</v>
          </cell>
          <cell r="F2757">
            <v>45001414.899999999</v>
          </cell>
          <cell r="G2757">
            <v>42572</v>
          </cell>
        </row>
        <row r="2758">
          <cell r="C2758">
            <v>4969</v>
          </cell>
          <cell r="D2758" t="str">
            <v>Prvc. Loseta Plana Uc-260 Tipo K Serie 80 200X200X80 Mm De Espesor Color Gris,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20</v>
          </cell>
          <cell r="E2758" t="str">
            <v>M2</v>
          </cell>
          <cell r="F2758">
            <v>153437.26</v>
          </cell>
          <cell r="G2758">
            <v>42572</v>
          </cell>
        </row>
        <row r="2759">
          <cell r="C2759">
            <v>4972</v>
          </cell>
          <cell r="D2759" t="str">
            <v>Prvc. Demolición De Andenes Existentes Y Retiro De Material Demolido</v>
          </cell>
          <cell r="E2759" t="str">
            <v>M2</v>
          </cell>
          <cell r="F2759">
            <v>8521.44</v>
          </cell>
          <cell r="G2759">
            <v>42572</v>
          </cell>
        </row>
        <row r="2760">
          <cell r="C2760">
            <v>4974</v>
          </cell>
          <cell r="D2760" t="str">
            <v>Prvc. Loseta Plana Uc-260 Tipo K Serie 80 200X200X80 Mm De Espesor Color Rojo,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v>
          </cell>
          <cell r="E2760" t="str">
            <v>M2</v>
          </cell>
          <cell r="F2760">
            <v>172273.94</v>
          </cell>
          <cell r="G2760">
            <v>42572</v>
          </cell>
        </row>
        <row r="2761">
          <cell r="C2761">
            <v>4976</v>
          </cell>
          <cell r="D2761" t="str">
            <v>Prvc. Loseta Tactil Estriada Uc-270 Serie 80 400X400X80 Mm De Espesor Color Blanco, Usada En La Franja De Alineacion Para Invidentes,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E=20 Cms, Vertido Desde Camion Con Extendi</v>
          </cell>
          <cell r="E2761" t="str">
            <v>M2</v>
          </cell>
          <cell r="F2761">
            <v>185716.78</v>
          </cell>
          <cell r="G2761">
            <v>42572</v>
          </cell>
        </row>
        <row r="2762">
          <cell r="C2762">
            <v>4978</v>
          </cell>
          <cell r="D2762" t="str">
            <v>Prvc. Banca Tipo Benito Urban O Similar 1660X805X620Mm, Suministro E Instalacion Codigo Um379M, Con Espaldar, Fabricado En Hierro Con Tratamiento Anti-Corrosion, Acabado Con Imprimacion Epoxi Y Pintura Poliester En Polvo, Color Negro Forja, D= Ancho=1660Mm, Alto=805Mm, Profundidad=620Mm, Altura Asiento 445Mm, Incluyendo Cimentacion</v>
          </cell>
          <cell r="E2762" t="str">
            <v>UN</v>
          </cell>
          <cell r="F2762">
            <v>1453814.81</v>
          </cell>
          <cell r="G2762">
            <v>42572</v>
          </cell>
        </row>
        <row r="2763">
          <cell r="C2763">
            <v>4980</v>
          </cell>
          <cell r="D2763" t="str">
            <v>Prvc. Caneca Tipo Medrano O Similar Seccion Circular 50 I, Suministro E Instalacion, Codigo 13290350, Con Poste De Sujeccion Y Tejadillo Para Proteccion Ante La Lluvia Y Ante La Introduccion De Objetos Voluminosos, De 50 Litros De Capacidad, Fabricada En Acero Galvanizado Y Esmaltada Con Epoxi En Polvo Al Horno Para Garantizar Maxima Resistencia A Al Interperie, Color Gris Antracita, Descarga Extraible, Atornillada Al Pavimento, Dimensiones: Diametro 360Mm, Altura 500Mm, Alto Total 1030 Mm Inclu</v>
          </cell>
          <cell r="E2763" t="str">
            <v>UN</v>
          </cell>
          <cell r="F2763">
            <v>924814.81</v>
          </cell>
          <cell r="G2763">
            <v>42572</v>
          </cell>
        </row>
        <row r="2764">
          <cell r="C2764">
            <v>4981</v>
          </cell>
          <cell r="D2764" t="str">
            <v>Limpieza General Y Retiro De Material</v>
          </cell>
          <cell r="E2764" t="str">
            <v>GL</v>
          </cell>
          <cell r="F2764">
            <v>3450000</v>
          </cell>
          <cell r="G2764">
            <v>42467</v>
          </cell>
        </row>
        <row r="2765">
          <cell r="C2765">
            <v>4983</v>
          </cell>
          <cell r="D2765" t="str">
            <v>Prvc. Suministro De Tuberias En Grp Y/O Pvc De Diametro 900 Mm, Pn= 1,00 Sn 2500, Incluye Unión Y Transporte</v>
          </cell>
          <cell r="E2765" t="str">
            <v>ML</v>
          </cell>
          <cell r="F2765">
            <v>800904</v>
          </cell>
          <cell r="G2765">
            <v>42548</v>
          </cell>
        </row>
        <row r="2766">
          <cell r="C2766">
            <v>4985</v>
          </cell>
          <cell r="D2766" t="str">
            <v>Prvc. Suministro De Tuberias En Grp Y/O Pvc De Diametro 1200 Mm, Pn=1,00 Sn 2500, Incluye Unión Y Transporte</v>
          </cell>
          <cell r="E2766" t="str">
            <v>ML</v>
          </cell>
          <cell r="F2766">
            <v>1350378</v>
          </cell>
          <cell r="G2766">
            <v>42548</v>
          </cell>
        </row>
        <row r="2767">
          <cell r="C2767">
            <v>4987</v>
          </cell>
          <cell r="D2767" t="str">
            <v>Prvc. Suministro De Tuberias En Grp Y/O Pvc De Diametro 2000 Mm, Pn= 1,00, Sn 2500, Incluye Unión Y Transporte</v>
          </cell>
          <cell r="E2767" t="str">
            <v>ML</v>
          </cell>
          <cell r="F2767">
            <v>2792709</v>
          </cell>
          <cell r="G2767">
            <v>42556</v>
          </cell>
        </row>
        <row r="2768">
          <cell r="C2768">
            <v>4989</v>
          </cell>
          <cell r="D2768" t="str">
            <v>Prvc. Suministro Codos Grp Y/O Pvc Dn 900 Pn=1 Sn 2500 (0º-30º), Incluye Unión Y Transporte</v>
          </cell>
          <cell r="E2768" t="str">
            <v>UN</v>
          </cell>
          <cell r="F2768">
            <v>2347000</v>
          </cell>
          <cell r="G2768">
            <v>42548</v>
          </cell>
        </row>
        <row r="2769">
          <cell r="C2769">
            <v>4991</v>
          </cell>
          <cell r="D2769" t="str">
            <v>Prvc. Suministro Codos Grp Y/O Pvc Dn 1200 Pn=1 Sn 2500 (0-30º), Incluye Unión Y Transporte</v>
          </cell>
          <cell r="E2769" t="str">
            <v>UN</v>
          </cell>
          <cell r="F2769">
            <v>3425000</v>
          </cell>
          <cell r="G2769">
            <v>42548</v>
          </cell>
        </row>
        <row r="2770">
          <cell r="C2770">
            <v>4993</v>
          </cell>
          <cell r="D2770" t="str">
            <v>Prvc. Suministro Codos Grp Y/O Pvc Dn 2000 Pn=1 Sn 2500 (0º.30º), Incluye Unión Y Transporte</v>
          </cell>
          <cell r="E2770" t="str">
            <v>UN</v>
          </cell>
          <cell r="F2770">
            <v>8843000</v>
          </cell>
          <cell r="G2770">
            <v>42556</v>
          </cell>
        </row>
        <row r="2771">
          <cell r="C2771">
            <v>4995</v>
          </cell>
          <cell r="D2771" t="str">
            <v>Prvc. Suministro De Reduccion De 900 X 1200 Mm Sn 2500, Incluye Unión Y Transporte</v>
          </cell>
          <cell r="E2771" t="str">
            <v>UN</v>
          </cell>
          <cell r="F2771">
            <v>2350000</v>
          </cell>
          <cell r="G2771">
            <v>42548</v>
          </cell>
        </row>
        <row r="2772">
          <cell r="C2772">
            <v>4997</v>
          </cell>
          <cell r="D2772" t="str">
            <v>Prvc. Suministro De Reduccion De 1200 X 1400 Mm Sn 2500, Incluye Unión Y Transporte</v>
          </cell>
          <cell r="E2772" t="str">
            <v>UN</v>
          </cell>
          <cell r="F2772">
            <v>4380000</v>
          </cell>
          <cell r="G2772">
            <v>42548</v>
          </cell>
        </row>
        <row r="2773">
          <cell r="C2773">
            <v>4999</v>
          </cell>
          <cell r="D2773" t="str">
            <v>Prvc. Suministro De Reduccion De 1400 X 1600 Mm Sn 2500</v>
          </cell>
          <cell r="E2773" t="str">
            <v>UN</v>
          </cell>
          <cell r="F2773">
            <v>6430000</v>
          </cell>
          <cell r="G2773">
            <v>42486</v>
          </cell>
        </row>
        <row r="2774">
          <cell r="C2774">
            <v>5001</v>
          </cell>
          <cell r="D2774" t="str">
            <v>Prvc. Suministro De Reduccion De 2000 X 2200 Mm Sn 2500, Incluye Unión Y Transporte</v>
          </cell>
          <cell r="E2774" t="str">
            <v>UN</v>
          </cell>
          <cell r="F2774">
            <v>11008100</v>
          </cell>
          <cell r="G2774">
            <v>42548</v>
          </cell>
        </row>
        <row r="2775">
          <cell r="C2775">
            <v>5003</v>
          </cell>
          <cell r="D2775" t="str">
            <v>Prvc. Suministro De Tee De 900 X 900 Mm Sn 2500, Incluye Uniones, Accesorio Y Transporte</v>
          </cell>
          <cell r="E2775" t="str">
            <v>UN</v>
          </cell>
          <cell r="F2775">
            <v>5872000</v>
          </cell>
          <cell r="G2775">
            <v>42548</v>
          </cell>
        </row>
        <row r="2776">
          <cell r="C2776">
            <v>5005</v>
          </cell>
          <cell r="D2776" t="str">
            <v>Prvc. Suministro De Tee De 1200 X 1200 Mm Sn 2500, Incluye Uniones, Accesorio Y Transporte</v>
          </cell>
          <cell r="E2776" t="str">
            <v>UN</v>
          </cell>
          <cell r="F2776">
            <v>11193000</v>
          </cell>
          <cell r="G2776">
            <v>42548</v>
          </cell>
        </row>
        <row r="2777">
          <cell r="C2777">
            <v>5006</v>
          </cell>
          <cell r="D2777" t="str">
            <v>Prvc. Instalacion De Tuberias En Grp Y/O Pvc De Diametro 900 Mm, Pn=1,00 Sn 2500</v>
          </cell>
          <cell r="E2777" t="str">
            <v>ML</v>
          </cell>
          <cell r="F2777">
            <v>79544.100000000006</v>
          </cell>
          <cell r="G2777">
            <v>42548</v>
          </cell>
        </row>
        <row r="2778">
          <cell r="C2778">
            <v>5007</v>
          </cell>
          <cell r="D2778" t="str">
            <v>Prvc. Instalacion De Tuberias En Grp Y/O Pvc De Diametro 1200 Mm Pn=1,00 Sn 2500</v>
          </cell>
          <cell r="E2778" t="str">
            <v>ML</v>
          </cell>
          <cell r="F2778">
            <v>79544.100000000006</v>
          </cell>
          <cell r="G2778">
            <v>42548</v>
          </cell>
        </row>
        <row r="2779">
          <cell r="C2779">
            <v>5008</v>
          </cell>
          <cell r="D2779" t="str">
            <v>Prvc. Instalacion De Tuberias En Grp  Y/O Pvc De Diametro 2000 Mm, Pn=1.00 Sn 2500</v>
          </cell>
          <cell r="E2779" t="str">
            <v>ML</v>
          </cell>
          <cell r="F2779">
            <v>115638.2</v>
          </cell>
          <cell r="G2779">
            <v>42556</v>
          </cell>
        </row>
        <row r="2780">
          <cell r="C2780">
            <v>5009</v>
          </cell>
          <cell r="D2780" t="str">
            <v>Prvc. Instalacion Codos Grp  Y/O Pvc Dn 900 Pn=1 Sn 2500 (0º-30º)</v>
          </cell>
          <cell r="E2780" t="str">
            <v>UN</v>
          </cell>
          <cell r="F2780">
            <v>771282.19</v>
          </cell>
          <cell r="G2780">
            <v>42548</v>
          </cell>
        </row>
        <row r="2781">
          <cell r="C2781">
            <v>5010</v>
          </cell>
          <cell r="D2781" t="str">
            <v>Prvc. Instalacion Codos Grp  Y/O Pvc Dn 1200 Pn=1 Sn 2500 (0º-30º)</v>
          </cell>
          <cell r="E2781" t="str">
            <v>UN</v>
          </cell>
          <cell r="F2781">
            <v>771282.19</v>
          </cell>
          <cell r="G2781">
            <v>42548</v>
          </cell>
        </row>
        <row r="2782">
          <cell r="C2782">
            <v>5011</v>
          </cell>
          <cell r="D2782" t="str">
            <v>Prvc. Instalacion De Codos Grp  Y/O Pvc Dn 2000 Pn=1 Sn 2500 (0º-30º)</v>
          </cell>
          <cell r="E2782" t="str">
            <v>UN</v>
          </cell>
          <cell r="F2782">
            <v>877801.84</v>
          </cell>
          <cell r="G2782">
            <v>42556</v>
          </cell>
        </row>
        <row r="2783">
          <cell r="C2783">
            <v>5012</v>
          </cell>
          <cell r="D2783" t="str">
            <v>Prvc. Instalacion De Codos Grp  Y/O Pvc Dn 1600 Pn=1 Sn 2500 (0º-30º)</v>
          </cell>
          <cell r="E2783" t="str">
            <v>UN</v>
          </cell>
          <cell r="F2783">
            <v>787282.19</v>
          </cell>
          <cell r="G2783">
            <v>42548</v>
          </cell>
        </row>
        <row r="2784">
          <cell r="C2784">
            <v>5013</v>
          </cell>
          <cell r="D2784" t="str">
            <v>Prvc. Instalacion De Reduccion De 900 X 1200 Mm Pn=1 Sn 2500</v>
          </cell>
          <cell r="E2784" t="str">
            <v>UN</v>
          </cell>
          <cell r="F2784">
            <v>791282.19</v>
          </cell>
          <cell r="G2784">
            <v>42548</v>
          </cell>
        </row>
        <row r="2785">
          <cell r="C2785">
            <v>5014</v>
          </cell>
          <cell r="D2785" t="str">
            <v>Prvc. Instalacion De Reduccion De 1200 X 1400 Mm Pn=1 Sn 2500</v>
          </cell>
          <cell r="E2785" t="str">
            <v>UN</v>
          </cell>
          <cell r="F2785">
            <v>791282.19</v>
          </cell>
          <cell r="G2785">
            <v>42548</v>
          </cell>
        </row>
        <row r="2786">
          <cell r="C2786">
            <v>5015</v>
          </cell>
          <cell r="D2786" t="str">
            <v>Prvc. Instalacion De Reduccion De 2000 X 2200 Mm Pn=1 Sn 2500</v>
          </cell>
          <cell r="E2786" t="str">
            <v>UN</v>
          </cell>
          <cell r="F2786">
            <v>877801.84</v>
          </cell>
          <cell r="G2786">
            <v>42548</v>
          </cell>
        </row>
        <row r="2787">
          <cell r="C2787">
            <v>5016</v>
          </cell>
          <cell r="D2787" t="str">
            <v>Prvc. Instalacion De Tee De 900 X 900 Mm Pn=1 Sn 2500</v>
          </cell>
          <cell r="E2787" t="str">
            <v>UN</v>
          </cell>
          <cell r="F2787">
            <v>771282.19</v>
          </cell>
          <cell r="G2787">
            <v>42548</v>
          </cell>
        </row>
        <row r="2788">
          <cell r="C2788">
            <v>5017</v>
          </cell>
          <cell r="D2788" t="str">
            <v>Prvc. Instalacion De Tee De 1200 X 1200 Mm Pn=1 Sn 2500</v>
          </cell>
          <cell r="E2788" t="str">
            <v>UN</v>
          </cell>
          <cell r="F2788">
            <v>771282.19</v>
          </cell>
          <cell r="G2788">
            <v>42548</v>
          </cell>
        </row>
        <row r="2789">
          <cell r="C2789">
            <v>5018</v>
          </cell>
          <cell r="D2789" t="str">
            <v>Prvc. Iluminación Led</v>
          </cell>
          <cell r="E2789" t="str">
            <v>GL</v>
          </cell>
          <cell r="F2789">
            <v>1726176424</v>
          </cell>
          <cell r="G2789">
            <v>42472</v>
          </cell>
        </row>
        <row r="2790">
          <cell r="C2790">
            <v>5019</v>
          </cell>
          <cell r="D2790" t="str">
            <v>Prvc. Subterranización Banco De Ductos Telecomunicaciones</v>
          </cell>
          <cell r="E2790" t="str">
            <v>GL</v>
          </cell>
          <cell r="F2790">
            <v>2647739894.0999999</v>
          </cell>
          <cell r="G2790">
            <v>42472</v>
          </cell>
        </row>
        <row r="2791">
          <cell r="C2791">
            <v>5020</v>
          </cell>
          <cell r="D2791" t="str">
            <v>Prvc. Subterranización Redes Baja Tensión Y Reubicación Mt Aérea</v>
          </cell>
          <cell r="E2791" t="str">
            <v>GL</v>
          </cell>
          <cell r="F2791">
            <v>4162309481.2399998</v>
          </cell>
          <cell r="G2791">
            <v>42472</v>
          </cell>
        </row>
        <row r="2792">
          <cell r="C2792">
            <v>5021</v>
          </cell>
          <cell r="D2792" t="str">
            <v>Suministro E Instalacion De Modulo Cubiculo Vendedores Ambulantes Centro Historico, Fabricado En Perfil De Acero Tubular Cuadrado De 2 1/2" Calibre 16 Pintados En Wash Primer Y Acabado Color A Definir Por El Cliente, Puertas En Estera Tipo Prodicer O Similar, Cubierta Con Estructura Metalica (Ver Diseño).</v>
          </cell>
          <cell r="E2792" t="str">
            <v>UN</v>
          </cell>
          <cell r="F2792">
            <v>1500000</v>
          </cell>
          <cell r="G2792">
            <v>42486</v>
          </cell>
        </row>
        <row r="2793">
          <cell r="C2793">
            <v>5022</v>
          </cell>
          <cell r="D2793" t="str">
            <v>Suministro E Instalacion De Mueble Inferior En Lamina Galvanizada Calibre 16, Estructura En Tubo Cuadrado De 1 1/2", Dos Puertas En Lamina Galvanizada, Bisagras Tipo Omega Pasados Tipo Pica Porte (Ver Diseño)</v>
          </cell>
          <cell r="E2793" t="str">
            <v>UN</v>
          </cell>
          <cell r="F2793">
            <v>480000</v>
          </cell>
          <cell r="G2793">
            <v>42486</v>
          </cell>
        </row>
        <row r="2794">
          <cell r="C2794">
            <v>5023</v>
          </cell>
          <cell r="D2794" t="str">
            <v>Suministro E Instalacion De Mueble Movil, Estructura En Perfil Cuadrado De Acero Galvanizado Calibre 16 Y Vidrio Crudo 5.00 Mm, Puertas Corredizas Y Cierra Dura (Ver Diseño)</v>
          </cell>
          <cell r="E2794" t="str">
            <v>UN</v>
          </cell>
          <cell r="F2794">
            <v>310000</v>
          </cell>
          <cell r="G2794">
            <v>42486</v>
          </cell>
        </row>
        <row r="2795">
          <cell r="C2795">
            <v>5024</v>
          </cell>
          <cell r="D2795" t="str">
            <v>Suministro E Instalacion De Modulo Para Baños Vendedores Ambulantes Centro Historico, Fabricado En Perfil De Acero Tubular Cuadrado De 2 1/2" Calibre 16 Para Estructura De Soporte De Muros En Lamina De Acero Galvanizada Calibre 16, Pintados En Wash Primer Y Acabados Por Definir Por El Cliente, Puerta En Lamina Galvanizada Calibre 16 Entamborada, Incluye Marco En Tubo De Acero Calibre 16 1"X1", Tres Bisagras Tipo Omega, Cerradura Incrustable Tipo Gato O Similar, Manija Exterior En Acero Inoxidabl</v>
          </cell>
          <cell r="E2795" t="str">
            <v>UN</v>
          </cell>
          <cell r="F2795">
            <v>10500000</v>
          </cell>
          <cell r="G2795">
            <v>42486</v>
          </cell>
        </row>
        <row r="2796">
          <cell r="C2796">
            <v>5042</v>
          </cell>
          <cell r="D2796" t="str">
            <v>Prvc. Excavacion Manual</v>
          </cell>
          <cell r="E2796" t="str">
            <v>M3</v>
          </cell>
          <cell r="F2796">
            <v>21567.34</v>
          </cell>
          <cell r="G2796">
            <v>42573</v>
          </cell>
        </row>
        <row r="2797">
          <cell r="C2797">
            <v>5048</v>
          </cell>
          <cell r="D2797" t="str">
            <v>Prvc. Relleno En Material Compactado En Arena</v>
          </cell>
          <cell r="E2797" t="str">
            <v>M3</v>
          </cell>
          <cell r="F2797">
            <v>54915.63</v>
          </cell>
          <cell r="G2797">
            <v>42573</v>
          </cell>
        </row>
        <row r="2798">
          <cell r="C2798">
            <v>5051</v>
          </cell>
          <cell r="D2798" t="str">
            <v>Prvc. Instalacion Tuberia Tdp 4"</v>
          </cell>
          <cell r="E2798" t="str">
            <v>ML</v>
          </cell>
          <cell r="F2798">
            <v>2207.85</v>
          </cell>
          <cell r="G2798">
            <v>42573</v>
          </cell>
        </row>
        <row r="2799">
          <cell r="C2799">
            <v>5053</v>
          </cell>
          <cell r="D2799" t="str">
            <v>Prvc. Suministro E Instalacion Tuberia Tdp 4"</v>
          </cell>
          <cell r="E2799" t="str">
            <v>ML</v>
          </cell>
          <cell r="F2799">
            <v>18876.849999999999</v>
          </cell>
          <cell r="G2799">
            <v>42573</v>
          </cell>
        </row>
        <row r="2800">
          <cell r="C2800">
            <v>5055</v>
          </cell>
          <cell r="D2800" t="str">
            <v>Prvc. Instalacion Monotubo 1 1/2"</v>
          </cell>
          <cell r="E2800" t="str">
            <v>ML</v>
          </cell>
          <cell r="F2800">
            <v>2061.42</v>
          </cell>
          <cell r="G2800">
            <v>42573</v>
          </cell>
        </row>
        <row r="2801">
          <cell r="C2801">
            <v>5057</v>
          </cell>
          <cell r="D2801" t="str">
            <v>Prvc. Construccion Registro Area Interna 0.98 M2 (2F1) Concreto De 3000 Psi</v>
          </cell>
          <cell r="E2801" t="str">
            <v>UN</v>
          </cell>
          <cell r="F2801">
            <v>2683901.0099999998</v>
          </cell>
          <cell r="G2801">
            <v>42573</v>
          </cell>
        </row>
        <row r="2802">
          <cell r="C2802">
            <v>5059</v>
          </cell>
          <cell r="D2802" t="str">
            <v>Prvc. Construccion Registro Area Interna 0.49 M2 (F1) Concreto De 3000 Psi</v>
          </cell>
          <cell r="E2802" t="str">
            <v>UN</v>
          </cell>
          <cell r="F2802">
            <v>1490094.01</v>
          </cell>
          <cell r="G2802">
            <v>42573</v>
          </cell>
        </row>
        <row r="2803">
          <cell r="C2803">
            <v>5061</v>
          </cell>
          <cell r="D2803" t="str">
            <v>Prvc. Construccion De Registro Comunitario Area Interna 2.88 M2, En Concreto De 3000 Psi</v>
          </cell>
          <cell r="E2803" t="str">
            <v>UN</v>
          </cell>
          <cell r="F2803">
            <v>5853553.0499999998</v>
          </cell>
          <cell r="G2803">
            <v>42573</v>
          </cell>
        </row>
        <row r="2804">
          <cell r="C2804">
            <v>5063</v>
          </cell>
          <cell r="D2804" t="str">
            <v>Prvc. Suministro Y Tendido De Ducteria Conduit Pvc 1"</v>
          </cell>
          <cell r="E2804" t="str">
            <v>ML</v>
          </cell>
          <cell r="F2804">
            <v>3769.51</v>
          </cell>
          <cell r="G2804">
            <v>42573</v>
          </cell>
        </row>
        <row r="2805">
          <cell r="C2805">
            <v>5065</v>
          </cell>
          <cell r="D2805" t="str">
            <v>Prvc. Suministro Y Tendido De Ducteria Conduit Pvc 2"</v>
          </cell>
          <cell r="E2805" t="str">
            <v>ML</v>
          </cell>
          <cell r="F2805">
            <v>19933.509999999998</v>
          </cell>
          <cell r="G2805">
            <v>42573</v>
          </cell>
        </row>
        <row r="2806">
          <cell r="C2806">
            <v>5067</v>
          </cell>
          <cell r="D2806" t="str">
            <v>Prvc. Suministro Y Tendido De Ducteria Conduit Pvc 3"</v>
          </cell>
          <cell r="E2806" t="str">
            <v>ML</v>
          </cell>
          <cell r="F2806">
            <v>33660.620000000003</v>
          </cell>
          <cell r="G2806">
            <v>42573</v>
          </cell>
        </row>
        <row r="2807">
          <cell r="C2807">
            <v>5069</v>
          </cell>
          <cell r="D2807" t="str">
            <v>Prvc. Canalizacion 0.30 X 0.50 En Zona Arena Recubierta En Concreto, Incluye: Excavacion, Compactado Con Material Del Sitio, Concreto Rojo Y Cinta De Seguridad</v>
          </cell>
          <cell r="E2807" t="str">
            <v>ML</v>
          </cell>
          <cell r="F2807">
            <v>37088.9</v>
          </cell>
          <cell r="G2807">
            <v>42573</v>
          </cell>
        </row>
        <row r="2808">
          <cell r="C2808">
            <v>5071</v>
          </cell>
          <cell r="D2808" t="str">
            <v>Prvc. Suministro Y Tendido De Ducteria Conduit Pvc 1 1/2"</v>
          </cell>
          <cell r="E2808" t="str">
            <v>ML</v>
          </cell>
          <cell r="F2808">
            <v>5463.51</v>
          </cell>
          <cell r="G2808">
            <v>42573</v>
          </cell>
        </row>
        <row r="2809">
          <cell r="C2809">
            <v>5078</v>
          </cell>
          <cell r="D2809" t="str">
            <v>Prvc. Canalizacion 0.30 X 0.50 En Zona Arena, Incluye: Excavacion, Compactado Con Material Del Sitio Y Cinta De Seguridad</v>
          </cell>
          <cell r="E2809" t="str">
            <v>ML</v>
          </cell>
          <cell r="F2809">
            <v>15164.44</v>
          </cell>
          <cell r="G2809">
            <v>42573</v>
          </cell>
        </row>
        <row r="2810">
          <cell r="C2810">
            <v>5084</v>
          </cell>
          <cell r="D2810" t="str">
            <v>Prvc. Suministro E Instalacion De Cable Thw Aluminio Aislado 90ºc-Awg 1/0</v>
          </cell>
          <cell r="E2810" t="str">
            <v>ML</v>
          </cell>
          <cell r="F2810">
            <v>8352.81</v>
          </cell>
          <cell r="G2810">
            <v>42573</v>
          </cell>
        </row>
        <row r="2811">
          <cell r="C2811">
            <v>5091</v>
          </cell>
          <cell r="D2811" t="str">
            <v>Prvc. Suministro E Instalacion De Cable Thw Aluminio Aislado 90ºc-Awg 2</v>
          </cell>
          <cell r="E2811" t="str">
            <v>ML</v>
          </cell>
          <cell r="F2811">
            <v>5298.49</v>
          </cell>
          <cell r="G2811">
            <v>42573</v>
          </cell>
        </row>
        <row r="2812">
          <cell r="C2812">
            <v>5135</v>
          </cell>
          <cell r="D2812" t="str">
            <v>Prvc. Suministro E Instalacion De Cable Thw Aluminio Aislado 90º C-Awg 6</v>
          </cell>
          <cell r="E2812" t="str">
            <v>ML</v>
          </cell>
          <cell r="F2812">
            <v>4261.25</v>
          </cell>
          <cell r="G2812">
            <v>42573</v>
          </cell>
        </row>
        <row r="2813">
          <cell r="C2813">
            <v>5137</v>
          </cell>
          <cell r="D2813" t="str">
            <v>Prvc. Sumiistro E Instalacion De Cable Thw Cobre Forrado 90ºc-Awg 10</v>
          </cell>
          <cell r="E2813" t="str">
            <v>ML</v>
          </cell>
          <cell r="F2813">
            <v>3622.42</v>
          </cell>
          <cell r="G2813">
            <v>42573</v>
          </cell>
        </row>
        <row r="2814">
          <cell r="C2814">
            <v>5139</v>
          </cell>
          <cell r="D2814" t="str">
            <v>Prvc. Suministro E Instalacion De Cable Thw Cobre Forrado 90ºc-Awg 1/0</v>
          </cell>
          <cell r="E2814" t="str">
            <v>ML</v>
          </cell>
          <cell r="F2814">
            <v>29590.86</v>
          </cell>
          <cell r="G2814">
            <v>42573</v>
          </cell>
        </row>
        <row r="2815">
          <cell r="C2815">
            <v>5141</v>
          </cell>
          <cell r="D2815" t="str">
            <v>Prvc. Suministro E Instalacion De Cable Encauchetado 3 X 14 Awg</v>
          </cell>
          <cell r="E2815" t="str">
            <v>ML</v>
          </cell>
          <cell r="F2815">
            <v>8734.7000000000007</v>
          </cell>
          <cell r="G2815">
            <v>42573</v>
          </cell>
        </row>
        <row r="2816">
          <cell r="C2816">
            <v>5145</v>
          </cell>
          <cell r="D2816" t="str">
            <v>Prvc. Retiro Posteria Y Cableado Existente En Todo El Proyecto</v>
          </cell>
          <cell r="E2816" t="str">
            <v>GL</v>
          </cell>
          <cell r="F2816">
            <v>45019814</v>
          </cell>
          <cell r="G2816">
            <v>42573</v>
          </cell>
        </row>
        <row r="2817">
          <cell r="C2817">
            <v>5146</v>
          </cell>
          <cell r="D2817" t="str">
            <v>Prvc. Construccion De Registro Tipo Alumbrado Publico En Concreto Dimension 0.60X0.60X0.60 Metros, Tapa En Angulo De Hierro De 1 1/2" X 3/16" Marco Galvanizado</v>
          </cell>
          <cell r="E2817" t="str">
            <v>UN</v>
          </cell>
          <cell r="F2817">
            <v>409478.85</v>
          </cell>
          <cell r="G2817">
            <v>42573</v>
          </cell>
        </row>
        <row r="2818">
          <cell r="C2818">
            <v>5155</v>
          </cell>
          <cell r="D2818" t="str">
            <v>Prvc. Construccion De Registro Tipo Baja Tension En Concreto Dimension 0.80X0.80X0.80 Metros</v>
          </cell>
          <cell r="E2818" t="str">
            <v>UN</v>
          </cell>
          <cell r="F2818">
            <v>601709.13</v>
          </cell>
          <cell r="G2818">
            <v>42573</v>
          </cell>
        </row>
        <row r="2819">
          <cell r="C2819">
            <v>5160</v>
          </cell>
          <cell r="D2819" t="str">
            <v>Prvc. Suministro E Instalacion De Varilla Polo A Tierra, Incluye Varilla, Conector</v>
          </cell>
          <cell r="E2819" t="str">
            <v>UN</v>
          </cell>
          <cell r="F2819">
            <v>236616.9</v>
          </cell>
          <cell r="G2819">
            <v>42573</v>
          </cell>
        </row>
        <row r="2820">
          <cell r="C2820">
            <v>5165</v>
          </cell>
          <cell r="D2820" t="str">
            <v>Prvc. Empalme Subterraneo De Baja Tension Acometida 2-1/0</v>
          </cell>
          <cell r="E2820" t="str">
            <v>UN</v>
          </cell>
          <cell r="F2820">
            <v>489396.19</v>
          </cell>
          <cell r="G2820">
            <v>42573</v>
          </cell>
        </row>
        <row r="2821">
          <cell r="C2821">
            <v>5174</v>
          </cell>
          <cell r="D2821" t="str">
            <v>Prvc. Empalme Subterraneo De Baja Tension Acometida 14-4</v>
          </cell>
          <cell r="E2821" t="str">
            <v>UN</v>
          </cell>
          <cell r="F2821">
            <v>215767.5</v>
          </cell>
          <cell r="G2821">
            <v>42573</v>
          </cell>
        </row>
        <row r="2822">
          <cell r="C2822">
            <v>5181</v>
          </cell>
          <cell r="D2822" t="str">
            <v>Prvc. Bajante De 2" Galvanizado Para Acometida Principal, Incluye Accesorios</v>
          </cell>
          <cell r="E2822" t="str">
            <v>UN</v>
          </cell>
          <cell r="F2822">
            <v>471095.47</v>
          </cell>
          <cell r="G2822">
            <v>42573</v>
          </cell>
        </row>
        <row r="2823">
          <cell r="C2823">
            <v>5184</v>
          </cell>
          <cell r="D2823" t="str">
            <v>Prvc. Suministro E Instalacion De Luminaria De Led 30 W, Incluye Pernos Y Fotocelda</v>
          </cell>
          <cell r="E2823" t="str">
            <v>UN</v>
          </cell>
          <cell r="F2823">
            <v>972399.64</v>
          </cell>
          <cell r="G2823">
            <v>42573</v>
          </cell>
        </row>
        <row r="2824">
          <cell r="C2824">
            <v>5186</v>
          </cell>
          <cell r="D2824" t="str">
            <v>Prvc. Suministro E Instalacion De Luminaria De Led 90 W, Incluye Brazo Ornamental De 2,50 Metros, Pernos Y Fotocelda</v>
          </cell>
          <cell r="E2824" t="str">
            <v>UN</v>
          </cell>
          <cell r="F2824">
            <v>2186597.4</v>
          </cell>
          <cell r="G2824">
            <v>42573</v>
          </cell>
        </row>
        <row r="2825">
          <cell r="C2825">
            <v>5188</v>
          </cell>
          <cell r="D2825" t="str">
            <v>Prvc. Suministro E Instalacion De Poste De Acero Galvanizado En Caliente De 7.00 Metros De Altura, Tronco Conico Poligonal, En Lamina De Acero, Acabado Final En Pintura De Esmalte Para Exteriores, Incluye Base De Concreto</v>
          </cell>
          <cell r="E2825" t="str">
            <v>UN</v>
          </cell>
          <cell r="F2825">
            <v>2277752.34</v>
          </cell>
          <cell r="G2825">
            <v>42573</v>
          </cell>
        </row>
        <row r="2826">
          <cell r="C2826">
            <v>5190</v>
          </cell>
          <cell r="D2826" t="str">
            <v>Pintura Bituminosa De Aluminio Para Cubierta  A Dos Manos</v>
          </cell>
          <cell r="E2826" t="str">
            <v>M2</v>
          </cell>
          <cell r="F2826">
            <v>10309.75</v>
          </cell>
          <cell r="G2826">
            <v>42473</v>
          </cell>
        </row>
        <row r="2827">
          <cell r="C2827">
            <v>5201</v>
          </cell>
          <cell r="D2827" t="str">
            <v>Prvc. Suministro E Instalacion De Transformador Monofasico De 25 Kva, Incluye Elementos De Proteccion, Accesorios Para Poste, Retie, Retilap Y Tramite Ante El Operador De Red</v>
          </cell>
          <cell r="E2827" t="str">
            <v>UN</v>
          </cell>
          <cell r="F2827">
            <v>9748487</v>
          </cell>
          <cell r="G2827">
            <v>42573</v>
          </cell>
        </row>
        <row r="2828">
          <cell r="C2828">
            <v>5202</v>
          </cell>
          <cell r="D2828" t="str">
            <v>Prvc. Suministro E Instalacion De Medidor Semidirecto, Incluye Tc, Protocolo, Bloque De Prueba, Cajas De Policarbonato</v>
          </cell>
          <cell r="E2828" t="str">
            <v>UN</v>
          </cell>
          <cell r="F2828">
            <v>4601948.82</v>
          </cell>
          <cell r="G2828">
            <v>42573</v>
          </cell>
        </row>
        <row r="2829">
          <cell r="C2829">
            <v>5215</v>
          </cell>
          <cell r="D2829" t="str">
            <v>Prvc. Certificación Pararrayo De Distribución</v>
          </cell>
          <cell r="E2829" t="str">
            <v>UN</v>
          </cell>
          <cell r="F2829">
            <v>31000</v>
          </cell>
          <cell r="G2829">
            <v>42474</v>
          </cell>
        </row>
        <row r="2830">
          <cell r="C2830">
            <v>5224</v>
          </cell>
          <cell r="D2830" t="str">
            <v>Prvc. Instalacion De Poste Hpv 1050 Kg 9M</v>
          </cell>
          <cell r="E2830" t="str">
            <v>UN</v>
          </cell>
          <cell r="F2830">
            <v>1284206.76</v>
          </cell>
          <cell r="G2830">
            <v>42573</v>
          </cell>
        </row>
        <row r="2831">
          <cell r="C2831">
            <v>5229</v>
          </cell>
          <cell r="D2831" t="str">
            <v>Prvc. Instalacion De Poste Hpc 800 Dan 12M</v>
          </cell>
          <cell r="E2831" t="str">
            <v>UN</v>
          </cell>
          <cell r="F2831">
            <v>2726791.92</v>
          </cell>
          <cell r="G2831">
            <v>42514</v>
          </cell>
        </row>
        <row r="2832">
          <cell r="C2832">
            <v>5231</v>
          </cell>
          <cell r="D2832" t="str">
            <v>Prvc. Instalacion De Poste Hpc 1250 Dan 12M</v>
          </cell>
          <cell r="E2832" t="str">
            <v>UN</v>
          </cell>
          <cell r="F2832">
            <v>5447630.7999999998</v>
          </cell>
          <cell r="G2832">
            <v>42573</v>
          </cell>
        </row>
        <row r="2833">
          <cell r="C2833">
            <v>5233</v>
          </cell>
          <cell r="D2833" t="str">
            <v>Prvc. Instalacion De Poste Hpc 800 Dan De 14M</v>
          </cell>
          <cell r="E2833" t="str">
            <v>UN</v>
          </cell>
          <cell r="F2833">
            <v>4772319.9800000004</v>
          </cell>
          <cell r="G2833">
            <v>42514</v>
          </cell>
        </row>
        <row r="2834">
          <cell r="C2834">
            <v>5235</v>
          </cell>
          <cell r="D2834" t="str">
            <v>Prvc. Cimentacion Monobloque Cilindrica P/ Apoyo 9 X 1050 Kgf</v>
          </cell>
          <cell r="E2834" t="str">
            <v>UN</v>
          </cell>
          <cell r="F2834">
            <v>329128.24</v>
          </cell>
          <cell r="G2834">
            <v>42573</v>
          </cell>
        </row>
        <row r="2835">
          <cell r="C2835">
            <v>5236</v>
          </cell>
          <cell r="D2835" t="str">
            <v>Prvc. Instalacion De Poste Hpv 750 Kg 12M</v>
          </cell>
          <cell r="E2835" t="str">
            <v>UN</v>
          </cell>
          <cell r="F2835">
            <v>1688801.24</v>
          </cell>
          <cell r="G2835">
            <v>42573</v>
          </cell>
        </row>
        <row r="2836">
          <cell r="C2836">
            <v>5238</v>
          </cell>
          <cell r="D2836" t="str">
            <v>Prvc. Cimentacion Monobloque Cilindrica P/ Apoyo 12 X 750 Kgf</v>
          </cell>
          <cell r="E2836" t="str">
            <v>UN</v>
          </cell>
          <cell r="F2836">
            <v>538251.63</v>
          </cell>
          <cell r="G2836">
            <v>42573</v>
          </cell>
        </row>
        <row r="2837">
          <cell r="C2837">
            <v>5247</v>
          </cell>
          <cell r="D2837" t="str">
            <v>Prvc. Cimentacion Monobloque Cilindrica P/ Apoyo 12 X 800 Dan</v>
          </cell>
          <cell r="E2837" t="str">
            <v>UN</v>
          </cell>
          <cell r="F2837">
            <v>900886.51</v>
          </cell>
          <cell r="G2837">
            <v>42514</v>
          </cell>
        </row>
        <row r="2838">
          <cell r="C2838">
            <v>5254</v>
          </cell>
          <cell r="D2838" t="str">
            <v>Prvc. Cimentacion Monobloque Cilindrica P/ Apoyo 12 X 1250 Dan</v>
          </cell>
          <cell r="E2838" t="str">
            <v>UN</v>
          </cell>
          <cell r="F2838">
            <v>1201182.01</v>
          </cell>
          <cell r="G2838">
            <v>42573</v>
          </cell>
        </row>
        <row r="2839">
          <cell r="C2839">
            <v>5260</v>
          </cell>
          <cell r="D2839" t="str">
            <v>Prvc. Cimentacion Monobloque Cilindrica P/ Apoyo 14 X 800 Dan</v>
          </cell>
          <cell r="E2839" t="str">
            <v>UN</v>
          </cell>
          <cell r="F2839">
            <v>547400.1</v>
          </cell>
          <cell r="G2839">
            <v>42514</v>
          </cell>
        </row>
        <row r="2840">
          <cell r="C2840">
            <v>5267</v>
          </cell>
          <cell r="D2840" t="str">
            <v>Prvc. Tendido De Linea Trif Conductor Aaac 123,3 Mcm - Azusa</v>
          </cell>
          <cell r="E2840" t="str">
            <v>ML</v>
          </cell>
          <cell r="F2840">
            <v>25200.04</v>
          </cell>
          <cell r="G2840">
            <v>42573</v>
          </cell>
        </row>
        <row r="2841">
          <cell r="C2841">
            <v>5270</v>
          </cell>
          <cell r="D2841" t="str">
            <v>Prvc. Tendido En Linea Bif Conductor Aaac 123,3 Mcm - Azusa</v>
          </cell>
          <cell r="E2841" t="str">
            <v>ML</v>
          </cell>
          <cell r="F2841">
            <v>12995.73</v>
          </cell>
          <cell r="G2841">
            <v>42573</v>
          </cell>
        </row>
        <row r="2842">
          <cell r="C2842">
            <v>5273</v>
          </cell>
          <cell r="D2842" t="str">
            <v>Prvc. Reubicación Paso Aéreo Subterraneo Bt</v>
          </cell>
          <cell r="E2842" t="str">
            <v>UN</v>
          </cell>
          <cell r="F2842">
            <v>88027.08</v>
          </cell>
          <cell r="G2842">
            <v>42573</v>
          </cell>
        </row>
        <row r="2843">
          <cell r="C2843">
            <v>5274</v>
          </cell>
          <cell r="D2843" t="str">
            <v>Prvc. Instalacion De Derivacion Trif Rigida Acsr 1/0-1/0 Awg Acsr S/N</v>
          </cell>
          <cell r="E2843" t="str">
            <v>UN</v>
          </cell>
          <cell r="F2843">
            <v>310531.15999999997</v>
          </cell>
          <cell r="G2843">
            <v>42573</v>
          </cell>
        </row>
        <row r="2844">
          <cell r="C2844">
            <v>5278</v>
          </cell>
          <cell r="D2844" t="str">
            <v>Prvc. Instalacion De Derivacion Bif Rigida Acsr 1/0-1/0 Awg Acsr S/N</v>
          </cell>
          <cell r="E2844" t="str">
            <v>UN</v>
          </cell>
          <cell r="F2844">
            <v>213075.93</v>
          </cell>
          <cell r="G2844">
            <v>42573</v>
          </cell>
        </row>
        <row r="2845">
          <cell r="C2845">
            <v>5281</v>
          </cell>
          <cell r="D2845" t="str">
            <v>Prvc. Tablero De Medida Bifásico Autosoportado 6 Medidores Monofásicos 3H</v>
          </cell>
          <cell r="E2845" t="str">
            <v>UN</v>
          </cell>
          <cell r="F2845">
            <v>6551026.6699999999</v>
          </cell>
          <cell r="G2845">
            <v>42573</v>
          </cell>
        </row>
        <row r="2846">
          <cell r="C2846">
            <v>5284</v>
          </cell>
          <cell r="D2846" t="str">
            <v>Prvc. Instalacion De Derivacion Trif Rigida Medio De Vano Acsr 1/0-Acsr 1/0</v>
          </cell>
          <cell r="E2846" t="str">
            <v>UN</v>
          </cell>
          <cell r="F2846">
            <v>328965.61</v>
          </cell>
          <cell r="G2846">
            <v>42573</v>
          </cell>
        </row>
        <row r="2847">
          <cell r="C2847">
            <v>5285</v>
          </cell>
          <cell r="D2847" t="str">
            <v>Prvc. Tablero De Medida Bifásico Autosoportado 12 Medidores Monofásicos 3H</v>
          </cell>
          <cell r="E2847" t="str">
            <v>UN</v>
          </cell>
          <cell r="F2847">
            <v>18957226.670000002</v>
          </cell>
          <cell r="G2847">
            <v>42573</v>
          </cell>
        </row>
        <row r="2848">
          <cell r="C2848">
            <v>5287</v>
          </cell>
          <cell r="D2848" t="str">
            <v>Prvc. Instalacion Derivacion Bif Rigida Medio De Vano Acsr 1/0-Acsr 1/0</v>
          </cell>
          <cell r="E2848" t="str">
            <v>UN</v>
          </cell>
          <cell r="F2848">
            <v>249826.79</v>
          </cell>
          <cell r="G2848">
            <v>42573</v>
          </cell>
        </row>
        <row r="2849">
          <cell r="C2849">
            <v>5288</v>
          </cell>
          <cell r="D2849" t="str">
            <v>Prvc. Tablero De Medida Trifásico Autosoportado 9 Medidores Monofásicos 3H</v>
          </cell>
          <cell r="E2849" t="str">
            <v>UN</v>
          </cell>
          <cell r="F2849">
            <v>12754126.67</v>
          </cell>
          <cell r="G2849">
            <v>42573</v>
          </cell>
        </row>
        <row r="2850">
          <cell r="C2850">
            <v>5289</v>
          </cell>
          <cell r="D2850" t="str">
            <v>Prvc. Desmonte De Poste De Hormigón De 6.00 A 10.00 Metros</v>
          </cell>
          <cell r="E2850" t="str">
            <v>UN</v>
          </cell>
          <cell r="F2850">
            <v>252082.2</v>
          </cell>
          <cell r="G2850">
            <v>42573</v>
          </cell>
        </row>
        <row r="2851">
          <cell r="C2851">
            <v>5292</v>
          </cell>
          <cell r="D2851" t="str">
            <v>Prvc. Instalacion De Conexion Amovible Completa P/ Acsr 1/0 Awg</v>
          </cell>
          <cell r="E2851" t="str">
            <v>UN</v>
          </cell>
          <cell r="F2851">
            <v>101598.53</v>
          </cell>
          <cell r="G2851">
            <v>42573</v>
          </cell>
        </row>
        <row r="2852">
          <cell r="C2852">
            <v>5294</v>
          </cell>
          <cell r="D2852" t="str">
            <v>Prvc. Desmonte De Poste De Hormigón De 11.00 A 12.00 Metros</v>
          </cell>
          <cell r="E2852" t="str">
            <v>UN</v>
          </cell>
          <cell r="F2852">
            <v>319351.71999999997</v>
          </cell>
          <cell r="G2852">
            <v>42573</v>
          </cell>
        </row>
        <row r="2853">
          <cell r="C2853">
            <v>5295</v>
          </cell>
          <cell r="D2853" t="str">
            <v>Prvc. Terminal Ext Contractil En Frio 15 Kv Cable 2</v>
          </cell>
          <cell r="E2853" t="str">
            <v>UN</v>
          </cell>
          <cell r="F2853">
            <v>333234.28000000003</v>
          </cell>
          <cell r="G2853">
            <v>42573</v>
          </cell>
        </row>
        <row r="2854">
          <cell r="C2854">
            <v>5298</v>
          </cell>
          <cell r="D2854" t="str">
            <v>Prvc. Puesta A Tierra C/ Anillo Cerrado En Poste Hormigon De 12 M Copper-Clad Steel</v>
          </cell>
          <cell r="E2854" t="str">
            <v>UN</v>
          </cell>
          <cell r="F2854">
            <v>412479.57</v>
          </cell>
          <cell r="G2854">
            <v>42573</v>
          </cell>
        </row>
        <row r="2855">
          <cell r="C2855">
            <v>5300</v>
          </cell>
          <cell r="D2855" t="str">
            <v>Prvc. Puesta A Tierra C/ Anillo Cerrado En Poste Hormigon De 14 M Copper-Clad Steel</v>
          </cell>
          <cell r="E2855" t="str">
            <v>UN</v>
          </cell>
          <cell r="F2855">
            <v>449269.73</v>
          </cell>
          <cell r="G2855">
            <v>42573</v>
          </cell>
        </row>
        <row r="2856">
          <cell r="C2856">
            <v>5302</v>
          </cell>
          <cell r="D2856" t="str">
            <v>Prvc. Instalacion De Aislador Tipo Poste 13.2 Kv Contaminacion Alta</v>
          </cell>
          <cell r="E2856" t="str">
            <v>UN</v>
          </cell>
          <cell r="F2856">
            <v>243065.41</v>
          </cell>
          <cell r="G2856">
            <v>42573</v>
          </cell>
        </row>
        <row r="2857">
          <cell r="C2857">
            <v>5304</v>
          </cell>
          <cell r="D2857" t="str">
            <v>Prvc. Instalacion De Cadena De Amarre 13.2 Kv Conductor T1 Cont Normal</v>
          </cell>
          <cell r="E2857" t="str">
            <v>UN</v>
          </cell>
          <cell r="F2857">
            <v>142367.29999999999</v>
          </cell>
          <cell r="G2857">
            <v>42573</v>
          </cell>
        </row>
        <row r="2858">
          <cell r="C2858">
            <v>5306</v>
          </cell>
          <cell r="D2858" t="str">
            <v>Prvc.Desmonte De Poste De Hormigón De 14.00 Metros</v>
          </cell>
          <cell r="E2858" t="str">
            <v>UN</v>
          </cell>
          <cell r="F2858">
            <v>360330.29</v>
          </cell>
          <cell r="G2858">
            <v>42573</v>
          </cell>
        </row>
        <row r="2859">
          <cell r="C2859">
            <v>5307</v>
          </cell>
          <cell r="D2859" t="str">
            <v>Prvc. Instalacion De Retencion Pref. "Z" Ais. 57/1-3 Acsr. 1/0</v>
          </cell>
          <cell r="E2859" t="str">
            <v>UN</v>
          </cell>
          <cell r="F2859">
            <v>33061.94</v>
          </cell>
          <cell r="G2859">
            <v>42573</v>
          </cell>
        </row>
        <row r="2860">
          <cell r="C2860">
            <v>5310</v>
          </cell>
          <cell r="D2860" t="str">
            <v>Prvc. Desmonte De Armado De M.T. De Disposición En Dos Crucetas</v>
          </cell>
          <cell r="E2860" t="str">
            <v>UN</v>
          </cell>
          <cell r="F2860">
            <v>66606.16</v>
          </cell>
          <cell r="G2860">
            <v>42573</v>
          </cell>
        </row>
        <row r="2861">
          <cell r="C2861">
            <v>5312</v>
          </cell>
          <cell r="D2861" t="str">
            <v>Prvc. Instalacion De Retencion Pref. "Omega Dob" Ais. 57/1-3 Acsr. 1/0</v>
          </cell>
          <cell r="E2861" t="str">
            <v>UN</v>
          </cell>
          <cell r="F2861">
            <v>36319.53</v>
          </cell>
          <cell r="G2861">
            <v>42573</v>
          </cell>
        </row>
        <row r="2862">
          <cell r="C2862">
            <v>5313</v>
          </cell>
          <cell r="D2862" t="str">
            <v>Prvc. Desmonte De Armado De M.T. De Disposición  En Una Cruceta</v>
          </cell>
          <cell r="E2862" t="str">
            <v>UN</v>
          </cell>
          <cell r="F2862">
            <v>30679.84</v>
          </cell>
          <cell r="G2862">
            <v>42573</v>
          </cell>
        </row>
        <row r="2863">
          <cell r="C2863">
            <v>5316</v>
          </cell>
          <cell r="D2863" t="str">
            <v>Prvc. Instalacion De Armado Trif Alineacion Disp Bandera 13.2 Kv</v>
          </cell>
          <cell r="E2863" t="str">
            <v>UN</v>
          </cell>
          <cell r="F2863">
            <v>490000.74</v>
          </cell>
          <cell r="G2863">
            <v>42573</v>
          </cell>
        </row>
        <row r="2864">
          <cell r="C2864">
            <v>5318</v>
          </cell>
          <cell r="D2864" t="str">
            <v>Prvc. Instalacion De Armado Trif Ang 5º A 20º/30º Disp Bandera 13.2 Kv</v>
          </cell>
          <cell r="E2864" t="str">
            <v>UN</v>
          </cell>
          <cell r="F2864">
            <v>948891.15</v>
          </cell>
          <cell r="G2864">
            <v>42573</v>
          </cell>
        </row>
        <row r="2865">
          <cell r="C2865">
            <v>5320</v>
          </cell>
          <cell r="D2865" t="str">
            <v>Piso En Cerámica Para Exterior Acabado Rústico</v>
          </cell>
          <cell r="E2865" t="str">
            <v>M2</v>
          </cell>
          <cell r="F2865">
            <v>66503.41</v>
          </cell>
          <cell r="G2865">
            <v>42478</v>
          </cell>
        </row>
        <row r="2866">
          <cell r="C2866">
            <v>5322</v>
          </cell>
          <cell r="D2866" t="str">
            <v>Prvc. Instalacion De Armado Trif Anclaje 30 A 60º Disp Bandera 13.2 Kv</v>
          </cell>
          <cell r="E2866" t="str">
            <v>UN</v>
          </cell>
          <cell r="F2866">
            <v>890918.97</v>
          </cell>
          <cell r="G2866">
            <v>42573</v>
          </cell>
        </row>
        <row r="2867">
          <cell r="C2867">
            <v>5323</v>
          </cell>
          <cell r="D2867" t="str">
            <v>Prvc. Instalacion De Armado Trif Fin De Linea Disp Bandera 13.2 Kv</v>
          </cell>
          <cell r="E2867" t="str">
            <v>UN</v>
          </cell>
          <cell r="F2867">
            <v>890918.97</v>
          </cell>
          <cell r="G2867">
            <v>42573</v>
          </cell>
        </row>
        <row r="2868">
          <cell r="C2868">
            <v>5324</v>
          </cell>
          <cell r="D2868" t="str">
            <v>Prvc. Instalacion De Armado Bif Alineacion Disp Bandera 13.2 Kv</v>
          </cell>
          <cell r="E2868" t="str">
            <v>UN</v>
          </cell>
          <cell r="F2868">
            <v>480338.71</v>
          </cell>
          <cell r="G2868">
            <v>42573</v>
          </cell>
        </row>
        <row r="2869">
          <cell r="C2869">
            <v>5325</v>
          </cell>
          <cell r="D2869" t="str">
            <v>Prvc. Desmonte De Línea Aérea M.T.Trifásica Calibre 4 A 4/0 Awg Y Equivalentes Mcm</v>
          </cell>
          <cell r="E2869" t="str">
            <v>ML</v>
          </cell>
          <cell r="F2869">
            <v>2785.15</v>
          </cell>
          <cell r="G2869">
            <v>42573</v>
          </cell>
        </row>
        <row r="2870">
          <cell r="C2870">
            <v>5327</v>
          </cell>
          <cell r="D2870" t="str">
            <v>Prvc. Desmonte De Línea Aérea M.T. Bifásica Calibre 4 A 4/0 Awg Y Equivalentes Mcm</v>
          </cell>
          <cell r="E2870" t="str">
            <v>ML</v>
          </cell>
          <cell r="F2870">
            <v>1895.64</v>
          </cell>
          <cell r="G2870">
            <v>42573</v>
          </cell>
        </row>
        <row r="2871">
          <cell r="C2871">
            <v>5329</v>
          </cell>
          <cell r="D2871" t="str">
            <v>Prvc. Instalacion De Armado Bif Ang 5º A 20º/30º Disp Bandera 13.2 Kv</v>
          </cell>
          <cell r="E2871" t="str">
            <v>UN</v>
          </cell>
          <cell r="F2871">
            <v>929567.09</v>
          </cell>
          <cell r="G2871">
            <v>42573</v>
          </cell>
        </row>
        <row r="2872">
          <cell r="C2872">
            <v>5330</v>
          </cell>
          <cell r="D2872" t="str">
            <v>Prvc. Retiro Puente De Línea Trifásico En Circuito M.T</v>
          </cell>
          <cell r="E2872" t="str">
            <v>UN</v>
          </cell>
          <cell r="F2872">
            <v>51104.32</v>
          </cell>
          <cell r="G2872">
            <v>42573</v>
          </cell>
        </row>
        <row r="2873">
          <cell r="C2873">
            <v>5332</v>
          </cell>
          <cell r="D2873" t="str">
            <v>Prvc. Retiro Puente De Línea En Medio De Vano Circuito Mt Trifásico</v>
          </cell>
          <cell r="E2873" t="str">
            <v>UN</v>
          </cell>
          <cell r="F2873">
            <v>165959.71</v>
          </cell>
          <cell r="G2873">
            <v>42573</v>
          </cell>
        </row>
        <row r="2874">
          <cell r="C2874">
            <v>5334</v>
          </cell>
          <cell r="D2874" t="str">
            <v>Prvc. Instalacion De Armado Bif Anclaje 30 A 60º Disp Bandera 13.2 Kv</v>
          </cell>
          <cell r="E2874" t="str">
            <v>UN</v>
          </cell>
          <cell r="F2874">
            <v>890918.97</v>
          </cell>
          <cell r="G2874">
            <v>42573</v>
          </cell>
        </row>
        <row r="2875">
          <cell r="C2875">
            <v>5335</v>
          </cell>
          <cell r="D2875" t="str">
            <v>Prvc. Retiro Puente De Línea Bifásico En Poste Circuito Mt</v>
          </cell>
          <cell r="E2875" t="str">
            <v>UN</v>
          </cell>
          <cell r="F2875">
            <v>35926.32</v>
          </cell>
          <cell r="G2875">
            <v>42573</v>
          </cell>
        </row>
        <row r="2876">
          <cell r="C2876">
            <v>5337</v>
          </cell>
          <cell r="D2876" t="str">
            <v>Prvc. Retiro De Puente De Línea En Medio De Vano Circuito Mt Bifásico</v>
          </cell>
          <cell r="E2876" t="str">
            <v>UN</v>
          </cell>
          <cell r="F2876">
            <v>150781.70000000001</v>
          </cell>
          <cell r="G2876">
            <v>42573</v>
          </cell>
        </row>
        <row r="2877">
          <cell r="C2877">
            <v>5338</v>
          </cell>
          <cell r="D2877" t="str">
            <v>Prvc. Instalacion De Armado Bif Fin De Linea Disp Bandera 13.2 Kv</v>
          </cell>
          <cell r="E2877" t="str">
            <v>UN</v>
          </cell>
          <cell r="F2877">
            <v>890918.97</v>
          </cell>
          <cell r="G2877">
            <v>42573</v>
          </cell>
        </row>
        <row r="2878">
          <cell r="C2878">
            <v>5340</v>
          </cell>
          <cell r="D2878" t="str">
            <v>Prvc. Desmontaje De Retenida Sencilla Primaria</v>
          </cell>
          <cell r="E2878" t="str">
            <v>UN</v>
          </cell>
          <cell r="F2878">
            <v>40935.19</v>
          </cell>
          <cell r="G2878">
            <v>42573</v>
          </cell>
        </row>
        <row r="2879">
          <cell r="C2879">
            <v>5342</v>
          </cell>
          <cell r="D2879" t="str">
            <v>Prvc. Instalacion De Trafo Mono En Poste Nn 13.2 Kv /120-240 V - 37.5 Kva Con Prot.</v>
          </cell>
          <cell r="E2879" t="str">
            <v>UN</v>
          </cell>
          <cell r="F2879">
            <v>8826464.3800000008</v>
          </cell>
          <cell r="G2879">
            <v>42573</v>
          </cell>
        </row>
        <row r="2880">
          <cell r="C2880">
            <v>5343</v>
          </cell>
          <cell r="D2880" t="str">
            <v>Prvc. Desmontaje De Retenida Secundaria</v>
          </cell>
          <cell r="E2880" t="str">
            <v>UN</v>
          </cell>
          <cell r="F2880">
            <v>36487.730000000003</v>
          </cell>
          <cell r="G2880">
            <v>42573</v>
          </cell>
        </row>
        <row r="2881">
          <cell r="C2881">
            <v>5345</v>
          </cell>
          <cell r="D2881" t="str">
            <v>Prvc. Desmontaje De Retenida Aérea Poste A Poste</v>
          </cell>
          <cell r="E2881" t="str">
            <v>UN</v>
          </cell>
          <cell r="F2881">
            <v>40935.19</v>
          </cell>
          <cell r="G2881">
            <v>42573</v>
          </cell>
        </row>
        <row r="2882">
          <cell r="C2882">
            <v>5346</v>
          </cell>
          <cell r="D2882" t="str">
            <v>Prvc. Desmonte Aislador Porc. Tipo Poste 13.2 Kv</v>
          </cell>
          <cell r="E2882" t="str">
            <v>UN</v>
          </cell>
          <cell r="F2882">
            <v>20424.48</v>
          </cell>
          <cell r="G2882">
            <v>42573</v>
          </cell>
        </row>
        <row r="2883">
          <cell r="C2883">
            <v>5348</v>
          </cell>
          <cell r="D2883" t="str">
            <v>Prcv. Desmonte De Cadena De Amarre Porc. Tres Discos 13.2 Kv</v>
          </cell>
          <cell r="E2883" t="str">
            <v>UN</v>
          </cell>
          <cell r="F2883">
            <v>20424.48</v>
          </cell>
          <cell r="G2883">
            <v>42573</v>
          </cell>
        </row>
        <row r="2884">
          <cell r="C2884">
            <v>5351</v>
          </cell>
          <cell r="D2884" t="str">
            <v>Prvc. Instalacion De Tres Cortacircuitos Nn Completo 13.2 Kv 100 A</v>
          </cell>
          <cell r="E2884" t="str">
            <v>UN</v>
          </cell>
          <cell r="F2884">
            <v>1037230.86</v>
          </cell>
          <cell r="G2884">
            <v>42573</v>
          </cell>
        </row>
        <row r="2885">
          <cell r="C2885">
            <v>5354</v>
          </cell>
          <cell r="D2885" t="str">
            <v>Prvc. Suplemento De Trabajo En Tensión Instalación De Poste De 12 A 14 Metros</v>
          </cell>
          <cell r="E2885" t="str">
            <v>UN</v>
          </cell>
          <cell r="F2885">
            <v>64418.52</v>
          </cell>
          <cell r="G2885">
            <v>42573</v>
          </cell>
        </row>
        <row r="2886">
          <cell r="C2886">
            <v>5356</v>
          </cell>
          <cell r="D2886" t="str">
            <v>Prvc. Instalacion De Dos Cortacircuitos Nn Completo 13.2 Kv 100 A</v>
          </cell>
          <cell r="E2886" t="str">
            <v>UN</v>
          </cell>
          <cell r="F2886">
            <v>691470.56</v>
          </cell>
          <cell r="G2886">
            <v>42573</v>
          </cell>
        </row>
        <row r="2887">
          <cell r="C2887">
            <v>5359</v>
          </cell>
          <cell r="D2887" t="str">
            <v>Prvc. Montaje De Tres Pararrayos 13.2 Kv Fijacion En Cruc. Met.</v>
          </cell>
          <cell r="E2887" t="str">
            <v>UN</v>
          </cell>
          <cell r="F2887">
            <v>653455.61</v>
          </cell>
          <cell r="G2887">
            <v>42573</v>
          </cell>
        </row>
        <row r="2888">
          <cell r="C2888">
            <v>5361</v>
          </cell>
          <cell r="D2888" t="str">
            <v>Prvc. Montaje De Dos Pararrayos 13.2 Kv Fijacion En Cruc. Met.</v>
          </cell>
          <cell r="E2888" t="str">
            <v>UN</v>
          </cell>
          <cell r="F2888">
            <v>460447.32</v>
          </cell>
          <cell r="G2888">
            <v>42573</v>
          </cell>
        </row>
        <row r="2889">
          <cell r="C2889">
            <v>5363</v>
          </cell>
          <cell r="D2889" t="str">
            <v>Prvc. Montaje Retenida Mt 3/8" En Poste Nn C/Poste Aux (Band Fin Linea)</v>
          </cell>
          <cell r="E2889" t="str">
            <v>UN</v>
          </cell>
          <cell r="F2889">
            <v>658171.78</v>
          </cell>
          <cell r="G2889">
            <v>42573</v>
          </cell>
        </row>
        <row r="2890">
          <cell r="C2890">
            <v>5365</v>
          </cell>
          <cell r="D2890" t="str">
            <v>Prvc. Construccion De Registro Sb 300 M.T. Tipo 1 - 1.3 M X 1.3 M X 1.6 M</v>
          </cell>
          <cell r="E2890" t="str">
            <v>UN</v>
          </cell>
          <cell r="F2890">
            <v>2806295.47</v>
          </cell>
          <cell r="G2890">
            <v>42573</v>
          </cell>
        </row>
        <row r="2891">
          <cell r="C2891">
            <v>5367</v>
          </cell>
          <cell r="D2891" t="str">
            <v>Prvc. Apertura O Cierre De Equip De Maniobra Mono O Trif</v>
          </cell>
          <cell r="E2891" t="str">
            <v>UN</v>
          </cell>
          <cell r="F2891">
            <v>7755</v>
          </cell>
          <cell r="G2891">
            <v>42573</v>
          </cell>
        </row>
        <row r="2892">
          <cell r="C2892">
            <v>5369</v>
          </cell>
          <cell r="D2892" t="str">
            <v>Prvc. Vano Retensado Lin (1F) 1/O A 4/0 Cu 4/0 A 477 Mcm Al Acsr</v>
          </cell>
          <cell r="E2892" t="str">
            <v>UN</v>
          </cell>
          <cell r="F2892">
            <v>37820.620000000003</v>
          </cell>
          <cell r="G2892">
            <v>42573</v>
          </cell>
        </row>
        <row r="2893">
          <cell r="C2893">
            <v>5372</v>
          </cell>
          <cell r="D2893" t="str">
            <v>Prvc. Suplemento De Trabajo En Tensión Cruceta Auxiliar De Protecciones</v>
          </cell>
          <cell r="E2893" t="str">
            <v>UN</v>
          </cell>
          <cell r="F2893">
            <v>36810.58</v>
          </cell>
          <cell r="G2893">
            <v>42573</v>
          </cell>
        </row>
        <row r="2894">
          <cell r="C2894">
            <v>5373</v>
          </cell>
          <cell r="D2894" t="str">
            <v>Prvc. Suplemento De Trabajo En Tensión Arm Simp Trif/Bif Alineación Disp Hor</v>
          </cell>
          <cell r="E2894" t="str">
            <v>UN</v>
          </cell>
          <cell r="F2894">
            <v>64418.52</v>
          </cell>
          <cell r="G2894">
            <v>42573</v>
          </cell>
        </row>
        <row r="2895">
          <cell r="C2895">
            <v>5374</v>
          </cell>
          <cell r="D2895" t="str">
            <v>Prvc. Puente Simp Conexion Bt Trafo Mono 2 Bornas Tipo Poste 25.50 Y 75 Kva</v>
          </cell>
          <cell r="E2895" t="str">
            <v>UN</v>
          </cell>
          <cell r="F2895">
            <v>155632.07999999999</v>
          </cell>
          <cell r="G2895">
            <v>42573</v>
          </cell>
        </row>
        <row r="2896">
          <cell r="C2896">
            <v>5375</v>
          </cell>
          <cell r="D2896" t="str">
            <v>Prvc. Suplemento De Trabajo En Tensión Arm Simp Trif/Bif Angulo Disp Hor</v>
          </cell>
          <cell r="E2896" t="str">
            <v>UN</v>
          </cell>
          <cell r="F2896">
            <v>64418.52</v>
          </cell>
          <cell r="G2896">
            <v>42573</v>
          </cell>
        </row>
        <row r="2897">
          <cell r="C2897">
            <v>5376</v>
          </cell>
          <cell r="D2897" t="str">
            <v>Prvc. Suplemento De Trabajo En Tensión Arm Simp Trif/Bif Anclaje Y Fin De Línea Disp Hor</v>
          </cell>
          <cell r="E2897" t="str">
            <v>UN</v>
          </cell>
          <cell r="F2897">
            <v>64418.52</v>
          </cell>
          <cell r="G2897">
            <v>42573</v>
          </cell>
        </row>
        <row r="2898">
          <cell r="C2898">
            <v>5377</v>
          </cell>
          <cell r="D2898" t="str">
            <v>Prvc. Suplemento De Trabajo En Tensión Vano Retensado Lin (1 F) 1/0 A 4/0 Cu 4/0 A 477Mcm Al, Acsr</v>
          </cell>
          <cell r="E2898" t="str">
            <v>UN</v>
          </cell>
          <cell r="F2898">
            <v>18405.29</v>
          </cell>
          <cell r="G2898">
            <v>42573</v>
          </cell>
        </row>
        <row r="2899">
          <cell r="C2899">
            <v>5378</v>
          </cell>
          <cell r="D2899" t="str">
            <v>Prvc. Suplemento De Trabajo En Tensión Cortacircuito Nn Completo 13.2 Kv 100 A</v>
          </cell>
          <cell r="E2899" t="str">
            <v>UN</v>
          </cell>
          <cell r="F2899">
            <v>46013.23</v>
          </cell>
          <cell r="G2899">
            <v>42573</v>
          </cell>
        </row>
        <row r="2900">
          <cell r="C2900">
            <v>5379</v>
          </cell>
          <cell r="D2900" t="str">
            <v>Prvc. Suplemento De Trabajo En Tensión Instalación De Aislador Tipo Poste</v>
          </cell>
          <cell r="E2900" t="str">
            <v>UN</v>
          </cell>
          <cell r="F2900">
            <v>36810.58</v>
          </cell>
          <cell r="G2900">
            <v>42573</v>
          </cell>
        </row>
        <row r="2901">
          <cell r="C2901">
            <v>5380</v>
          </cell>
          <cell r="D2901" t="str">
            <v>Prvc. Suplemento De Trabajo En Tensión Cadena De Amarre</v>
          </cell>
          <cell r="E2901" t="str">
            <v>UN</v>
          </cell>
          <cell r="F2901">
            <v>36810.58</v>
          </cell>
          <cell r="G2901">
            <v>42573</v>
          </cell>
        </row>
        <row r="2902">
          <cell r="C2902">
            <v>5382</v>
          </cell>
          <cell r="D2902" t="str">
            <v>Prvc. Suplemento De Trabajo En Tensión Instalación Puente De Línea Trifásico M.T.</v>
          </cell>
          <cell r="E2902" t="str">
            <v>UN</v>
          </cell>
          <cell r="F2902">
            <v>27607.94</v>
          </cell>
          <cell r="G2902">
            <v>42573</v>
          </cell>
        </row>
        <row r="2903">
          <cell r="C2903">
            <v>5383</v>
          </cell>
          <cell r="D2903" t="str">
            <v>Prvc. Tendido De Linea Trenzada Triplex 4/0</v>
          </cell>
          <cell r="E2903" t="str">
            <v>ML</v>
          </cell>
          <cell r="F2903">
            <v>45826.400000000001</v>
          </cell>
          <cell r="G2903">
            <v>42573</v>
          </cell>
        </row>
        <row r="2904">
          <cell r="C2904">
            <v>5384</v>
          </cell>
          <cell r="D2904" t="str">
            <v>Prvc. Suplemento De Trabajo En Tensión Instalación Puente De Línea Bifásico M.T.</v>
          </cell>
          <cell r="E2904" t="str">
            <v>UN</v>
          </cell>
          <cell r="F2904">
            <v>22086.35</v>
          </cell>
          <cell r="G2904">
            <v>42573</v>
          </cell>
        </row>
        <row r="2905">
          <cell r="C2905">
            <v>5385</v>
          </cell>
          <cell r="D2905" t="str">
            <v>Prvc. Suplemento De Trabajo En Tensión Instalación De Estribo Para Conector Amovible</v>
          </cell>
          <cell r="E2905" t="str">
            <v>UN</v>
          </cell>
          <cell r="F2905">
            <v>18405.29</v>
          </cell>
          <cell r="G2905">
            <v>42573</v>
          </cell>
        </row>
        <row r="2906">
          <cell r="C2906">
            <v>5387</v>
          </cell>
          <cell r="D2906" t="str">
            <v>Prvc. Suplemento De Trabajo En Tensión Desmontaje De Postes Mt</v>
          </cell>
          <cell r="E2906" t="str">
            <v>UN</v>
          </cell>
          <cell r="F2906">
            <v>64418.52</v>
          </cell>
          <cell r="G2906">
            <v>42573</v>
          </cell>
        </row>
        <row r="2907">
          <cell r="C2907">
            <v>5388</v>
          </cell>
          <cell r="D2907" t="str">
            <v>Prvc. Suplemento De Trabajo En Tensión Desm Arm En Cruceta Sencilla</v>
          </cell>
          <cell r="E2907" t="str">
            <v>UN</v>
          </cell>
          <cell r="F2907">
            <v>27607.94</v>
          </cell>
          <cell r="G2907">
            <v>42573</v>
          </cell>
        </row>
        <row r="2908">
          <cell r="C2908">
            <v>5389</v>
          </cell>
          <cell r="D2908" t="str">
            <v>Prvc. Suplemento De Trabajo En Tensión Desm Arm En Cruceta Doble</v>
          </cell>
          <cell r="E2908" t="str">
            <v>UN</v>
          </cell>
          <cell r="F2908">
            <v>27607.94</v>
          </cell>
          <cell r="G2908">
            <v>42573</v>
          </cell>
        </row>
        <row r="2909">
          <cell r="C2909">
            <v>5390</v>
          </cell>
          <cell r="D2909" t="str">
            <v>Prvc. Construccion Canalizacion C/ Un Tubo De 1" Diam En Lecho De Arena</v>
          </cell>
          <cell r="E2909" t="str">
            <v>ML</v>
          </cell>
          <cell r="F2909">
            <v>6464.19</v>
          </cell>
          <cell r="G2909">
            <v>42573</v>
          </cell>
        </row>
        <row r="2910">
          <cell r="C2910">
            <v>5391</v>
          </cell>
          <cell r="D2910" t="str">
            <v>Prvc. Supl Tet Desm. Seccionador Fusible O Pararrayo</v>
          </cell>
          <cell r="E2910" t="str">
            <v>UN</v>
          </cell>
          <cell r="F2910">
            <v>18405.29</v>
          </cell>
          <cell r="G2910">
            <v>42573</v>
          </cell>
        </row>
        <row r="2911">
          <cell r="C2911">
            <v>5393</v>
          </cell>
          <cell r="D2911" t="str">
            <v>Prvc. Suplemento De Trabajo En Tensión Reub Interruptor - Seccionador Trifásico</v>
          </cell>
          <cell r="E2911" t="str">
            <v>UN</v>
          </cell>
          <cell r="F2911">
            <v>102701.52</v>
          </cell>
          <cell r="G2911">
            <v>42573</v>
          </cell>
        </row>
        <row r="2912">
          <cell r="C2912">
            <v>5395</v>
          </cell>
          <cell r="D2912" t="str">
            <v>Prvc. Supl Tet Desm. Aisl Multipar O Tipo Poste</v>
          </cell>
          <cell r="E2912" t="str">
            <v>UN</v>
          </cell>
          <cell r="F2912">
            <v>27607.94</v>
          </cell>
          <cell r="G2912">
            <v>42573</v>
          </cell>
        </row>
        <row r="2913">
          <cell r="C2913">
            <v>5396</v>
          </cell>
          <cell r="D2913" t="str">
            <v>Prvc. Supl Tet Desm. Cadena De Amarre</v>
          </cell>
          <cell r="E2913" t="str">
            <v>UN</v>
          </cell>
          <cell r="F2913">
            <v>27607.94</v>
          </cell>
          <cell r="G2913">
            <v>42573</v>
          </cell>
        </row>
        <row r="2914">
          <cell r="C2914">
            <v>5397</v>
          </cell>
          <cell r="D2914" t="str">
            <v>Prvc. Certificación Retie</v>
          </cell>
          <cell r="E2914" t="str">
            <v>GL</v>
          </cell>
          <cell r="F2914">
            <v>96034771.790000007</v>
          </cell>
          <cell r="G2914">
            <v>42487</v>
          </cell>
        </row>
        <row r="2915">
          <cell r="C2915">
            <v>5398</v>
          </cell>
          <cell r="D2915" t="str">
            <v>Prvc. Certificación Retilap</v>
          </cell>
          <cell r="E2915" t="str">
            <v>GL</v>
          </cell>
          <cell r="F2915">
            <v>44015040</v>
          </cell>
          <cell r="G2915">
            <v>42487</v>
          </cell>
        </row>
        <row r="2916">
          <cell r="C2916">
            <v>5399</v>
          </cell>
          <cell r="D2916" t="str">
            <v>Gestiones Ante Electricaribe</v>
          </cell>
          <cell r="E2916" t="str">
            <v>GL</v>
          </cell>
          <cell r="F2916">
            <v>2900000</v>
          </cell>
          <cell r="G2916">
            <v>42578</v>
          </cell>
        </row>
        <row r="2917">
          <cell r="C2917">
            <v>5400</v>
          </cell>
          <cell r="D2917" t="str">
            <v>Prvc. Desmonte De Perchas De 1 Puesto</v>
          </cell>
          <cell r="E2917" t="str">
            <v>UN</v>
          </cell>
          <cell r="F2917">
            <v>15501.83</v>
          </cell>
          <cell r="G2917">
            <v>42573</v>
          </cell>
        </row>
        <row r="2918">
          <cell r="C2918">
            <v>5402</v>
          </cell>
          <cell r="D2918" t="str">
            <v>Prvc. Construccion Canalizacion C/ Dos Tubos De 1" Diam En Lecho De Arena</v>
          </cell>
          <cell r="E2918" t="str">
            <v>ML</v>
          </cell>
          <cell r="F2918">
            <v>11803.56</v>
          </cell>
          <cell r="G2918">
            <v>42573</v>
          </cell>
        </row>
        <row r="2919">
          <cell r="C2919">
            <v>5404</v>
          </cell>
          <cell r="D2919" t="str">
            <v>Prvc. Desmonte Percha De 3 Puestos</v>
          </cell>
          <cell r="E2919" t="str">
            <v>UN</v>
          </cell>
          <cell r="F2919">
            <v>35926.32</v>
          </cell>
          <cell r="G2919">
            <v>42573</v>
          </cell>
        </row>
        <row r="2920">
          <cell r="C2920">
            <v>5406</v>
          </cell>
          <cell r="D2920" t="str">
            <v>Prvc. Construccion Canalizacion C/ Tres Tubos De 1" Diam En Lecho De Arena</v>
          </cell>
          <cell r="E2920" t="str">
            <v>ML</v>
          </cell>
          <cell r="F2920">
            <v>17199.38</v>
          </cell>
          <cell r="G2920">
            <v>42573</v>
          </cell>
        </row>
        <row r="2921">
          <cell r="C2921">
            <v>5407</v>
          </cell>
          <cell r="D2921" t="str">
            <v>Prvc. Desmonte De Línea Bt (Rt) Triplex 2 A 4/0</v>
          </cell>
          <cell r="E2921" t="str">
            <v>UN</v>
          </cell>
          <cell r="F2921">
            <v>4119.38</v>
          </cell>
          <cell r="G2921">
            <v>42573</v>
          </cell>
        </row>
        <row r="2922">
          <cell r="C2922">
            <v>5410</v>
          </cell>
          <cell r="D2922" t="str">
            <v>Prvc. Desmonte De Línea Bt (Ra) 1 Hilo No. 4 A 1/0</v>
          </cell>
          <cell r="E2922" t="str">
            <v>UN</v>
          </cell>
          <cell r="F2922">
            <v>1006.78</v>
          </cell>
          <cell r="G2922">
            <v>42573</v>
          </cell>
        </row>
        <row r="2923">
          <cell r="C2923">
            <v>5411</v>
          </cell>
          <cell r="D2923" t="str">
            <v>Prvc. Construccion Canalizacion C/ Cuatro Tubos De 1" Diam En Lecho De Arena</v>
          </cell>
          <cell r="E2923" t="str">
            <v>ML</v>
          </cell>
          <cell r="F2923">
            <v>22704.03</v>
          </cell>
          <cell r="G2923">
            <v>42702</v>
          </cell>
        </row>
        <row r="2924">
          <cell r="C2924">
            <v>5413</v>
          </cell>
          <cell r="D2924" t="str">
            <v>Prvc. Desm. Caja Deriv Acomet Trif</v>
          </cell>
          <cell r="E2924" t="str">
            <v>UN</v>
          </cell>
          <cell r="F2924">
            <v>67619.88</v>
          </cell>
          <cell r="G2924">
            <v>42573</v>
          </cell>
        </row>
        <row r="2925">
          <cell r="C2925">
            <v>5416</v>
          </cell>
          <cell r="D2925" t="str">
            <v>Prvc. Retiro De Luminaria Ap</v>
          </cell>
          <cell r="E2925" t="str">
            <v>UN</v>
          </cell>
          <cell r="F2925">
            <v>26232.39</v>
          </cell>
          <cell r="G2925">
            <v>42573</v>
          </cell>
        </row>
        <row r="2926">
          <cell r="C2926">
            <v>5418</v>
          </cell>
          <cell r="D2926" t="str">
            <v>Prvc. Construccion Canalizacion C/ Cinco Tubos De 1" Diam En Lecho De Arena</v>
          </cell>
          <cell r="E2926" t="str">
            <v>ML</v>
          </cell>
          <cell r="F2926">
            <v>30648.61</v>
          </cell>
          <cell r="G2926">
            <v>42573</v>
          </cell>
        </row>
        <row r="2927">
          <cell r="C2927">
            <v>5420</v>
          </cell>
          <cell r="D2927" t="str">
            <v>Prvc. Construccion Canalizacion C/ Seis Tubos De 1" Diam En Lecho De Arena</v>
          </cell>
          <cell r="E2927" t="str">
            <v>ML</v>
          </cell>
          <cell r="F2927">
            <v>36252.32</v>
          </cell>
          <cell r="G2927">
            <v>42573</v>
          </cell>
        </row>
        <row r="2928">
          <cell r="C2928">
            <v>5422</v>
          </cell>
          <cell r="D2928" t="str">
            <v>Prvc. Construccion Canalizacion C/ Siete Tubos De 1" Diam En Lecho De Arena</v>
          </cell>
          <cell r="E2928" t="str">
            <v>ML</v>
          </cell>
          <cell r="F2928">
            <v>42064.97</v>
          </cell>
          <cell r="G2928">
            <v>42573</v>
          </cell>
        </row>
        <row r="2929">
          <cell r="C2929">
            <v>5424</v>
          </cell>
          <cell r="D2929" t="str">
            <v>Prvc. Construccion Canalizacion C/ Ocho Tubos De 1" Diam En Lecho De Arena</v>
          </cell>
          <cell r="E2929" t="str">
            <v>ML</v>
          </cell>
          <cell r="F2929">
            <v>48163.6</v>
          </cell>
          <cell r="G2929">
            <v>42573</v>
          </cell>
        </row>
        <row r="2930">
          <cell r="C2930">
            <v>5426</v>
          </cell>
          <cell r="D2930" t="str">
            <v>Prvc. Contruccion Canalizacion C/ Nueve Tubos De 1" Diam En Lecho De Arena</v>
          </cell>
          <cell r="E2930" t="str">
            <v>ML</v>
          </cell>
          <cell r="F2930">
            <v>54647.15</v>
          </cell>
          <cell r="G2930">
            <v>42514</v>
          </cell>
        </row>
        <row r="2931">
          <cell r="C2931">
            <v>5428</v>
          </cell>
          <cell r="D2931" t="str">
            <v>Prvc. Construccion Canalizacion C/ Diez Tubos De 1" Diam En Lecho De Arena</v>
          </cell>
          <cell r="E2931" t="str">
            <v>ML</v>
          </cell>
          <cell r="F2931">
            <v>61930.61</v>
          </cell>
          <cell r="G2931">
            <v>42514</v>
          </cell>
        </row>
        <row r="2932">
          <cell r="C2932">
            <v>5430</v>
          </cell>
          <cell r="D2932" t="str">
            <v>Prvc. Construccion Canalizacion C/ Once Tubos De 1" Diam En Lecho De Arena</v>
          </cell>
          <cell r="E2932" t="str">
            <v>ML</v>
          </cell>
          <cell r="F2932">
            <v>69578.55</v>
          </cell>
          <cell r="G2932">
            <v>42514</v>
          </cell>
        </row>
        <row r="2933">
          <cell r="C2933">
            <v>5432</v>
          </cell>
          <cell r="D2933" t="str">
            <v>Prvc. Construccion Canalizacion C/ Doce Tubos De 1" Diam En Lecho De Arena</v>
          </cell>
          <cell r="E2933" t="str">
            <v>ML</v>
          </cell>
          <cell r="F2933">
            <v>77531.77</v>
          </cell>
          <cell r="G2933">
            <v>42514</v>
          </cell>
        </row>
        <row r="2934">
          <cell r="C2934">
            <v>5434</v>
          </cell>
          <cell r="D2934" t="str">
            <v>Prvc. Instalacion Paso Aereo Subterraneo Bt En Poste Tuberia De 4"</v>
          </cell>
          <cell r="E2934" t="str">
            <v>UN</v>
          </cell>
          <cell r="F2934">
            <v>626222.62</v>
          </cell>
          <cell r="G2934">
            <v>42573</v>
          </cell>
        </row>
        <row r="2935">
          <cell r="C2935">
            <v>5436</v>
          </cell>
          <cell r="D2935" t="str">
            <v>Prvc. Construccion Registro Con Tapa De 0.6 X 0.6 X 0.6 Metros En Mamposteria</v>
          </cell>
          <cell r="E2935" t="str">
            <v>UN</v>
          </cell>
          <cell r="F2935">
            <v>631103.42000000004</v>
          </cell>
          <cell r="G2935">
            <v>42573</v>
          </cell>
        </row>
        <row r="2936">
          <cell r="C2936">
            <v>5438</v>
          </cell>
          <cell r="D2936" t="str">
            <v>Prvc. Construccion Registro Con Tapa De 0.8 X 0.8 X 0.8 Metros En Mamposteria</v>
          </cell>
          <cell r="E2936" t="str">
            <v>UN</v>
          </cell>
          <cell r="F2936">
            <v>834106.15</v>
          </cell>
          <cell r="G2936">
            <v>42573</v>
          </cell>
        </row>
        <row r="2937">
          <cell r="C2937">
            <v>5440</v>
          </cell>
          <cell r="D2937" t="str">
            <v>Prvc. Instalacion De Acometida 2X8+8 Awg Polietileno Xlpe 90</v>
          </cell>
          <cell r="E2937" t="str">
            <v>UN</v>
          </cell>
          <cell r="F2937">
            <v>333337.48</v>
          </cell>
          <cell r="G2937">
            <v>42573</v>
          </cell>
        </row>
        <row r="2938">
          <cell r="C2938">
            <v>5442</v>
          </cell>
          <cell r="D2938" t="str">
            <v>Prvc. Construccion De Carcamo De Baja Tension</v>
          </cell>
          <cell r="E2938" t="str">
            <v>ML</v>
          </cell>
          <cell r="F2938">
            <v>191858.35</v>
          </cell>
          <cell r="G2938">
            <v>42573</v>
          </cell>
        </row>
        <row r="2939">
          <cell r="C2939">
            <v>5443</v>
          </cell>
          <cell r="D2939" t="str">
            <v>Prvc. Elaboración De Topo 3" Para Cruce De Pavimento. Incluye Compresor</v>
          </cell>
          <cell r="E2939" t="str">
            <v>UN</v>
          </cell>
          <cell r="F2939">
            <v>156975</v>
          </cell>
          <cell r="G2939">
            <v>42572</v>
          </cell>
        </row>
        <row r="2940">
          <cell r="C2940">
            <v>5446</v>
          </cell>
          <cell r="D2940" t="str">
            <v>Prvc. Instalacion De Tuberia Emt Coduit De 3/4"</v>
          </cell>
          <cell r="E2940" t="str">
            <v>ML</v>
          </cell>
          <cell r="F2940">
            <v>12572.22</v>
          </cell>
          <cell r="G2940">
            <v>42573</v>
          </cell>
        </row>
        <row r="2941">
          <cell r="C2941">
            <v>5448</v>
          </cell>
          <cell r="D2941" t="str">
            <v>Prvc. Corte, Demolición, Resane Con Concreto De 3000 Psi De Andén, Para Instalación De Tubería</v>
          </cell>
          <cell r="E2941" t="str">
            <v>ML</v>
          </cell>
          <cell r="F2941">
            <v>78725.06</v>
          </cell>
          <cell r="G2941">
            <v>42480</v>
          </cell>
        </row>
        <row r="2942">
          <cell r="C2942">
            <v>5449</v>
          </cell>
          <cell r="D2942" t="str">
            <v>Prvc. Tramite Retilap Para Transformador Monofásico De 25 Kva</v>
          </cell>
          <cell r="E2942" t="str">
            <v>UN</v>
          </cell>
          <cell r="F2942">
            <v>6993480</v>
          </cell>
          <cell r="G2942">
            <v>42572</v>
          </cell>
        </row>
        <row r="2943">
          <cell r="C2943">
            <v>5450</v>
          </cell>
          <cell r="D2943" t="str">
            <v>Prvc. Tramite Retie Para Transformador Monofásico De 25 Kva</v>
          </cell>
          <cell r="E2943" t="str">
            <v>UN</v>
          </cell>
          <cell r="F2943">
            <v>1857500</v>
          </cell>
          <cell r="G2943">
            <v>42572</v>
          </cell>
        </row>
        <row r="2944">
          <cell r="C2944">
            <v>5451</v>
          </cell>
          <cell r="D2944" t="str">
            <v>Prvc. Tramite Ante Electricaribe  Para Transformador Monofásico De 25 Kva</v>
          </cell>
          <cell r="E2944" t="str">
            <v>UN</v>
          </cell>
          <cell r="F2944">
            <v>2980000</v>
          </cell>
          <cell r="G2944">
            <v>42572</v>
          </cell>
        </row>
        <row r="2945">
          <cell r="C2945">
            <v>5452</v>
          </cell>
          <cell r="D2945" t="str">
            <v>Prvc. Reubicacion De Trafo Trifasico 13.2 Kv En Poste Nn</v>
          </cell>
          <cell r="E2945" t="str">
            <v>UN</v>
          </cell>
          <cell r="F2945">
            <v>1009433.94</v>
          </cell>
          <cell r="G2945">
            <v>42573</v>
          </cell>
        </row>
        <row r="2946">
          <cell r="C2946">
            <v>5454</v>
          </cell>
          <cell r="D2946" t="str">
            <v>Prvc. Reub. Interruptor/Reconectador/Autoseccionador Trif 13.2 Kv</v>
          </cell>
          <cell r="E2946" t="str">
            <v>UN</v>
          </cell>
          <cell r="F2946">
            <v>771866.33</v>
          </cell>
          <cell r="G2946">
            <v>42573</v>
          </cell>
        </row>
        <row r="2947">
          <cell r="C2947">
            <v>5456</v>
          </cell>
          <cell r="D2947" t="str">
            <v>Prvc. Reubicacion De Trafo Mono 13.2 Kv En Poste Nn</v>
          </cell>
          <cell r="E2947" t="str">
            <v>UN</v>
          </cell>
          <cell r="F2947">
            <v>812274.91</v>
          </cell>
          <cell r="G2947">
            <v>42573</v>
          </cell>
        </row>
        <row r="2948">
          <cell r="C2948">
            <v>5458</v>
          </cell>
          <cell r="D2948" t="str">
            <v>Prvc. Reubicacion Paso Aereo Subterraneo Mt</v>
          </cell>
          <cell r="E2948" t="str">
            <v>UN</v>
          </cell>
          <cell r="F2948">
            <v>594148.61</v>
          </cell>
          <cell r="G2948">
            <v>42573</v>
          </cell>
        </row>
        <row r="2949">
          <cell r="C2949">
            <v>5460</v>
          </cell>
          <cell r="D2949" t="str">
            <v>Prvc. Reub. De Equipo De Medida Indirecta</v>
          </cell>
          <cell r="E2949" t="str">
            <v>UN</v>
          </cell>
          <cell r="F2949">
            <v>1010920.1</v>
          </cell>
          <cell r="G2949">
            <v>42573</v>
          </cell>
        </row>
        <row r="2950">
          <cell r="C2950">
            <v>5462</v>
          </cell>
          <cell r="D2950" t="str">
            <v>Suministro E Instalacion De Bolardo Metalico (Ver Diseño)</v>
          </cell>
          <cell r="E2950" t="str">
            <v>UN</v>
          </cell>
          <cell r="F2950">
            <v>211833.16</v>
          </cell>
          <cell r="G2950">
            <v>42514</v>
          </cell>
        </row>
        <row r="2951">
          <cell r="C2951">
            <v>5463</v>
          </cell>
          <cell r="D2951" t="str">
            <v>Prvc. Suministro De Reducción De 1600 X 1700 Mm, Sn 2500, Incluye Unión Y Transporte</v>
          </cell>
          <cell r="E2951" t="str">
            <v>UN</v>
          </cell>
          <cell r="F2951">
            <v>6430000</v>
          </cell>
          <cell r="G2951">
            <v>42556</v>
          </cell>
        </row>
        <row r="2952">
          <cell r="C2952">
            <v>5464</v>
          </cell>
          <cell r="D2952" t="str">
            <v>Prvc. Instalación De Reducción De 1600 X 1700 Mm Pn 1 Sn 2500</v>
          </cell>
          <cell r="E2952" t="str">
            <v>UN</v>
          </cell>
          <cell r="F2952">
            <v>783367</v>
          </cell>
          <cell r="G2952">
            <v>42556</v>
          </cell>
        </row>
        <row r="2953">
          <cell r="C2953">
            <v>5465</v>
          </cell>
          <cell r="D2953" t="str">
            <v>Provisiones Para El Suministro E Instalacion De Juegos Infantiles Para Niños Entre Edades De 5 A 12 Años, Para El Mejoramiento Y Construccion De Parques Publicos, Canchas, Zonas Verdes Y Boulevares Fase Iv (Ver Diseño)</v>
          </cell>
          <cell r="E2953" t="str">
            <v>GL</v>
          </cell>
          <cell r="F2953">
            <v>700000000</v>
          </cell>
          <cell r="G2953">
            <v>42487</v>
          </cell>
        </row>
        <row r="2954">
          <cell r="C2954">
            <v>5466</v>
          </cell>
          <cell r="D2954" t="str">
            <v>Provisiones Para El Suministro E Instalacion De Juegos Infantiles Para Niños Entre Edades De 0 A 5 Años, Para El Mejoramiento Y Construccion De Parques Publicos, Canchas, Zonas Verdes Y Boulevares Fase Iv (Ver Diseño)</v>
          </cell>
          <cell r="E2954" t="str">
            <v>GL</v>
          </cell>
          <cell r="F2954">
            <v>250000000</v>
          </cell>
          <cell r="G2954">
            <v>42487</v>
          </cell>
        </row>
        <row r="2955">
          <cell r="C2955">
            <v>5467</v>
          </cell>
          <cell r="D2955" t="str">
            <v>Provisiones Para El Diseño, Suministro E Instalacion De Iluminacion, Para El Mejoramiento Y Construccion De Parques Publicos, Canchas, Zonas Verdes Y Boulevares Fase Iv (Ver Diseño)</v>
          </cell>
          <cell r="E2955" t="str">
            <v>GL</v>
          </cell>
          <cell r="F2955">
            <v>2857974400</v>
          </cell>
          <cell r="G2955">
            <v>42487</v>
          </cell>
        </row>
        <row r="2956">
          <cell r="C2956">
            <v>5468</v>
          </cell>
          <cell r="D2956" t="str">
            <v>Provision De Iluminacion Especial Con Colores Y Sonido (Ver Diseño)</v>
          </cell>
          <cell r="E2956" t="str">
            <v>GL</v>
          </cell>
          <cell r="F2956">
            <v>80000000</v>
          </cell>
          <cell r="G2956">
            <v>42487</v>
          </cell>
        </row>
        <row r="2957">
          <cell r="C2957">
            <v>5469</v>
          </cell>
          <cell r="D2957" t="str">
            <v>Malla Cal. 10 Forrada En Pvc En Tuberia Galvanizada De 2" Y Tuberia Galvanizada De 1" Parte Superior E Inferior, Incluye Pintura Del Cerramiento En Anticorrosivo Y Esmalte Color.</v>
          </cell>
          <cell r="E2957" t="str">
            <v>M2</v>
          </cell>
          <cell r="F2957">
            <v>60837.47</v>
          </cell>
          <cell r="G2957">
            <v>42514</v>
          </cell>
        </row>
        <row r="2958">
          <cell r="C2958">
            <v>5470</v>
          </cell>
          <cell r="D2958" t="str">
            <v>Prvc. Tendido De Línea Trif Conductor Aaac 559,5 Mcm (Darien)</v>
          </cell>
          <cell r="E2958" t="str">
            <v>ML</v>
          </cell>
          <cell r="F2958">
            <v>78878.86</v>
          </cell>
          <cell r="G2958">
            <v>42573</v>
          </cell>
        </row>
        <row r="2959">
          <cell r="C2959">
            <v>5471</v>
          </cell>
          <cell r="D2959" t="str">
            <v>Prvc. Instalación De Derivación Trif Rígida Acsr 477- Acsr 1/0</v>
          </cell>
          <cell r="E2959" t="str">
            <v>UN</v>
          </cell>
          <cell r="F2959">
            <v>580598.06999999995</v>
          </cell>
          <cell r="G2959">
            <v>42573</v>
          </cell>
        </row>
        <row r="2960">
          <cell r="C2960">
            <v>5472</v>
          </cell>
          <cell r="D2960" t="str">
            <v>Prvc. Instalación Cadena De Amarre 13.2 Kv Conductor T5 Cont Alta</v>
          </cell>
          <cell r="E2960" t="str">
            <v>UN</v>
          </cell>
          <cell r="F2960">
            <v>254882.05</v>
          </cell>
          <cell r="G2960">
            <v>42573</v>
          </cell>
        </row>
        <row r="2961">
          <cell r="C2961">
            <v>5473</v>
          </cell>
          <cell r="D2961" t="str">
            <v>Prvc. Instalación De Retención Pref. "Z" Ais 57/1 - 3 Acsr 447</v>
          </cell>
          <cell r="E2961" t="str">
            <v>UN</v>
          </cell>
          <cell r="F2961">
            <v>50130</v>
          </cell>
          <cell r="G2961">
            <v>42573</v>
          </cell>
        </row>
        <row r="2962">
          <cell r="C2962">
            <v>5474</v>
          </cell>
          <cell r="D2962" t="str">
            <v>Prvc. Instalación De Retención Pref. "Omega Dob" Ais 57/1 - 3 Acsr 477</v>
          </cell>
          <cell r="E2962" t="str">
            <v>UN</v>
          </cell>
          <cell r="F2962">
            <v>52229.02</v>
          </cell>
          <cell r="G2962">
            <v>42573</v>
          </cell>
        </row>
        <row r="2963">
          <cell r="C2963">
            <v>5475</v>
          </cell>
          <cell r="D2963" t="str">
            <v>Prvc. Reubicación De Medidor Monofásico De Medida Directa</v>
          </cell>
          <cell r="E2963" t="str">
            <v>UN</v>
          </cell>
          <cell r="F2963">
            <v>59485.32</v>
          </cell>
          <cell r="G2963">
            <v>42573</v>
          </cell>
        </row>
        <row r="2964">
          <cell r="C2964">
            <v>5476</v>
          </cell>
          <cell r="D2964" t="str">
            <v>Prvc. Reubicación De Equipo De Medida Semidirecta</v>
          </cell>
          <cell r="E2964" t="str">
            <v>UN</v>
          </cell>
          <cell r="F2964">
            <v>419306.13</v>
          </cell>
          <cell r="G2964">
            <v>42573</v>
          </cell>
        </row>
        <row r="2965">
          <cell r="C2965">
            <v>5477</v>
          </cell>
          <cell r="D2965" t="str">
            <v>Prvc. Certificación Retie</v>
          </cell>
          <cell r="E2965" t="str">
            <v>GL</v>
          </cell>
          <cell r="F2965">
            <v>34128433.5</v>
          </cell>
          <cell r="G2965">
            <v>42592</v>
          </cell>
        </row>
        <row r="2966">
          <cell r="C2966">
            <v>5478</v>
          </cell>
          <cell r="D2966" t="str">
            <v>Prvc. Certificación Retilap</v>
          </cell>
          <cell r="E2966" t="str">
            <v>GL</v>
          </cell>
          <cell r="F2966">
            <v>20712960</v>
          </cell>
          <cell r="G2966">
            <v>42592</v>
          </cell>
        </row>
        <row r="2967">
          <cell r="C2967">
            <v>5479</v>
          </cell>
          <cell r="D2967" t="str">
            <v>Prvc. Gestiones Ante Electricaribe</v>
          </cell>
          <cell r="E2967" t="str">
            <v>GL</v>
          </cell>
          <cell r="F2967">
            <v>8525000</v>
          </cell>
          <cell r="G2967">
            <v>42572</v>
          </cell>
        </row>
        <row r="2968">
          <cell r="C2968">
            <v>5486</v>
          </cell>
          <cell r="D2968" t="str">
            <v>Suministro E Instalacion De Cerramiento En Paneles De Malla Electrosoldada Galvanizada Con Aleacion De Aluminio 90/10 Recubierto Con Pintura Electrostatica En Resina De Poliester, Altura 2.40 Metros.</v>
          </cell>
          <cell r="E2968" t="str">
            <v>M2</v>
          </cell>
          <cell r="F2968">
            <v>110518.19</v>
          </cell>
          <cell r="G2968">
            <v>42496</v>
          </cell>
        </row>
        <row r="2969">
          <cell r="C2969">
            <v>5489</v>
          </cell>
          <cell r="D2969" t="str">
            <v>Suministro E Instalacion De Cerramiento En Paneles De Malla Electrosoldada Galvanizada Con Aleacion De Aluminio 90/10 Recubierto Con Pintura Electrostatica En Resina De Poliester, Altura 2.10 Metros</v>
          </cell>
          <cell r="E2969" t="str">
            <v>M2</v>
          </cell>
          <cell r="F2969">
            <v>123248.16</v>
          </cell>
          <cell r="G2969">
            <v>42496</v>
          </cell>
        </row>
        <row r="2970">
          <cell r="C2970">
            <v>5492</v>
          </cell>
          <cell r="D2970" t="str">
            <v>Suministro E Instalacion De Cerramiento En Paneles De Malla Electrosoldada Galvanizada Con Aleacion De Aluminio 90/10 Recubierto Con Pintura Electrostatica En Resina De Poliester, Altura 1.00 Metro, Para Cerramiento De Zona De Juegos Infantiles</v>
          </cell>
          <cell r="E2970" t="str">
            <v>ML</v>
          </cell>
          <cell r="F2970">
            <v>123011.93</v>
          </cell>
          <cell r="G2970">
            <v>42496</v>
          </cell>
        </row>
        <row r="2971">
          <cell r="C2971">
            <v>5493</v>
          </cell>
          <cell r="D2971" t="str">
            <v>Prvc. Certificación Retie</v>
          </cell>
          <cell r="E2971" t="str">
            <v>GL</v>
          </cell>
          <cell r="F2971">
            <v>64127647.799999997</v>
          </cell>
          <cell r="G2971">
            <v>42487</v>
          </cell>
        </row>
        <row r="2972">
          <cell r="C2972">
            <v>5494</v>
          </cell>
          <cell r="D2972" t="str">
            <v>Prvc. Certificación Retilap</v>
          </cell>
          <cell r="E2972" t="str">
            <v>GL</v>
          </cell>
          <cell r="F2972">
            <v>34737360</v>
          </cell>
          <cell r="G2972">
            <v>42487</v>
          </cell>
        </row>
        <row r="2973">
          <cell r="C2973">
            <v>5495</v>
          </cell>
          <cell r="D2973" t="str">
            <v>Prvc. Gestiones Ante Electricaribe</v>
          </cell>
          <cell r="E2973" t="str">
            <v>GL</v>
          </cell>
          <cell r="F2973">
            <v>9803721.2400000002</v>
          </cell>
          <cell r="G2973">
            <v>42487</v>
          </cell>
        </row>
        <row r="2974">
          <cell r="C2974">
            <v>5498</v>
          </cell>
          <cell r="D2974" t="str">
            <v>Revisión, Cambio, Anclaje De Tubería Eléctrica Conduit Existente, Incluye Curvas, Uniones</v>
          </cell>
          <cell r="E2974" t="str">
            <v>GL</v>
          </cell>
          <cell r="F2974">
            <v>900000</v>
          </cell>
          <cell r="G2974">
            <v>42488</v>
          </cell>
        </row>
        <row r="2975">
          <cell r="C2975">
            <v>5501</v>
          </cell>
          <cell r="D2975" t="str">
            <v>Suministro E Instalación De Cubierta En Lámina Trapezoidal De Aluminio (6.00 X 0.050), Incluye Ganchos De Fijación De Aluminio Completo De 6" Tor Esp 1/4"</v>
          </cell>
          <cell r="E2975" t="str">
            <v>M2</v>
          </cell>
          <cell r="F2975">
            <v>43957.69</v>
          </cell>
          <cell r="G2975">
            <v>42489</v>
          </cell>
        </row>
        <row r="2976">
          <cell r="C2976">
            <v>5502</v>
          </cell>
          <cell r="D2976" t="str">
            <v>Suministro E Instalación De Lampara De Empotrar At - Down - 30W Cw White 100 - 277V</v>
          </cell>
          <cell r="E2976" t="str">
            <v>UN</v>
          </cell>
          <cell r="F2976">
            <v>305823.07</v>
          </cell>
          <cell r="G2976">
            <v>42489</v>
          </cell>
        </row>
        <row r="2977">
          <cell r="C2977">
            <v>5503</v>
          </cell>
          <cell r="D2977" t="str">
            <v>Suministro E Instalación De Lámpara De Empotrar Downligth  Led At - Down - 22W Cw</v>
          </cell>
          <cell r="E2977" t="str">
            <v>UN</v>
          </cell>
          <cell r="F2977">
            <v>264065.39</v>
          </cell>
          <cell r="G2977">
            <v>42557</v>
          </cell>
        </row>
        <row r="2978">
          <cell r="C2978">
            <v>5504</v>
          </cell>
          <cell r="D2978" t="str">
            <v>Desmonte De Unidad Interior De Acondicionador De Aire Tipo Split Y Reubicación</v>
          </cell>
          <cell r="E2978" t="str">
            <v>UN</v>
          </cell>
          <cell r="F2978">
            <v>250000</v>
          </cell>
          <cell r="G2978">
            <v>42492</v>
          </cell>
        </row>
        <row r="2979">
          <cell r="C2979">
            <v>5505</v>
          </cell>
          <cell r="D2979" t="str">
            <v>Desmonte De Unidad Exterior De Acondicionador De Aire Tipo Split Y Reubicación</v>
          </cell>
          <cell r="E2979" t="str">
            <v>UN</v>
          </cell>
          <cell r="F2979">
            <v>250000</v>
          </cell>
          <cell r="G2979">
            <v>42492</v>
          </cell>
        </row>
        <row r="2980">
          <cell r="C2980">
            <v>5506</v>
          </cell>
          <cell r="D2980" t="str">
            <v>Desmonte Y Reubicación De Luminaria (Incluye Arreglo De Cielo Raso En Drywall)</v>
          </cell>
          <cell r="E2980" t="str">
            <v>UN</v>
          </cell>
          <cell r="F2980">
            <v>100000</v>
          </cell>
          <cell r="G2980">
            <v>42492</v>
          </cell>
        </row>
        <row r="2981">
          <cell r="C2981">
            <v>5507</v>
          </cell>
          <cell r="D2981" t="str">
            <v>Placa Aligerada En Metaldeck, De Espesor 0.20 Metros, Incluye Estudio De Suelos Y Diseño Estructural</v>
          </cell>
          <cell r="E2981" t="str">
            <v>M2</v>
          </cell>
          <cell r="F2981">
            <v>199638</v>
          </cell>
          <cell r="G2981">
            <v>42492</v>
          </cell>
        </row>
        <row r="2982">
          <cell r="C2982">
            <v>5508</v>
          </cell>
          <cell r="D2982" t="str">
            <v>Capitulo - Muros En Sistema Drywall Y Zócalos</v>
          </cell>
          <cell r="E2982" t="str">
            <v>SD</v>
          </cell>
          <cell r="F2982">
            <v>0</v>
          </cell>
          <cell r="G2982">
            <v>42492</v>
          </cell>
        </row>
        <row r="2983">
          <cell r="C2983">
            <v>5510</v>
          </cell>
          <cell r="D2983" t="str">
            <v>Aplicacion De Geotextil Tejido De Poliester De 41.0 Kn/M, Tipo T 2400 Fortex Bx-40</v>
          </cell>
          <cell r="E2983" t="str">
            <v>M2</v>
          </cell>
          <cell r="F2983">
            <v>6263.33</v>
          </cell>
          <cell r="G2983">
            <v>42500</v>
          </cell>
        </row>
        <row r="2984">
          <cell r="C2984">
            <v>5512</v>
          </cell>
          <cell r="D2984" t="str">
            <v>Pago De Servicios Publicos</v>
          </cell>
          <cell r="E2984" t="str">
            <v>ME</v>
          </cell>
          <cell r="F2984">
            <v>350000</v>
          </cell>
          <cell r="G2984">
            <v>42509</v>
          </cell>
        </row>
        <row r="2985">
          <cell r="C2985">
            <v>5513</v>
          </cell>
          <cell r="D2985" t="str">
            <v>Edu. Campamento E Instalaciones Provisionales (Ver Diseño)</v>
          </cell>
          <cell r="E2985" t="str">
            <v>ME</v>
          </cell>
          <cell r="F2985">
            <v>4532238.3099999996</v>
          </cell>
          <cell r="G2985">
            <v>42524</v>
          </cell>
        </row>
        <row r="2986">
          <cell r="C2986">
            <v>5516</v>
          </cell>
          <cell r="D2986" t="str">
            <v>Edu. Concreto Para Losa Maciza De 4000 Psi, E= 0.20 Metros, Con Vigas Descolgadas De Altura 0.70, No Incluye Acero De Refuerzo (Ver Diseño)</v>
          </cell>
          <cell r="E2986" t="str">
            <v>M2</v>
          </cell>
          <cell r="F2986">
            <v>185493.09</v>
          </cell>
          <cell r="G2986">
            <v>42524</v>
          </cell>
        </row>
        <row r="2987">
          <cell r="C2987">
            <v>5519</v>
          </cell>
          <cell r="D2987" t="str">
            <v>Edu. Levante En Ladrillo Prensado Portante Tipo Santafe De 0.29 X 0.14 X 0.09 Metros, Incluye Mortero De Pega 1:4 Mas Repelente De Fachada</v>
          </cell>
          <cell r="E2987" t="str">
            <v>M2</v>
          </cell>
          <cell r="F2987">
            <v>56604.7</v>
          </cell>
          <cell r="G2987">
            <v>42524</v>
          </cell>
        </row>
        <row r="2988">
          <cell r="C2988">
            <v>5520</v>
          </cell>
          <cell r="D2988" t="str">
            <v>Edu. Refuerzo Horizontal Para Mampostería</v>
          </cell>
          <cell r="E2988" t="str">
            <v>ML</v>
          </cell>
          <cell r="F2988">
            <v>3092.83</v>
          </cell>
          <cell r="G2988">
            <v>42534</v>
          </cell>
        </row>
        <row r="2989">
          <cell r="C2989">
            <v>5521</v>
          </cell>
          <cell r="D2989" t="str">
            <v>Alfagía De 0.08 Metros De Espesor  X 0.20 Metros De Ancho, En Concreto De 3000 Psi, Incluye Acero De Refuerzo</v>
          </cell>
          <cell r="E2989" t="str">
            <v>ML</v>
          </cell>
          <cell r="F2989">
            <v>24819.98</v>
          </cell>
          <cell r="G2989">
            <v>42524</v>
          </cell>
        </row>
        <row r="2990">
          <cell r="C2990">
            <v>5523</v>
          </cell>
          <cell r="D2990" t="str">
            <v>Edu. Concreto Para Losa Maciza De 4000 Psi Premezclado, E= 0.15 Metros, Con Vigas Descolgadas De Altura 0.70, No Incluye Acero De Refuerzo (Ver Diseño)</v>
          </cell>
          <cell r="E2990" t="str">
            <v>M2</v>
          </cell>
          <cell r="F2990">
            <v>162422.92000000001</v>
          </cell>
          <cell r="G2990">
            <v>42524</v>
          </cell>
        </row>
        <row r="2991">
          <cell r="C2991">
            <v>5524</v>
          </cell>
          <cell r="D2991" t="str">
            <v>Edu. Piso Tipo Duropiso De 33.8 Cm X 33.8 Cm, Antideslizante O Similar</v>
          </cell>
          <cell r="E2991" t="str">
            <v>M2</v>
          </cell>
          <cell r="F2991">
            <v>62365.67</v>
          </cell>
          <cell r="G2991">
            <v>42534</v>
          </cell>
        </row>
        <row r="2992">
          <cell r="C2992">
            <v>5525</v>
          </cell>
          <cell r="D2992" t="str">
            <v>Piso De Arena Caja De Bateo E = 0.20 Metros</v>
          </cell>
          <cell r="E2992" t="str">
            <v>M2</v>
          </cell>
          <cell r="F2992">
            <v>17255.330000000002</v>
          </cell>
          <cell r="G2992">
            <v>42524</v>
          </cell>
        </row>
        <row r="2993">
          <cell r="C2993">
            <v>5528</v>
          </cell>
          <cell r="D2993" t="str">
            <v>Edu. Punto De Ventilacion Sanitaria De 3"(Ver Diseño)</v>
          </cell>
          <cell r="E2993" t="str">
            <v>UN</v>
          </cell>
          <cell r="F2993">
            <v>29564.35</v>
          </cell>
          <cell r="G2993">
            <v>42524</v>
          </cell>
        </row>
        <row r="2994">
          <cell r="C2994">
            <v>5529</v>
          </cell>
          <cell r="D2994" t="str">
            <v>Edu. Cerramiento Perimetral En Aluminio Y Muro Pintado Con Recubrimiento Exterior, Incluye Cimiento, Viga De Amarre. Columnas En Bloque Tipo Split, Elementos Verticales (Según Diseño)</v>
          </cell>
          <cell r="E2994" t="str">
            <v>ML</v>
          </cell>
          <cell r="F2994">
            <v>825000</v>
          </cell>
          <cell r="G2994">
            <v>42524</v>
          </cell>
        </row>
        <row r="2995">
          <cell r="C2995">
            <v>5530</v>
          </cell>
          <cell r="D2995" t="str">
            <v>Edu. Pradización Incluye Arena Negra</v>
          </cell>
          <cell r="E2995" t="str">
            <v>M2</v>
          </cell>
          <cell r="F2995">
            <v>20000</v>
          </cell>
          <cell r="G2995">
            <v>42578</v>
          </cell>
        </row>
        <row r="2996">
          <cell r="C2996">
            <v>5531</v>
          </cell>
          <cell r="D2996" t="str">
            <v>Edu. Suministro E Instalación De Silletería Para Gradas</v>
          </cell>
          <cell r="E2996" t="str">
            <v>UN</v>
          </cell>
          <cell r="F2996">
            <v>500750</v>
          </cell>
          <cell r="G2996">
            <v>42524</v>
          </cell>
        </row>
        <row r="2997">
          <cell r="C2997">
            <v>5532</v>
          </cell>
          <cell r="D2997" t="str">
            <v>Edu. Suministro E Instalación De Minisplit Inverter Power Bue Ii De 24000 Btu, Incluye Tubería De Cobre, Refrigerante Ecológico - Nitrógeno</v>
          </cell>
          <cell r="E2997" t="str">
            <v>UN</v>
          </cell>
          <cell r="F2997">
            <v>6283129.21</v>
          </cell>
          <cell r="G2997">
            <v>42524</v>
          </cell>
        </row>
        <row r="2998">
          <cell r="C2998">
            <v>5533</v>
          </cell>
          <cell r="D2998" t="str">
            <v>Edu. Suministro E Instalación De Aire Acondicionado Central De 5 Toneladas Serie 13, Incluye Tubería De Cobre - Refrigerante Ecológico - Nitrógeno</v>
          </cell>
          <cell r="E2998" t="str">
            <v>UN</v>
          </cell>
          <cell r="F2998">
            <v>21095282.719999999</v>
          </cell>
          <cell r="G2998">
            <v>42538</v>
          </cell>
        </row>
        <row r="2999">
          <cell r="C2999">
            <v>5534</v>
          </cell>
          <cell r="D2999" t="str">
            <v>Edu. Suministro E Instalación De Aire Acondicionado Central Tipo Paquete De 15 Toneladas, Incluye Tubería De Cobre - Refrigerante Ecológico - Nitrógeno</v>
          </cell>
          <cell r="E2999" t="str">
            <v>UN</v>
          </cell>
          <cell r="F2999">
            <v>76525412.379999995</v>
          </cell>
          <cell r="G2999">
            <v>42524</v>
          </cell>
        </row>
        <row r="3000">
          <cell r="C3000">
            <v>5535</v>
          </cell>
          <cell r="D3000" t="str">
            <v>Edu. Suministro E Instalación De Aire Acondicionado Central Tipo Paquete De 20 Toneladas, Incluye Tubería De Cobre - Refrigerante Ecológico - Nitrógeno</v>
          </cell>
          <cell r="E3000" t="str">
            <v>UN</v>
          </cell>
          <cell r="F3000">
            <v>96291888.560000002</v>
          </cell>
          <cell r="G3000">
            <v>42524</v>
          </cell>
        </row>
        <row r="3001">
          <cell r="C3001">
            <v>5536</v>
          </cell>
          <cell r="D3001" t="str">
            <v>Edu. Suministro E Instalación De Aire Acondicionado Central Tipo Paquete De 30 Toneladas, Incluye Tubería De Cobre - Refrigerante Ecológico - Nitrógeno</v>
          </cell>
          <cell r="E3001" t="str">
            <v>UN</v>
          </cell>
          <cell r="F3001">
            <v>122346452.05</v>
          </cell>
          <cell r="G3001">
            <v>42534</v>
          </cell>
        </row>
        <row r="3002">
          <cell r="C3002">
            <v>5543</v>
          </cell>
          <cell r="D3002" t="str">
            <v>Edu. Suministro E Instalacion De Bombas Sumergibles, Incluye: Tablero De Control, Protectores, Tuberia Y Accesorios Para La Succion Y Descarga De Las Bombas (Ver Diseño)</v>
          </cell>
          <cell r="E3002" t="str">
            <v>UN</v>
          </cell>
          <cell r="F3002">
            <v>2609589.9</v>
          </cell>
          <cell r="G3002">
            <v>42534</v>
          </cell>
        </row>
        <row r="3003">
          <cell r="C3003">
            <v>5554</v>
          </cell>
          <cell r="D3003" t="str">
            <v>Edu. Suministro E Instalacion De Bombas Sumergibles, Incluye Tablero De Control, Protectores, Tuberia Y Accesorios Para La Succion Y Descarga De Las Bombasumergibles</v>
          </cell>
          <cell r="E3003" t="str">
            <v>UN</v>
          </cell>
          <cell r="F3003">
            <v>2881097.23</v>
          </cell>
          <cell r="G3003">
            <v>42538</v>
          </cell>
        </row>
        <row r="3004">
          <cell r="C3004">
            <v>5556</v>
          </cell>
          <cell r="D3004" t="str">
            <v>Edu. Suministro E Instalación De Pantalla Led De 12 X 4 Metros 7000 Nits Full Hd, Incluye Software Y Estructura Para Pantalla</v>
          </cell>
          <cell r="E3004" t="str">
            <v>UN</v>
          </cell>
          <cell r="F3004">
            <v>1003500000</v>
          </cell>
          <cell r="G3004">
            <v>42524</v>
          </cell>
        </row>
        <row r="3005">
          <cell r="C3005">
            <v>5557</v>
          </cell>
          <cell r="D3005" t="str">
            <v>Edu. Suministro E Instalación De Iluminación Led Tecnología Tipo Musco Para Cancha Principal</v>
          </cell>
          <cell r="E3005" t="str">
            <v>UN</v>
          </cell>
          <cell r="F3005">
            <v>2008500000</v>
          </cell>
          <cell r="G3005">
            <v>42524</v>
          </cell>
        </row>
        <row r="3006">
          <cell r="C3006">
            <v>5558</v>
          </cell>
          <cell r="D3006" t="str">
            <v>Edu. Ascensor Eléctrico De Adherencia De 1 M/S De Velocidad, 3 Paradas, 750 Kg De Carga Nominal, Con Capacidad Para 10 Personas, Nivel Básico De Acabado En Cabina De 2000 X 1650 X 2200 Mm, Maniobra Colectiva De Bajada, Puertas Interiores Automáticas De Acero Inoxidable Y Puertas Exteriores Automáticas En Acero De 800 X 2000 Mm</v>
          </cell>
          <cell r="E3006" t="str">
            <v>UN</v>
          </cell>
          <cell r="F3006">
            <v>150000000</v>
          </cell>
          <cell r="G3006">
            <v>42524</v>
          </cell>
        </row>
        <row r="3007">
          <cell r="C3007">
            <v>5560</v>
          </cell>
          <cell r="D3007" t="str">
            <v>Edu. Construccion De Carcamo De 0.3 X 0.3 En Concreto Reforzado Para Captacion Y Bombeo De Aguas Lluvias (Ver Diseño)</v>
          </cell>
          <cell r="E3007" t="str">
            <v>UN</v>
          </cell>
          <cell r="F3007">
            <v>99360.38</v>
          </cell>
          <cell r="G3007">
            <v>42524</v>
          </cell>
        </row>
        <row r="3008">
          <cell r="C3008">
            <v>5562</v>
          </cell>
          <cell r="D3008" t="str">
            <v>Edu. Canal Perimetral En Concreto De 3000 Psi Cubiertas Axh: 0.30X0.30 Metros (Ver Diseño)</v>
          </cell>
          <cell r="E3008" t="str">
            <v>ML</v>
          </cell>
          <cell r="F3008">
            <v>88425.81</v>
          </cell>
          <cell r="G3008">
            <v>42538</v>
          </cell>
        </row>
        <row r="3009">
          <cell r="C3009">
            <v>5564</v>
          </cell>
          <cell r="D3009" t="str">
            <v>Edu. Canal Perimetral En Concreto De 3000 Psi Cubiertas Axh: 0.20X0.20 Metros (Ver Diseño)</v>
          </cell>
          <cell r="E3009" t="str">
            <v>ML</v>
          </cell>
          <cell r="F3009">
            <v>59175.81</v>
          </cell>
          <cell r="G3009">
            <v>42538</v>
          </cell>
        </row>
        <row r="3010">
          <cell r="C3010">
            <v>5567</v>
          </cell>
          <cell r="D3010" t="str">
            <v>Edu. Suministro E Instalacion De Tuberia De 3" Pvc (Ver Diseño)</v>
          </cell>
          <cell r="E3010" t="str">
            <v>ML</v>
          </cell>
          <cell r="F3010">
            <v>36187.730000000003</v>
          </cell>
          <cell r="G3010">
            <v>42578</v>
          </cell>
        </row>
        <row r="3011">
          <cell r="C3011">
            <v>5574</v>
          </cell>
          <cell r="D3011" t="str">
            <v>Edu. Suministro E Instalacion De Valvula Reguladora De Presion (40-60 Psi) Ver Diseño</v>
          </cell>
          <cell r="E3011" t="str">
            <v>UN</v>
          </cell>
          <cell r="F3011">
            <v>55108.33</v>
          </cell>
          <cell r="G3011">
            <v>42578</v>
          </cell>
        </row>
        <row r="3012">
          <cell r="C3012">
            <v>5578</v>
          </cell>
          <cell r="D3012" t="str">
            <v>Edu. Suministro E Instalacion De Bombas Sumergible, Incluye Sistema Hidroneumatico, Tablero De Control, Manometro,Protectores, Etc. (Ver Diseño)</v>
          </cell>
          <cell r="E3012" t="str">
            <v>UN</v>
          </cell>
          <cell r="F3012">
            <v>6860389.0700000003</v>
          </cell>
          <cell r="G3012">
            <v>42524</v>
          </cell>
        </row>
        <row r="3013">
          <cell r="C3013">
            <v>5579</v>
          </cell>
          <cell r="D3013" t="str">
            <v>Edu. Terreno De Juego, Incluye Obras De Filtro, Relleno Y Grama</v>
          </cell>
          <cell r="E3013" t="str">
            <v>M2</v>
          </cell>
          <cell r="F3013">
            <v>160955.37</v>
          </cell>
          <cell r="G3013">
            <v>42524</v>
          </cell>
        </row>
        <row r="3014">
          <cell r="C3014">
            <v>5580</v>
          </cell>
          <cell r="D3014" t="str">
            <v>Edu. Mantenimiento Cancha De Ligas Menores, Incluye Filtro, Relleno Y Grama</v>
          </cell>
          <cell r="E3014" t="str">
            <v>M2</v>
          </cell>
          <cell r="F3014">
            <v>160955.37</v>
          </cell>
          <cell r="G3014">
            <v>42524</v>
          </cell>
        </row>
        <row r="3015">
          <cell r="C3015">
            <v>5582</v>
          </cell>
          <cell r="D3015" t="str">
            <v>Edu. Suministro E Instalacion De Tuberia Y Accesorios De Descarga Al Interior Del Cuarto De Bombas (Ver Diseño)</v>
          </cell>
          <cell r="E3015" t="str">
            <v>UN</v>
          </cell>
          <cell r="F3015">
            <v>5650347.0300000003</v>
          </cell>
          <cell r="G3015">
            <v>42538</v>
          </cell>
        </row>
        <row r="3016">
          <cell r="C3016">
            <v>5584</v>
          </cell>
          <cell r="D3016" t="str">
            <v>Edu. Suministro E Instalacion De Tuberia Hierro Ductil Ranurado De 6" Sch 40 (Ver Diseño)</v>
          </cell>
          <cell r="E3016" t="str">
            <v>ML</v>
          </cell>
          <cell r="F3016">
            <v>75644.38</v>
          </cell>
          <cell r="G3016">
            <v>42524</v>
          </cell>
        </row>
        <row r="3017">
          <cell r="C3017">
            <v>5586</v>
          </cell>
          <cell r="D3017" t="str">
            <v>Edu. Suministro E Instalacion De Tuberia Hierro Ductil Ranurado De 4" Sch 40 (Ver Diseño)</v>
          </cell>
          <cell r="E3017" t="str">
            <v>ML</v>
          </cell>
          <cell r="F3017">
            <v>62425.01</v>
          </cell>
          <cell r="G3017">
            <v>42578</v>
          </cell>
        </row>
        <row r="3018">
          <cell r="C3018">
            <v>5589</v>
          </cell>
          <cell r="D3018" t="str">
            <v>Edu. Suministro E Instalacion De Tuberia De Hierro Ductil Ranurado De 1" Sch 40</v>
          </cell>
          <cell r="E3018" t="str">
            <v>ML</v>
          </cell>
          <cell r="F3018">
            <v>32835.42</v>
          </cell>
          <cell r="G3018">
            <v>42538</v>
          </cell>
        </row>
        <row r="3019">
          <cell r="C3019">
            <v>5592</v>
          </cell>
          <cell r="D3019" t="str">
            <v>Edu. Suministro E Instalacion De Tuberia Hierro Ductil Ranurado De 1 1/2" Sch 40 (Ver Diseño)</v>
          </cell>
          <cell r="E3019" t="str">
            <v>ML</v>
          </cell>
          <cell r="F3019">
            <v>41898.65</v>
          </cell>
          <cell r="G3019">
            <v>42578</v>
          </cell>
        </row>
        <row r="3020">
          <cell r="C3020">
            <v>5593</v>
          </cell>
          <cell r="D3020" t="str">
            <v>Edu. Suministro E Instalacion De Tuberia Hierro Ductil Ranurado De 1 1/4" Sch 40 (Ver Diseño)</v>
          </cell>
          <cell r="E3020" t="str">
            <v>ML</v>
          </cell>
          <cell r="F3020">
            <v>37898.65</v>
          </cell>
          <cell r="G3020">
            <v>42524</v>
          </cell>
        </row>
        <row r="3021">
          <cell r="C3021">
            <v>5594</v>
          </cell>
          <cell r="D3021" t="str">
            <v>Suministro E Instalación De Tubería De Agua Potable Pvc D = 2" Para Riego</v>
          </cell>
          <cell r="E3021" t="str">
            <v>ML</v>
          </cell>
          <cell r="F3021">
            <v>49510.22</v>
          </cell>
          <cell r="G3021">
            <v>42524</v>
          </cell>
        </row>
        <row r="3022">
          <cell r="C3022">
            <v>5595</v>
          </cell>
          <cell r="D3022" t="str">
            <v>Edu. Suministro E Instalación De Reflector Aero - Led</v>
          </cell>
          <cell r="E3022" t="str">
            <v>UN</v>
          </cell>
          <cell r="F3022">
            <v>4670000</v>
          </cell>
          <cell r="G3022">
            <v>42524</v>
          </cell>
        </row>
        <row r="3023">
          <cell r="C3023">
            <v>5598</v>
          </cell>
          <cell r="D3023" t="str">
            <v>Suministro E Instalación De Breaker Industrial De 3 X 300 A.</v>
          </cell>
          <cell r="E3023" t="str">
            <v>UN</v>
          </cell>
          <cell r="F3023">
            <v>845711.75</v>
          </cell>
          <cell r="G3023">
            <v>42524</v>
          </cell>
        </row>
        <row r="3024">
          <cell r="C3024">
            <v>5599</v>
          </cell>
          <cell r="D3024" t="str">
            <v>Edu. Suministro E Instalacion De Tuberia Hierro Ductil Ranurado De 2" Sch 40 (Ver Diseño)</v>
          </cell>
          <cell r="E3024" t="str">
            <v>ML</v>
          </cell>
          <cell r="F3024">
            <v>48898.65</v>
          </cell>
          <cell r="G3024">
            <v>42578</v>
          </cell>
        </row>
        <row r="3025">
          <cell r="C3025">
            <v>5601</v>
          </cell>
          <cell r="D3025" t="str">
            <v>Edu. Suministro E Instalacion De Tuberia Hierro Ductil Ranurado De 2 1/2" Sch 40 (Ver Diseño)</v>
          </cell>
          <cell r="E3025" t="str">
            <v>ML</v>
          </cell>
          <cell r="F3025">
            <v>52898.65</v>
          </cell>
          <cell r="G3025">
            <v>42578</v>
          </cell>
        </row>
        <row r="3026">
          <cell r="C3026">
            <v>5603</v>
          </cell>
          <cell r="D3026" t="str">
            <v>Edu. Suministro E Instalacion De Punto De 1/2" Rci (Ver Diseño)</v>
          </cell>
          <cell r="E3026" t="str">
            <v>UN</v>
          </cell>
          <cell r="F3026">
            <v>78879.63</v>
          </cell>
          <cell r="G3026">
            <v>42538</v>
          </cell>
        </row>
        <row r="3027">
          <cell r="C3027">
            <v>5606</v>
          </cell>
          <cell r="D3027" t="str">
            <v>Edu. Suministro E Instalacion De Gabinetes Contraincendio Tipo Ii (Ver Diseño)</v>
          </cell>
          <cell r="E3027" t="str">
            <v>UN</v>
          </cell>
          <cell r="F3027">
            <v>4844820.57</v>
          </cell>
          <cell r="G3027">
            <v>42578</v>
          </cell>
        </row>
        <row r="3028">
          <cell r="C3028">
            <v>5608</v>
          </cell>
          <cell r="D3028" t="str">
            <v>Edu. Suministro E Instalacion De Siamesa En Bronce En Yee De 4" Segun Especificaciones Del Material (Ver Diseño)</v>
          </cell>
          <cell r="E3028" t="str">
            <v>UN</v>
          </cell>
          <cell r="F3028">
            <v>3111200</v>
          </cell>
          <cell r="G3028">
            <v>42578</v>
          </cell>
        </row>
        <row r="3029">
          <cell r="C3029">
            <v>5610</v>
          </cell>
          <cell r="D3029" t="str">
            <v>Edu. Suministro E Instalacion De Equipo De Bombeo Sistema Contraincendio-Bomba Centrifuga De Alta Eficiencia Carcaza En Hierro Y Rodete En Acero Inoxidable, Tres (3) Fases 220/440 Hdt 83 M Y 270 Gpm (Ver Diseño)</v>
          </cell>
          <cell r="E3029" t="str">
            <v>UN</v>
          </cell>
          <cell r="F3029">
            <v>5907526.8899999997</v>
          </cell>
          <cell r="G3029">
            <v>42592</v>
          </cell>
        </row>
        <row r="3030">
          <cell r="C3030">
            <v>5612</v>
          </cell>
          <cell r="D3030" t="str">
            <v>Edu. Suministro E Instalacion De Equipo De Bombeo Sistema Contraincendio, Bomba Jockey De 3 Hp, Incluye Tablero De Control, Proteccion Contra Corto Circuito, Sobre Carga, Caida De Fase Y Alarma Sonora (Ver Diseño)</v>
          </cell>
          <cell r="E3030" t="str">
            <v>UN</v>
          </cell>
          <cell r="F3030">
            <v>3807526.89</v>
          </cell>
          <cell r="G3030">
            <v>42618</v>
          </cell>
        </row>
        <row r="3031">
          <cell r="C3031">
            <v>5613</v>
          </cell>
          <cell r="D3031" t="str">
            <v>Edu. Tuberia Y Accesorios De Descarga Al Interior Del Cuarto De Bombas Contraincendio (Ver Diseño)</v>
          </cell>
          <cell r="E3031" t="str">
            <v>UN</v>
          </cell>
          <cell r="F3031">
            <v>6839868.4199999999</v>
          </cell>
          <cell r="G3031">
            <v>42538</v>
          </cell>
        </row>
        <row r="3032">
          <cell r="C3032">
            <v>5615</v>
          </cell>
          <cell r="D3032" t="str">
            <v>Edu. Suministro E Instalacion De Valvula Cheque Bronce Comp 125 Lbs China 1 1/4" (Ver Diseño)</v>
          </cell>
          <cell r="E3032" t="str">
            <v>UN</v>
          </cell>
          <cell r="F3032">
            <v>186196.04</v>
          </cell>
          <cell r="G3032">
            <v>42538</v>
          </cell>
        </row>
        <row r="3033">
          <cell r="C3033">
            <v>5616</v>
          </cell>
          <cell r="D3033" t="str">
            <v>Edu. Terminal Interior Contractil En Frio 15 Kv Cable 1/0 (Ver Diseño)</v>
          </cell>
          <cell r="E3033" t="str">
            <v>UN</v>
          </cell>
          <cell r="F3033">
            <v>303623.65000000002</v>
          </cell>
          <cell r="G3033">
            <v>42538</v>
          </cell>
        </row>
        <row r="3034">
          <cell r="C3034">
            <v>5620</v>
          </cell>
          <cell r="D3034" t="str">
            <v>Edu. Suministro E Instalacion De Transformador Tipo Seco 800 Kva Con Celda (Ver Diseño)</v>
          </cell>
          <cell r="E3034" t="str">
            <v>UN</v>
          </cell>
          <cell r="F3034">
            <v>105798782.04000001</v>
          </cell>
          <cell r="G3034">
            <v>42538</v>
          </cell>
        </row>
        <row r="3035">
          <cell r="C3035">
            <v>5622</v>
          </cell>
          <cell r="D3035" t="str">
            <v>Edu. Celda De Proteccion Mt 15 Kv Aislada En Aire (Ver Diseño)</v>
          </cell>
          <cell r="E3035" t="str">
            <v>UN</v>
          </cell>
          <cell r="F3035">
            <v>11729319.18</v>
          </cell>
          <cell r="G3035">
            <v>42538</v>
          </cell>
        </row>
        <row r="3036">
          <cell r="C3036">
            <v>5629</v>
          </cell>
          <cell r="D3036" t="str">
            <v>Edu. Instalacion De Equipo De Medida Indirecta Tipo Exterior De Tres Elementos (Ver Diseño)</v>
          </cell>
          <cell r="E3036" t="str">
            <v>UN</v>
          </cell>
          <cell r="F3036">
            <v>11433010.800000001</v>
          </cell>
          <cell r="G3036">
            <v>42538</v>
          </cell>
        </row>
        <row r="3037">
          <cell r="C3037">
            <v>5631</v>
          </cell>
          <cell r="D3037" t="str">
            <v>Edu. Tablero Trifasico Autosoportado De 66 Circuitos (Ver Diseño)</v>
          </cell>
          <cell r="E3037" t="str">
            <v>UN</v>
          </cell>
          <cell r="F3037">
            <v>6114857.5499999998</v>
          </cell>
          <cell r="G3037">
            <v>42534</v>
          </cell>
        </row>
        <row r="3038">
          <cell r="C3038">
            <v>5633</v>
          </cell>
          <cell r="D3038" t="str">
            <v>Edu. Breaker Tipo Industrial De 3X20 A (Ver Diseño)</v>
          </cell>
          <cell r="E3038" t="str">
            <v>UN</v>
          </cell>
          <cell r="F3038">
            <v>91614.06</v>
          </cell>
          <cell r="G3038">
            <v>42524</v>
          </cell>
        </row>
        <row r="3039">
          <cell r="C3039">
            <v>5635</v>
          </cell>
          <cell r="D3039" t="str">
            <v>Edu. Transferencia Trifasica Automatica De 75 Kva (Ver Diseño)</v>
          </cell>
          <cell r="E3039" t="str">
            <v>UN</v>
          </cell>
          <cell r="F3039">
            <v>8820889.4199999999</v>
          </cell>
          <cell r="G3039">
            <v>42524</v>
          </cell>
        </row>
        <row r="3040">
          <cell r="C3040">
            <v>5637</v>
          </cell>
          <cell r="D3040" t="str">
            <v>Edu. Transferencia Trifasica Automatica De 45 Kva (Ver Diseño)</v>
          </cell>
          <cell r="E3040" t="str">
            <v>UN</v>
          </cell>
          <cell r="F3040">
            <v>6720599.4199999999</v>
          </cell>
          <cell r="G3040">
            <v>42524</v>
          </cell>
        </row>
        <row r="3041">
          <cell r="C3041">
            <v>5643</v>
          </cell>
          <cell r="D3041" t="str">
            <v>Edu. Banco Automatico De Condensadores De 200 A (Ver Diseño)</v>
          </cell>
          <cell r="E3041" t="str">
            <v>UN</v>
          </cell>
          <cell r="F3041">
            <v>7735730.9400000004</v>
          </cell>
          <cell r="G3041">
            <v>42538</v>
          </cell>
        </row>
        <row r="3042">
          <cell r="C3042">
            <v>5649</v>
          </cell>
          <cell r="D3042" t="str">
            <v>Edu. Cimentacion Para Apoyo Metalico Poligonal De 6.00 Metros (Ver Diseño)</v>
          </cell>
          <cell r="E3042" t="str">
            <v>UN</v>
          </cell>
          <cell r="F3042">
            <v>130396.98</v>
          </cell>
          <cell r="G3042">
            <v>42534</v>
          </cell>
        </row>
        <row r="3043">
          <cell r="C3043">
            <v>5650</v>
          </cell>
          <cell r="D3043" t="str">
            <v>Edu. Suministro E Instalación De Cable Utp Categoría 6A</v>
          </cell>
          <cell r="E3043" t="str">
            <v>ML</v>
          </cell>
          <cell r="F3043">
            <v>3676.25</v>
          </cell>
          <cell r="G3043">
            <v>42538</v>
          </cell>
        </row>
        <row r="3044">
          <cell r="C3044">
            <v>5651</v>
          </cell>
          <cell r="D3044" t="str">
            <v>Edu. Suministro E Instalación De Acces Point</v>
          </cell>
          <cell r="E3044" t="str">
            <v>UN</v>
          </cell>
          <cell r="F3044">
            <v>935555.81</v>
          </cell>
          <cell r="G3044">
            <v>42578</v>
          </cell>
        </row>
        <row r="3045">
          <cell r="C3045">
            <v>5652</v>
          </cell>
          <cell r="D3045" t="str">
            <v>Edu. Suministro E Instalación De Rack Comunicación De 210 X 60 X 80 (Gabinete De Piso Netlink 42U Doble Puerta)</v>
          </cell>
          <cell r="E3045" t="str">
            <v>UN</v>
          </cell>
          <cell r="F3045">
            <v>4166224.5</v>
          </cell>
          <cell r="G3045">
            <v>42538</v>
          </cell>
        </row>
        <row r="3046">
          <cell r="C3046">
            <v>5654</v>
          </cell>
          <cell r="D3046" t="str">
            <v>Edu. Construccion Canalizacion Con Un Tubo De 1 1/2" Diametro En Lecho De Arena (Ver Diseño)</v>
          </cell>
          <cell r="E3046" t="str">
            <v>ML</v>
          </cell>
          <cell r="F3046">
            <v>9938.81</v>
          </cell>
          <cell r="G3046">
            <v>42578</v>
          </cell>
        </row>
        <row r="3047">
          <cell r="C3047">
            <v>5655</v>
          </cell>
          <cell r="D3047" t="str">
            <v>Edu. Suministro E Instalación De Fibra Optica Multimodo De 12 Hilos</v>
          </cell>
          <cell r="E3047" t="str">
            <v>ML</v>
          </cell>
          <cell r="F3047">
            <v>24525.200000000001</v>
          </cell>
          <cell r="G3047">
            <v>42538</v>
          </cell>
        </row>
        <row r="3048">
          <cell r="C3048">
            <v>5656</v>
          </cell>
          <cell r="D3048" t="str">
            <v>Edu. Suministro E Instalación De Caja De Paso De 40 X 40</v>
          </cell>
          <cell r="E3048" t="str">
            <v>UN</v>
          </cell>
          <cell r="F3048">
            <v>74909.75</v>
          </cell>
          <cell r="G3048">
            <v>42538</v>
          </cell>
        </row>
        <row r="3049">
          <cell r="C3049">
            <v>5657</v>
          </cell>
          <cell r="D3049" t="str">
            <v>Edu. Suministro E Instalación De Canaletas Metálicas De 100 X 45</v>
          </cell>
          <cell r="E3049" t="str">
            <v>UN</v>
          </cell>
          <cell r="F3049">
            <v>82038.559999999998</v>
          </cell>
          <cell r="G3049">
            <v>42538</v>
          </cell>
        </row>
        <row r="3050">
          <cell r="C3050">
            <v>5658</v>
          </cell>
          <cell r="D3050" t="str">
            <v>Edu. Construccion Canalizacion Con Un Tubo De 2" Diametro En Lecho De Arena (Ver Diseño)</v>
          </cell>
          <cell r="E3050" t="str">
            <v>ML</v>
          </cell>
          <cell r="F3050">
            <v>83609.62</v>
          </cell>
          <cell r="G3050">
            <v>42534</v>
          </cell>
        </row>
        <row r="3051">
          <cell r="C3051">
            <v>5659</v>
          </cell>
          <cell r="D3051" t="str">
            <v>Edu. Suministro E Instalación De Jack Categoría 6A</v>
          </cell>
          <cell r="E3051" t="str">
            <v>UN</v>
          </cell>
          <cell r="F3051">
            <v>52302</v>
          </cell>
          <cell r="G3051">
            <v>42538</v>
          </cell>
        </row>
        <row r="3052">
          <cell r="C3052">
            <v>5660</v>
          </cell>
          <cell r="D3052" t="str">
            <v>Edu. Suministro E Instalación De Flace Plate</v>
          </cell>
          <cell r="E3052" t="str">
            <v>UN</v>
          </cell>
          <cell r="F3052">
            <v>11892</v>
          </cell>
          <cell r="G3052">
            <v>42538</v>
          </cell>
        </row>
        <row r="3053">
          <cell r="C3053">
            <v>5669</v>
          </cell>
          <cell r="D3053" t="str">
            <v>Edu. Suplemento Para Canalizacion Con Topo (Ver Diseño)</v>
          </cell>
          <cell r="E3053" t="str">
            <v>ML</v>
          </cell>
          <cell r="F3053">
            <v>170240.92</v>
          </cell>
          <cell r="G3053">
            <v>42534</v>
          </cell>
        </row>
        <row r="3054">
          <cell r="C3054">
            <v>5673</v>
          </cell>
          <cell r="D3054" t="str">
            <v>Edu. Instalacion De Bandeja Portacables Cablofil De 40 X 6 Cms</v>
          </cell>
          <cell r="E3054" t="str">
            <v>ML</v>
          </cell>
          <cell r="F3054">
            <v>83334.91</v>
          </cell>
          <cell r="G3054">
            <v>42538</v>
          </cell>
        </row>
        <row r="3055">
          <cell r="C3055">
            <v>5674</v>
          </cell>
          <cell r="D3055" t="str">
            <v>Edu. Suministro E Instalación De Adaptador Para Bandeja De 12 Libras Lc 50 Um</v>
          </cell>
          <cell r="E3055" t="str">
            <v>UN</v>
          </cell>
          <cell r="F3055">
            <v>265739</v>
          </cell>
          <cell r="G3055">
            <v>42538</v>
          </cell>
        </row>
        <row r="3056">
          <cell r="C3056">
            <v>5675</v>
          </cell>
          <cell r="D3056" t="str">
            <v>Edu. Suministro E Instalación De Módulo Para Fibra Lc</v>
          </cell>
          <cell r="E3056" t="str">
            <v>UN</v>
          </cell>
          <cell r="F3056">
            <v>1695694</v>
          </cell>
          <cell r="G3056">
            <v>42538</v>
          </cell>
        </row>
        <row r="3057">
          <cell r="C3057">
            <v>5676</v>
          </cell>
          <cell r="D3057" t="str">
            <v>Edu. Suministro E Instalación De Patch Cord Multimodo Lc Om3</v>
          </cell>
          <cell r="E3057" t="str">
            <v>UN</v>
          </cell>
          <cell r="F3057">
            <v>111871.33</v>
          </cell>
          <cell r="G3057">
            <v>42538</v>
          </cell>
        </row>
        <row r="3058">
          <cell r="C3058">
            <v>5678</v>
          </cell>
          <cell r="D3058" t="str">
            <v>Edu. Suministro E Instalación  De Unión Reforzada Ez</v>
          </cell>
          <cell r="E3058" t="str">
            <v>UN</v>
          </cell>
          <cell r="F3058">
            <v>2980</v>
          </cell>
          <cell r="G3058">
            <v>42538</v>
          </cell>
        </row>
        <row r="3059">
          <cell r="C3059">
            <v>5680</v>
          </cell>
          <cell r="D3059" t="str">
            <v>Edu. Instalacion At-Hermetica 1200 40 W Cw (Ver Diseño)</v>
          </cell>
          <cell r="E3059" t="str">
            <v>UN</v>
          </cell>
          <cell r="F3059">
            <v>612142.23</v>
          </cell>
          <cell r="G3059">
            <v>42578</v>
          </cell>
        </row>
        <row r="3060">
          <cell r="C3060">
            <v>5681</v>
          </cell>
          <cell r="D3060" t="str">
            <v>Edu. Suministro E Instalación De Bandeja Portacable 60 X 300 Ez X 3 M</v>
          </cell>
          <cell r="E3060" t="str">
            <v>UN</v>
          </cell>
          <cell r="F3060">
            <v>149244.10999999999</v>
          </cell>
          <cell r="G3060">
            <v>42538</v>
          </cell>
        </row>
        <row r="3061">
          <cell r="C3061">
            <v>5682</v>
          </cell>
          <cell r="D3061" t="str">
            <v>Edu. Suministro E Instalación De Bandeja Porta Fibra Lc 12 Hilos</v>
          </cell>
          <cell r="E3061" t="str">
            <v>UN</v>
          </cell>
          <cell r="F3061">
            <v>696089.56</v>
          </cell>
          <cell r="G3061">
            <v>42538</v>
          </cell>
        </row>
        <row r="3062">
          <cell r="C3062">
            <v>5685</v>
          </cell>
          <cell r="D3062" t="str">
            <v>Edu. Suministro E Instalación De Switch 48 Puertos</v>
          </cell>
          <cell r="E3062" t="str">
            <v>UN</v>
          </cell>
          <cell r="F3062">
            <v>6874305.3300000001</v>
          </cell>
          <cell r="G3062">
            <v>42538</v>
          </cell>
        </row>
        <row r="3063">
          <cell r="C3063">
            <v>5686</v>
          </cell>
          <cell r="D3063" t="str">
            <v>Edu. Instalacion At-Paneled Lf 40W 60X60 Cw (Ver Diseño)</v>
          </cell>
          <cell r="E3063" t="str">
            <v>UN</v>
          </cell>
          <cell r="F3063">
            <v>782446.24</v>
          </cell>
          <cell r="G3063">
            <v>42578</v>
          </cell>
        </row>
        <row r="3064">
          <cell r="C3064">
            <v>5688</v>
          </cell>
          <cell r="D3064" t="str">
            <v>Edu. Suministro E Instalación De Switch 24 Puertos</v>
          </cell>
          <cell r="E3064" t="str">
            <v>UN</v>
          </cell>
          <cell r="F3064">
            <v>4100194.22</v>
          </cell>
          <cell r="G3064">
            <v>42538</v>
          </cell>
        </row>
        <row r="3065">
          <cell r="C3065">
            <v>5692</v>
          </cell>
          <cell r="D3065" t="str">
            <v>Edu. Instalacion Bombilla E27 8W Cw (Ver Diseño)</v>
          </cell>
          <cell r="E3065" t="str">
            <v>UN</v>
          </cell>
          <cell r="F3065">
            <v>184080.19</v>
          </cell>
          <cell r="G3065">
            <v>42524</v>
          </cell>
        </row>
        <row r="3066">
          <cell r="C3066">
            <v>5693</v>
          </cell>
          <cell r="D3066" t="str">
            <v>Edu. Suministro E Instalación De Switch 48 Puertos Modulo De Fibra</v>
          </cell>
          <cell r="E3066" t="str">
            <v>UN</v>
          </cell>
          <cell r="F3066">
            <v>21692252.670000002</v>
          </cell>
          <cell r="G3066">
            <v>42538</v>
          </cell>
        </row>
        <row r="3067">
          <cell r="C3067">
            <v>5695</v>
          </cell>
          <cell r="D3067" t="str">
            <v>Edu. Suministro E Instalación De Herraje Para Patch Panel Plano De 24 Puertos Categoría 6A</v>
          </cell>
          <cell r="E3067" t="str">
            <v>UN</v>
          </cell>
          <cell r="F3067">
            <v>367565.33</v>
          </cell>
          <cell r="G3067">
            <v>42538</v>
          </cell>
        </row>
        <row r="3068">
          <cell r="C3068">
            <v>5696</v>
          </cell>
          <cell r="D3068" t="str">
            <v>Edu. Instalacion Zamak Escualizable Gu10 6W (Ver Diseño)</v>
          </cell>
          <cell r="E3068" t="str">
            <v>UN</v>
          </cell>
          <cell r="F3068">
            <v>205039.94</v>
          </cell>
          <cell r="G3068">
            <v>42524</v>
          </cell>
        </row>
        <row r="3069">
          <cell r="C3069">
            <v>5700</v>
          </cell>
          <cell r="D3069" t="str">
            <v>Edu. Suministro E Instalación De Organizadores Amp Horizontal 2U (80 X 80) Planos</v>
          </cell>
          <cell r="E3069" t="str">
            <v>UN</v>
          </cell>
          <cell r="F3069">
            <v>163559.32999999999</v>
          </cell>
          <cell r="G3069">
            <v>42538</v>
          </cell>
        </row>
        <row r="3070">
          <cell r="C3070">
            <v>5702</v>
          </cell>
          <cell r="D3070" t="str">
            <v>Edu. Suministro E Instalación De Patch Panel 48 Puertos - Incluye Jacks</v>
          </cell>
          <cell r="E3070" t="str">
            <v>UN</v>
          </cell>
          <cell r="F3070">
            <v>2708807</v>
          </cell>
          <cell r="G3070">
            <v>42538</v>
          </cell>
        </row>
        <row r="3071">
          <cell r="C3071">
            <v>5703</v>
          </cell>
          <cell r="D3071" t="str">
            <v>Edu. Instalacion Cilinder Bajo 30W Cw (Ver Diseño)</v>
          </cell>
          <cell r="E3071" t="str">
            <v>UN</v>
          </cell>
          <cell r="F3071">
            <v>397471.76</v>
          </cell>
          <cell r="G3071">
            <v>42524</v>
          </cell>
        </row>
        <row r="3072">
          <cell r="C3072">
            <v>5704</v>
          </cell>
          <cell r="D3072" t="str">
            <v>Edu. Suministro E Instalación De Patch Cord Categoría 6A</v>
          </cell>
          <cell r="E3072" t="str">
            <v>UN</v>
          </cell>
          <cell r="F3072">
            <v>60473</v>
          </cell>
          <cell r="G3072">
            <v>42538</v>
          </cell>
        </row>
        <row r="3073">
          <cell r="C3073">
            <v>5705</v>
          </cell>
          <cell r="D3073" t="str">
            <v>Edu. Certificación Punto Voz Y Datos</v>
          </cell>
          <cell r="E3073" t="str">
            <v>UN</v>
          </cell>
          <cell r="F3073">
            <v>22000</v>
          </cell>
          <cell r="G3073">
            <v>42524</v>
          </cell>
        </row>
        <row r="3074">
          <cell r="C3074">
            <v>5708</v>
          </cell>
          <cell r="D3074" t="str">
            <v>Edu. Suministro E Instalación De Bandeja De Fibra De 12 Hilos Deslizable 1U Vacía (Soporte 3 Adaptadores)</v>
          </cell>
          <cell r="E3074" t="str">
            <v>UN</v>
          </cell>
          <cell r="F3074">
            <v>747719.56</v>
          </cell>
          <cell r="G3074">
            <v>42524</v>
          </cell>
        </row>
        <row r="3075">
          <cell r="C3075">
            <v>5709</v>
          </cell>
          <cell r="D3075" t="str">
            <v>Edu. Instalacion At-Luminaria De Emergencia 3W Cw (Ver Diseño)</v>
          </cell>
          <cell r="E3075" t="str">
            <v>UN</v>
          </cell>
          <cell r="F3075">
            <v>302873.94</v>
          </cell>
          <cell r="G3075">
            <v>42538</v>
          </cell>
        </row>
        <row r="3076">
          <cell r="C3076">
            <v>5711</v>
          </cell>
          <cell r="D3076" t="str">
            <v>Edu. Instalacion Down Eco 12W Cw (Ver Diseño)</v>
          </cell>
          <cell r="E3076" t="str">
            <v>UN</v>
          </cell>
          <cell r="F3076">
            <v>298143.86</v>
          </cell>
          <cell r="G3076">
            <v>42578</v>
          </cell>
        </row>
        <row r="3077">
          <cell r="C3077">
            <v>5713</v>
          </cell>
          <cell r="D3077" t="str">
            <v>Edu. Instalacion At-Proyeled 60 @ 68W Cw (Ver Diseño)</v>
          </cell>
          <cell r="E3077" t="str">
            <v>UN</v>
          </cell>
          <cell r="F3077">
            <v>1390871.94</v>
          </cell>
          <cell r="G3077">
            <v>42578</v>
          </cell>
        </row>
        <row r="3078">
          <cell r="C3078">
            <v>5715</v>
          </cell>
          <cell r="D3078" t="str">
            <v>Edu. Instalacion At-Proyeled 30 @ 45W Cw (Ver Diseño)</v>
          </cell>
          <cell r="E3078" t="str">
            <v>UN</v>
          </cell>
          <cell r="F3078">
            <v>1070222.94</v>
          </cell>
          <cell r="G3078">
            <v>42534</v>
          </cell>
        </row>
        <row r="3079">
          <cell r="C3079">
            <v>5717</v>
          </cell>
          <cell r="D3079" t="str">
            <v>Edu. Instalacion At-Proyector 3W De Piso Ww (Ver Diseño)</v>
          </cell>
          <cell r="E3079" t="str">
            <v>UN</v>
          </cell>
          <cell r="F3079">
            <v>1205615.22</v>
          </cell>
          <cell r="G3079">
            <v>42529</v>
          </cell>
        </row>
        <row r="3080">
          <cell r="C3080">
            <v>5719</v>
          </cell>
          <cell r="D3080" t="str">
            <v>Edu. Instalacion De Down Light 30 W Cw (Ver Diseño)</v>
          </cell>
          <cell r="E3080" t="str">
            <v>UN</v>
          </cell>
          <cell r="F3080">
            <v>385264.94</v>
          </cell>
          <cell r="G3080">
            <v>42534</v>
          </cell>
        </row>
        <row r="3081">
          <cell r="C3081">
            <v>5721</v>
          </cell>
          <cell r="D3081" t="str">
            <v>Edu. Instalacion At-Colonial De 40W Y 30W Asimetricas Opt 13299, Opt 13301 4000K (Ver Diseño)</v>
          </cell>
          <cell r="E3081" t="str">
            <v>UN</v>
          </cell>
          <cell r="F3081">
            <v>1708865.94</v>
          </cell>
          <cell r="G3081">
            <v>42529</v>
          </cell>
        </row>
        <row r="3082">
          <cell r="C3082">
            <v>5722</v>
          </cell>
          <cell r="D3082" t="str">
            <v>Edu. Salida Para Alumbrado Sin Lampara En Tuberia Emt (Ver Diseño)</v>
          </cell>
          <cell r="E3082" t="str">
            <v>UN</v>
          </cell>
          <cell r="F3082">
            <v>78417.22</v>
          </cell>
          <cell r="G3082">
            <v>42578</v>
          </cell>
        </row>
        <row r="3083">
          <cell r="C3083">
            <v>5723</v>
          </cell>
          <cell r="D3083" t="str">
            <v>Edu. Interruptor Triple (Ver Diseño)</v>
          </cell>
          <cell r="E3083" t="str">
            <v>UN</v>
          </cell>
          <cell r="F3083">
            <v>97325.78</v>
          </cell>
          <cell r="G3083">
            <v>42529</v>
          </cell>
        </row>
        <row r="3084">
          <cell r="C3084">
            <v>5724</v>
          </cell>
          <cell r="D3084" t="str">
            <v>Edu. Relleno En Material Seleccionado, Compactado</v>
          </cell>
          <cell r="E3084" t="str">
            <v>M3</v>
          </cell>
          <cell r="F3084">
            <v>68381.42</v>
          </cell>
          <cell r="G3084">
            <v>42515</v>
          </cell>
        </row>
        <row r="3085">
          <cell r="C3085">
            <v>5725</v>
          </cell>
          <cell r="D3085" t="str">
            <v>Edu. Instalacion De Polo A Tierra Mas Caja De Inspeccion (Ver Diseño)</v>
          </cell>
          <cell r="E3085" t="str">
            <v>UN</v>
          </cell>
          <cell r="F3085">
            <v>743683</v>
          </cell>
          <cell r="G3085">
            <v>42578</v>
          </cell>
        </row>
        <row r="3086">
          <cell r="C3086">
            <v>5726</v>
          </cell>
          <cell r="D3086" t="str">
            <v>Edu. Acometida 6 X (3Nº750 + Nº750 + Nº 2/0T) Cu Thhw (Ver Diseño)</v>
          </cell>
          <cell r="E3086" t="str">
            <v>ML</v>
          </cell>
          <cell r="F3086">
            <v>3601696.58</v>
          </cell>
          <cell r="G3086">
            <v>42524</v>
          </cell>
        </row>
        <row r="3087">
          <cell r="C3087">
            <v>5727</v>
          </cell>
          <cell r="D3087" t="str">
            <v>Edu. Acometida 2 X (3Nº350 + Nº350 + Nº4/0T) Cu Thhw (Ver Diseño)</v>
          </cell>
          <cell r="E3087" t="str">
            <v>ML</v>
          </cell>
          <cell r="F3087">
            <v>660255.46</v>
          </cell>
          <cell r="G3087">
            <v>42524</v>
          </cell>
        </row>
        <row r="3088">
          <cell r="C3088">
            <v>5728</v>
          </cell>
          <cell r="D3088" t="str">
            <v>Edu. Acometida 3 X ( 3Nº300 + Nº300 + Nº2/0T) Cu Thhw (Ver Diseño)</v>
          </cell>
          <cell r="E3088" t="str">
            <v>ML</v>
          </cell>
          <cell r="F3088">
            <v>740255.46</v>
          </cell>
          <cell r="G3088">
            <v>42524</v>
          </cell>
        </row>
        <row r="3089">
          <cell r="C3089">
            <v>5729</v>
          </cell>
          <cell r="D3089" t="str">
            <v>Edu. Acometida 3Nº2/0 + Nº2/0 + Nº1/0T Cu Thhw (Ver Diseño)</v>
          </cell>
          <cell r="E3089" t="str">
            <v>ML</v>
          </cell>
          <cell r="F3089">
            <v>125272.41</v>
          </cell>
          <cell r="G3089">
            <v>42524</v>
          </cell>
        </row>
        <row r="3090">
          <cell r="C3090">
            <v>5730</v>
          </cell>
          <cell r="D3090" t="str">
            <v>Edu. Acometida 3Nº8 + Nº10T Cu Thhw (Ver Diseño)</v>
          </cell>
          <cell r="E3090" t="str">
            <v>ML</v>
          </cell>
          <cell r="F3090">
            <v>15726.17</v>
          </cell>
          <cell r="G3090">
            <v>42524</v>
          </cell>
        </row>
        <row r="3091">
          <cell r="C3091">
            <v>5731</v>
          </cell>
          <cell r="D3091" t="str">
            <v>Edu. Acometida 3Nº10 + Nº10 + Nº12T Cu Thhw (Ver Diseño)</v>
          </cell>
          <cell r="E3091" t="str">
            <v>ML</v>
          </cell>
          <cell r="F3091">
            <v>10238.85</v>
          </cell>
          <cell r="G3091">
            <v>42524</v>
          </cell>
        </row>
        <row r="3092">
          <cell r="C3092">
            <v>5732</v>
          </cell>
          <cell r="D3092" t="str">
            <v>Edu. Breaker Enchufable De 1 X 20 A (Ver Diseño)</v>
          </cell>
          <cell r="E3092" t="str">
            <v>UN</v>
          </cell>
          <cell r="F3092">
            <v>25720.48</v>
          </cell>
          <cell r="G3092">
            <v>42578</v>
          </cell>
        </row>
        <row r="3093">
          <cell r="C3093">
            <v>5733</v>
          </cell>
          <cell r="D3093" t="str">
            <v>Edu. Breaker Enchufable De 2 X 40 A (Ver Diseño)</v>
          </cell>
          <cell r="E3093" t="str">
            <v>UN</v>
          </cell>
          <cell r="F3093">
            <v>56059.43</v>
          </cell>
          <cell r="G3093">
            <v>42524</v>
          </cell>
        </row>
        <row r="3094">
          <cell r="C3094">
            <v>5734</v>
          </cell>
          <cell r="D3094" t="str">
            <v>Edu. Breaker Tipo Industrial De 3 X 20 A (Ver Diseño)</v>
          </cell>
          <cell r="E3094" t="str">
            <v>UN</v>
          </cell>
          <cell r="F3094">
            <v>91551.03</v>
          </cell>
          <cell r="G3094">
            <v>42538</v>
          </cell>
        </row>
        <row r="3095">
          <cell r="C3095">
            <v>5735</v>
          </cell>
          <cell r="D3095" t="str">
            <v>Edu. Planta Electrica De Emergencia 225 Kva Con Tanque De Combustible (Ver Diseño)</v>
          </cell>
          <cell r="E3095" t="str">
            <v>UN</v>
          </cell>
          <cell r="F3095">
            <v>150012189.41</v>
          </cell>
          <cell r="G3095">
            <v>42538</v>
          </cell>
        </row>
        <row r="3096">
          <cell r="C3096">
            <v>5736</v>
          </cell>
          <cell r="D3096" t="str">
            <v>Edu. Tablero Trifasico Autosoportado De 54 Circuitos (Ver Diseño)</v>
          </cell>
          <cell r="E3096" t="str">
            <v>UN</v>
          </cell>
          <cell r="F3096">
            <v>4110426.91</v>
          </cell>
          <cell r="G3096">
            <v>42524</v>
          </cell>
        </row>
        <row r="3097">
          <cell r="C3097">
            <v>5746</v>
          </cell>
          <cell r="D3097" t="str">
            <v>Edu. Salida Para Aire Acondicionado Bifasica</v>
          </cell>
          <cell r="E3097" t="str">
            <v>UN</v>
          </cell>
          <cell r="F3097">
            <v>109361.77</v>
          </cell>
          <cell r="G3097">
            <v>42578</v>
          </cell>
        </row>
        <row r="3098">
          <cell r="C3098">
            <v>5747</v>
          </cell>
          <cell r="D3098" t="str">
            <v>Suministro E Instalación De Cubierta En Lámina Ondulada De Asbesto Cemento, A Una Altura &gt; 8 Metros &lt; 10 Metros, Incluye Amarres Y Ganchos De Fijación.</v>
          </cell>
          <cell r="E3098" t="str">
            <v>M2</v>
          </cell>
          <cell r="F3098">
            <v>47742.35</v>
          </cell>
          <cell r="G3098">
            <v>42516</v>
          </cell>
        </row>
        <row r="3099">
          <cell r="C3099">
            <v>5750</v>
          </cell>
          <cell r="D3099" t="str">
            <v>Edu. Instalacion De Luminaria Spectra (Ver Diseño)</v>
          </cell>
          <cell r="E3099" t="str">
            <v>UN</v>
          </cell>
          <cell r="F3099">
            <v>1114409.6200000001</v>
          </cell>
          <cell r="G3099">
            <v>42534</v>
          </cell>
        </row>
        <row r="3100">
          <cell r="C3100">
            <v>5752</v>
          </cell>
          <cell r="D3100" t="str">
            <v>Edu. Tuberia Perforada De 4" (Ver Diseño)</v>
          </cell>
          <cell r="E3100" t="str">
            <v>ML</v>
          </cell>
          <cell r="F3100">
            <v>51520.85</v>
          </cell>
          <cell r="G3100">
            <v>42534</v>
          </cell>
        </row>
        <row r="3101">
          <cell r="C3101">
            <v>5754</v>
          </cell>
          <cell r="D3101" t="str">
            <v>Edu. Tuberia Perforada De 6" (Ver Diseño).</v>
          </cell>
          <cell r="E3101" t="str">
            <v>ML</v>
          </cell>
          <cell r="F3101">
            <v>99457.72</v>
          </cell>
          <cell r="G3101">
            <v>42534</v>
          </cell>
        </row>
        <row r="3102">
          <cell r="C3102">
            <v>5756</v>
          </cell>
          <cell r="D3102" t="str">
            <v>Edu. Canales En Concreto (Ver Diseño)</v>
          </cell>
          <cell r="E3102" t="str">
            <v>M3</v>
          </cell>
          <cell r="F3102">
            <v>614544.81000000006</v>
          </cell>
          <cell r="G3102">
            <v>42534</v>
          </cell>
        </row>
        <row r="3103">
          <cell r="C3103">
            <v>5758</v>
          </cell>
          <cell r="D3103" t="str">
            <v>Edu. Gravilla Fina Y/O Gravilla Gruesa (Ver Diseño)</v>
          </cell>
          <cell r="E3103" t="str">
            <v>M3</v>
          </cell>
          <cell r="F3103">
            <v>99854.49</v>
          </cell>
          <cell r="G3103">
            <v>42534</v>
          </cell>
        </row>
        <row r="3104">
          <cell r="C3104">
            <v>5759</v>
          </cell>
          <cell r="D3104" t="str">
            <v>Edu. Triturado (Ver Diseño)</v>
          </cell>
          <cell r="E3104" t="str">
            <v>M3</v>
          </cell>
          <cell r="F3104">
            <v>95076.99</v>
          </cell>
          <cell r="G3104">
            <v>42534</v>
          </cell>
        </row>
        <row r="3105">
          <cell r="C3105">
            <v>5761</v>
          </cell>
          <cell r="D3105" t="str">
            <v>Edu. Cuneta Tipo Circular Titan O Similar (Ver Diseño)</v>
          </cell>
          <cell r="E3105" t="str">
            <v>ML</v>
          </cell>
          <cell r="F3105">
            <v>275816.08</v>
          </cell>
          <cell r="G3105">
            <v>42619</v>
          </cell>
        </row>
        <row r="3106">
          <cell r="C3106">
            <v>5764</v>
          </cell>
          <cell r="D3106" t="str">
            <v>Edu. Tuberia Pvc Presion De 2" (Ver Diseño)</v>
          </cell>
          <cell r="E3106" t="str">
            <v>ML</v>
          </cell>
          <cell r="F3106">
            <v>31634.7</v>
          </cell>
          <cell r="G3106">
            <v>42578</v>
          </cell>
        </row>
        <row r="3107">
          <cell r="C3107">
            <v>5768</v>
          </cell>
          <cell r="D3107" t="str">
            <v>Edu. Tuberia Pvc Presion De 4" (Ver Diseño)</v>
          </cell>
          <cell r="E3107" t="str">
            <v>ML</v>
          </cell>
          <cell r="F3107">
            <v>47859.65</v>
          </cell>
          <cell r="G3107">
            <v>42534</v>
          </cell>
        </row>
        <row r="3108">
          <cell r="C3108">
            <v>5770</v>
          </cell>
          <cell r="D3108" t="str">
            <v>Edu. Tuberia De Hierro Ductil Ranurado De 3" Sch 40 (Ver Diseño)</v>
          </cell>
          <cell r="E3108" t="str">
            <v>UN</v>
          </cell>
          <cell r="F3108">
            <v>85164.98</v>
          </cell>
          <cell r="G3108">
            <v>42578</v>
          </cell>
        </row>
        <row r="3109">
          <cell r="C3109">
            <v>5771</v>
          </cell>
          <cell r="D3109" t="str">
            <v>Edu. Filtro (Triturado) Muro De Contencion</v>
          </cell>
          <cell r="E3109" t="str">
            <v>M3</v>
          </cell>
          <cell r="F3109">
            <v>82436.350000000006</v>
          </cell>
          <cell r="G3109">
            <v>42534</v>
          </cell>
        </row>
        <row r="3110">
          <cell r="C3110">
            <v>5775</v>
          </cell>
          <cell r="D3110" t="str">
            <v>Edu. Rociadores De 1 1/2" (Ver Diseño)</v>
          </cell>
          <cell r="E3110" t="str">
            <v>UN</v>
          </cell>
          <cell r="F3110">
            <v>61912.62</v>
          </cell>
          <cell r="G3110">
            <v>42578</v>
          </cell>
        </row>
        <row r="3111">
          <cell r="C3111">
            <v>5776</v>
          </cell>
          <cell r="D3111" t="str">
            <v>Edu. Suministro E Instalacion De Bombas, Incluye Sistema Hidroneumatico, Tablero De Control, Manometro, Protectores, Etc. Caracteristicas: Caudal (Q) = 36 Lts/Seg= 581 Gal/Min, Hidroacumulador De 500 Lts, Potencia= 10 Hp, Motor Trifasico (Ver Diseño).</v>
          </cell>
          <cell r="E3111" t="str">
            <v>UN</v>
          </cell>
          <cell r="F3111">
            <v>3607549.02</v>
          </cell>
          <cell r="G3111">
            <v>42578</v>
          </cell>
        </row>
        <row r="3112">
          <cell r="C3112">
            <v>5777</v>
          </cell>
          <cell r="D3112" t="str">
            <v>Edu. Suministro E Instalacion De Tuberia Y Accesorios Para La Succion Y Descarga De Las Bombas (Ver Diseño)</v>
          </cell>
          <cell r="E3112" t="str">
            <v>GL</v>
          </cell>
          <cell r="F3112">
            <v>6344217</v>
          </cell>
          <cell r="G3112">
            <v>42538</v>
          </cell>
        </row>
        <row r="3113">
          <cell r="C3113">
            <v>5779</v>
          </cell>
          <cell r="D3113" t="str">
            <v>Edu. Griferia Push De Pared Para Lavamanos (Ver Diseño)</v>
          </cell>
          <cell r="E3113" t="str">
            <v>UN</v>
          </cell>
          <cell r="F3113">
            <v>205763.45</v>
          </cell>
          <cell r="G3113">
            <v>42538</v>
          </cell>
        </row>
        <row r="3114">
          <cell r="C3114">
            <v>5781</v>
          </cell>
          <cell r="D3114" t="str">
            <v>Edu. Ducha Antivandalica Con Regadera Tubular (Ver Diseño)</v>
          </cell>
          <cell r="E3114" t="str">
            <v>UN</v>
          </cell>
          <cell r="F3114">
            <v>284354.27</v>
          </cell>
          <cell r="G3114">
            <v>42538</v>
          </cell>
        </row>
        <row r="3115">
          <cell r="C3115">
            <v>5784</v>
          </cell>
          <cell r="D3115" t="str">
            <v>Edu.  Breaker Tipo Industrial De 3 X 600 A Regulable (Ver Diseño)</v>
          </cell>
          <cell r="E3115" t="str">
            <v>UN</v>
          </cell>
          <cell r="F3115">
            <v>2520031.96</v>
          </cell>
          <cell r="G3115">
            <v>42538</v>
          </cell>
        </row>
        <row r="3116">
          <cell r="C3116">
            <v>5786</v>
          </cell>
          <cell r="D3116" t="str">
            <v>Edu. Breaker Tipo Industrial De 3 X 800 A Regulable (Ver Diseño)</v>
          </cell>
          <cell r="E3116" t="str">
            <v>UN</v>
          </cell>
          <cell r="F3116">
            <v>1994716.07</v>
          </cell>
          <cell r="G3116">
            <v>42534</v>
          </cell>
        </row>
        <row r="3117">
          <cell r="C3117">
            <v>5788</v>
          </cell>
          <cell r="D3117" t="str">
            <v>Edu. Breaker Tipo Industrial De 3 X 300 A (Ver Diseño)</v>
          </cell>
          <cell r="E3117" t="str">
            <v>UN</v>
          </cell>
          <cell r="F3117">
            <v>941515.23</v>
          </cell>
          <cell r="G3117">
            <v>42534</v>
          </cell>
        </row>
        <row r="3118">
          <cell r="C3118">
            <v>5790</v>
          </cell>
          <cell r="D3118" t="str">
            <v>Edu. Breaker Tipo Industrial De 3 X 1000 A (Ver Diseño)</v>
          </cell>
          <cell r="E3118" t="str">
            <v>UN</v>
          </cell>
          <cell r="F3118">
            <v>7429308.6200000001</v>
          </cell>
          <cell r="G3118">
            <v>42534</v>
          </cell>
        </row>
        <row r="3119">
          <cell r="C3119">
            <v>5792</v>
          </cell>
          <cell r="D3119" t="str">
            <v>Edu. Breaker Tipo Industrial De 3 X 3000 A (Ver Diseño)</v>
          </cell>
          <cell r="E3119" t="str">
            <v>UN</v>
          </cell>
          <cell r="F3119">
            <v>26228014</v>
          </cell>
          <cell r="G3119">
            <v>42534</v>
          </cell>
        </row>
        <row r="3120">
          <cell r="C3120">
            <v>5794</v>
          </cell>
          <cell r="D3120" t="str">
            <v>Edu. Transferencia Trifasica Automatica De 660 Kva (Ver Diseño)</v>
          </cell>
          <cell r="E3120" t="str">
            <v>UN</v>
          </cell>
          <cell r="F3120">
            <v>87558234.030000001</v>
          </cell>
          <cell r="G3120">
            <v>42534</v>
          </cell>
        </row>
        <row r="3121">
          <cell r="C3121">
            <v>5798</v>
          </cell>
          <cell r="D3121" t="str">
            <v>Edu. Planta Electrica De Emergencia De 660 Kva Con Tanque De Combustible (Ver Diseño)</v>
          </cell>
          <cell r="E3121" t="str">
            <v>UN</v>
          </cell>
          <cell r="F3121">
            <v>633313245.63</v>
          </cell>
          <cell r="G3121">
            <v>42531</v>
          </cell>
        </row>
        <row r="3122">
          <cell r="C3122">
            <v>5800</v>
          </cell>
          <cell r="D3122" t="str">
            <v>Edu. Instalacion Down Light 22W Cw (Ver Diseño)</v>
          </cell>
          <cell r="E3122" t="str">
            <v>UN</v>
          </cell>
          <cell r="F3122">
            <v>599135.92000000004</v>
          </cell>
          <cell r="G3122">
            <v>42578</v>
          </cell>
        </row>
        <row r="3123">
          <cell r="C3123">
            <v>5802</v>
          </cell>
          <cell r="D3123" t="str">
            <v>Edu. Instalacion Down Light 12W Cw (Ver Diseño)</v>
          </cell>
          <cell r="E3123" t="str">
            <v>UN</v>
          </cell>
          <cell r="F3123">
            <v>799135.92</v>
          </cell>
          <cell r="G3123">
            <v>42578</v>
          </cell>
        </row>
        <row r="3124">
          <cell r="C3124">
            <v>5804</v>
          </cell>
          <cell r="D3124" t="str">
            <v>Edu. Instalacion Luminaria Capsule Gu10 6W (Ver Diseño)</v>
          </cell>
          <cell r="E3124" t="str">
            <v>UN</v>
          </cell>
          <cell r="F3124">
            <v>422591.22</v>
          </cell>
          <cell r="G3124">
            <v>42578</v>
          </cell>
        </row>
        <row r="3125">
          <cell r="C3125">
            <v>5806</v>
          </cell>
          <cell r="D3125" t="str">
            <v>Edu. Instalacion Luminaria Curvoled 40W (Ver Diseño)</v>
          </cell>
          <cell r="E3125" t="str">
            <v>UN</v>
          </cell>
          <cell r="F3125">
            <v>938065.06</v>
          </cell>
          <cell r="G3125">
            <v>42538</v>
          </cell>
        </row>
        <row r="3126">
          <cell r="C3126">
            <v>5807</v>
          </cell>
          <cell r="D3126" t="str">
            <v>Acometida De Agua Potable Provisional (Ver Diseño)</v>
          </cell>
          <cell r="E3126" t="str">
            <v>GL</v>
          </cell>
          <cell r="F3126">
            <v>3500000</v>
          </cell>
          <cell r="G3126">
            <v>42558</v>
          </cell>
        </row>
        <row r="3127">
          <cell r="C3127">
            <v>5808</v>
          </cell>
          <cell r="D3127" t="str">
            <v>Acometida Sanitaria Provisional</v>
          </cell>
          <cell r="E3127" t="str">
            <v>GL</v>
          </cell>
          <cell r="F3127">
            <v>3500000</v>
          </cell>
          <cell r="G3127">
            <v>42558</v>
          </cell>
        </row>
        <row r="3128">
          <cell r="C3128">
            <v>5809</v>
          </cell>
          <cell r="D3128" t="str">
            <v>Acometida Electrica Provisional</v>
          </cell>
          <cell r="E3128" t="str">
            <v>GL</v>
          </cell>
          <cell r="F3128">
            <v>12500000</v>
          </cell>
          <cell r="G3128">
            <v>42558</v>
          </cell>
        </row>
        <row r="3129">
          <cell r="C3129">
            <v>5811</v>
          </cell>
          <cell r="D3129" t="str">
            <v>Edu. Instalacion Luminaria At Emergencialed (Ver Diseño)</v>
          </cell>
          <cell r="E3129" t="str">
            <v>UN</v>
          </cell>
          <cell r="F3129">
            <v>422591.22</v>
          </cell>
          <cell r="G3129">
            <v>42534</v>
          </cell>
        </row>
        <row r="3130">
          <cell r="C3130">
            <v>5812</v>
          </cell>
          <cell r="D3130" t="str">
            <v>Valla Reglamentaria 2.00 X 1.00</v>
          </cell>
          <cell r="E3130" t="str">
            <v>UN</v>
          </cell>
          <cell r="F3130">
            <v>370000</v>
          </cell>
          <cell r="G3130">
            <v>42558</v>
          </cell>
        </row>
        <row r="3131">
          <cell r="C3131">
            <v>5814</v>
          </cell>
          <cell r="D3131" t="str">
            <v>Edu. Instalacion Luminaria Led Rgbw 32W Sumergible (Ver Diseño)</v>
          </cell>
          <cell r="E3131" t="str">
            <v>UN</v>
          </cell>
          <cell r="F3131">
            <v>1196697.1100000001</v>
          </cell>
          <cell r="G3131">
            <v>42534</v>
          </cell>
        </row>
        <row r="3132">
          <cell r="C3132">
            <v>5815</v>
          </cell>
          <cell r="D3132" t="str">
            <v>Valla Informativa (Ver Diseño)</v>
          </cell>
          <cell r="E3132" t="str">
            <v>UN</v>
          </cell>
          <cell r="F3132">
            <v>6000000</v>
          </cell>
          <cell r="G3132">
            <v>42558</v>
          </cell>
        </row>
        <row r="3133">
          <cell r="C3133">
            <v>5816</v>
          </cell>
          <cell r="D3133" t="str">
            <v>Edu. Suministro E Instalación De Puerta Metálica Abatible Lisa Con Rejilla Sencilla (Ver Diseño)</v>
          </cell>
          <cell r="E3133" t="str">
            <v>UN</v>
          </cell>
          <cell r="F3133">
            <v>766212</v>
          </cell>
          <cell r="G3133">
            <v>42534</v>
          </cell>
        </row>
        <row r="3134">
          <cell r="C3134">
            <v>5817</v>
          </cell>
          <cell r="D3134" t="str">
            <v>Edu. Suministro E Instalación De Puerta Metálica Abatible Tipo Persiana Sencilla (Ver Diseño)</v>
          </cell>
          <cell r="E3134" t="str">
            <v>UN</v>
          </cell>
          <cell r="F3134">
            <v>803242</v>
          </cell>
          <cell r="G3134">
            <v>42534</v>
          </cell>
        </row>
        <row r="3135">
          <cell r="C3135">
            <v>5818</v>
          </cell>
          <cell r="D3135" t="str">
            <v>Edu. Suministro E Instalación De Puerta Metálica Abatible Acustica Doble (Ver Diseño)</v>
          </cell>
          <cell r="E3135" t="str">
            <v>UN</v>
          </cell>
          <cell r="F3135">
            <v>1809240</v>
          </cell>
          <cell r="G3135">
            <v>42534</v>
          </cell>
        </row>
        <row r="3136">
          <cell r="C3136">
            <v>5819</v>
          </cell>
          <cell r="D3136" t="str">
            <v>Edu. Suministro E Instalación De Puerta Metálica Abatible Multi Perforada Sencilla (Ver Diseño)</v>
          </cell>
          <cell r="E3136" t="str">
            <v>UN</v>
          </cell>
          <cell r="F3136">
            <v>1342440</v>
          </cell>
          <cell r="G3136">
            <v>42534</v>
          </cell>
        </row>
        <row r="3137">
          <cell r="C3137">
            <v>5820</v>
          </cell>
          <cell r="D3137" t="str">
            <v>Edu. Suministro E Instalación De Puerta Metálica Abatible Multi Perforada Doble (Ver Diseño)</v>
          </cell>
          <cell r="E3137" t="str">
            <v>UN</v>
          </cell>
          <cell r="F3137">
            <v>2644880</v>
          </cell>
          <cell r="G3137">
            <v>42534</v>
          </cell>
        </row>
        <row r="3138">
          <cell r="C3138">
            <v>5821</v>
          </cell>
          <cell r="D3138" t="str">
            <v>Edu. Suministro E Instalación De Puerta Metálica Tipo Persiana Doble (Ver Diseño)</v>
          </cell>
          <cell r="E3138" t="str">
            <v>UN</v>
          </cell>
          <cell r="F3138">
            <v>1895450</v>
          </cell>
          <cell r="G3138">
            <v>42534</v>
          </cell>
        </row>
        <row r="3139">
          <cell r="C3139">
            <v>5822</v>
          </cell>
          <cell r="D3139" t="str">
            <v>Edu. Suministro E Instalación De Puerta En Vidrio Esmerilado Abatible Sencilla (Ver Diseño)</v>
          </cell>
          <cell r="E3139" t="str">
            <v>UN</v>
          </cell>
          <cell r="F3139">
            <v>1150000</v>
          </cell>
          <cell r="G3139">
            <v>42534</v>
          </cell>
        </row>
        <row r="3140">
          <cell r="C3140">
            <v>5823</v>
          </cell>
          <cell r="D3140" t="str">
            <v>Edu. Suministro E Instalación De Puerta Metálica Abatible Lisa Sencilla (Ver Diseño)</v>
          </cell>
          <cell r="E3140" t="str">
            <v>UN</v>
          </cell>
          <cell r="F3140">
            <v>708634</v>
          </cell>
          <cell r="G3140">
            <v>42534</v>
          </cell>
        </row>
        <row r="3141">
          <cell r="C3141">
            <v>5824</v>
          </cell>
          <cell r="D3141" t="str">
            <v>Edu. Suministro E Instalación De Puerta En Vidrio Templado Transparente (Ver Diseño)</v>
          </cell>
          <cell r="E3141" t="str">
            <v>UN</v>
          </cell>
          <cell r="F3141">
            <v>1050000</v>
          </cell>
          <cell r="G3141">
            <v>42534</v>
          </cell>
        </row>
        <row r="3142">
          <cell r="C3142">
            <v>5825</v>
          </cell>
          <cell r="D3142" t="str">
            <v>Edu. Suministro E Instalación De Puerta Metálica De Emergencia Abatible Cf Doble (Ver Diseño)</v>
          </cell>
          <cell r="E3142" t="str">
            <v>UN</v>
          </cell>
          <cell r="F3142">
            <v>3141328</v>
          </cell>
          <cell r="G3142">
            <v>42534</v>
          </cell>
        </row>
        <row r="3143">
          <cell r="C3143">
            <v>5826</v>
          </cell>
          <cell r="D3143" t="str">
            <v>Edu. Suministro E Instalación De Silletería Plástica Para Estadio</v>
          </cell>
          <cell r="E3143" t="str">
            <v>UN</v>
          </cell>
          <cell r="F3143">
            <v>60746.75</v>
          </cell>
          <cell r="G3143">
            <v>42613</v>
          </cell>
        </row>
        <row r="3144">
          <cell r="C3144">
            <v>5828</v>
          </cell>
          <cell r="D3144" t="str">
            <v>Edu. Acometida 7 X (3#500 + #500 + #2/0T) Cu Thhw (Ver Diseño)</v>
          </cell>
          <cell r="E3144" t="str">
            <v>ML</v>
          </cell>
          <cell r="F3144">
            <v>3820191.9</v>
          </cell>
          <cell r="G3144">
            <v>42534</v>
          </cell>
        </row>
        <row r="3145">
          <cell r="C3145">
            <v>5829</v>
          </cell>
          <cell r="D3145" t="str">
            <v>Edu. Terreno De Juego ( Grama Natural Bermuda 419 + Relleno En Material Seleccionado  E = 0.40 Metros )</v>
          </cell>
          <cell r="E3145" t="str">
            <v>M2</v>
          </cell>
          <cell r="F3145">
            <v>88811.58</v>
          </cell>
          <cell r="G3145">
            <v>42534</v>
          </cell>
        </row>
        <row r="3146">
          <cell r="C3146">
            <v>5831</v>
          </cell>
          <cell r="D3146" t="str">
            <v>Edu. Piso En Pavimento Ecológico</v>
          </cell>
          <cell r="E3146" t="str">
            <v>UN</v>
          </cell>
          <cell r="F3146">
            <v>559768</v>
          </cell>
          <cell r="G3146">
            <v>42534</v>
          </cell>
        </row>
        <row r="3147">
          <cell r="C3147">
            <v>5832</v>
          </cell>
          <cell r="D3147" t="str">
            <v>Edu. Acometida 3 X (3#350 + #350 + #4/0T) Cu Thhw (Ver Diseño)</v>
          </cell>
          <cell r="E3147" t="str">
            <v>ML</v>
          </cell>
          <cell r="F3147">
            <v>977769.03</v>
          </cell>
          <cell r="G3147">
            <v>42538</v>
          </cell>
        </row>
        <row r="3148">
          <cell r="C3148">
            <v>5833</v>
          </cell>
          <cell r="D3148" t="str">
            <v>Suministro E Instalación De Ventiladores Axiales De 36" Marca Sankey O Similar Con Rociador De Agua, Para Zona De Carceletas, Incluye Instalación Y Punto Eléctrico</v>
          </cell>
          <cell r="E3148" t="str">
            <v>UN</v>
          </cell>
          <cell r="F3148">
            <v>700000</v>
          </cell>
          <cell r="G3148">
            <v>42522</v>
          </cell>
        </row>
        <row r="3149">
          <cell r="C3149">
            <v>5834</v>
          </cell>
          <cell r="D3149" t="str">
            <v>Edu. Acometida 4 X (3#750 + #750 +#4/0T) Cu Thhw (Ver Diseño)</v>
          </cell>
          <cell r="E3149" t="str">
            <v>ML</v>
          </cell>
          <cell r="F3149">
            <v>2470319.69</v>
          </cell>
          <cell r="G3149">
            <v>42534</v>
          </cell>
        </row>
        <row r="3150">
          <cell r="C3150">
            <v>5835</v>
          </cell>
          <cell r="D3150" t="str">
            <v>Suministro E Instalación De Cableado Estructurado De Voz Y Datos Para 30 Puestos De Trabajo ( Ver Diseño)</v>
          </cell>
          <cell r="E3150" t="str">
            <v>GL</v>
          </cell>
          <cell r="F3150">
            <v>51428571.43</v>
          </cell>
          <cell r="G3150">
            <v>42604</v>
          </cell>
        </row>
        <row r="3151">
          <cell r="C3151">
            <v>5836</v>
          </cell>
          <cell r="D3151" t="str">
            <v>Suministro E Instalación De Aviso Luminoso En Lona Traslúcida Panaflex De Dimensiones Aproximadas 5.00 X 0.90 Metros, Incluye Todos Los Accesorios Como Acometidas Eléctricas, Cubiertas Con Canales Plásticas, Balastros, Tubos, Velas, Soportes. (T8 Sistema De Iluminación Electrónico</v>
          </cell>
          <cell r="E3151" t="str">
            <v>UN</v>
          </cell>
          <cell r="F3151">
            <v>2400000</v>
          </cell>
          <cell r="G3151">
            <v>42522</v>
          </cell>
        </row>
        <row r="3152">
          <cell r="C3152">
            <v>5837</v>
          </cell>
          <cell r="D3152" t="str">
            <v>Edu. Acometida 6 X (3#350 + #350 + #2/0T) Cu Thhw (Ver Diseño)</v>
          </cell>
          <cell r="E3152" t="str">
            <v>ML</v>
          </cell>
          <cell r="F3152">
            <v>1798293.79</v>
          </cell>
          <cell r="G3152">
            <v>42534</v>
          </cell>
        </row>
        <row r="3153">
          <cell r="C3153">
            <v>5838</v>
          </cell>
          <cell r="D3153" t="str">
            <v>Suministro E Instalación De Malla Metálica Galvanizada Y Soportada Sobre Una Estructura Metálica  ( Varillas De 1/2" Cuadrada En Retícula, En Doble Parrilla) Con El Fin De No Ser Alcanzada Por Alguna Persona Y Para No Tener Alcance  A Las Lamparas De Iluminación, Distancia Entre El Piso Y La Parrilla 3.00 Metros</v>
          </cell>
          <cell r="E3153" t="str">
            <v>M2</v>
          </cell>
          <cell r="F3153">
            <v>235234.68</v>
          </cell>
          <cell r="G3153">
            <v>42522</v>
          </cell>
        </row>
        <row r="3154">
          <cell r="C3154">
            <v>5839</v>
          </cell>
          <cell r="D3154" t="str">
            <v>Instalación De Ventana En Aluminio Altura &lt; 3.00 Metros</v>
          </cell>
          <cell r="E3154" t="str">
            <v>M2</v>
          </cell>
          <cell r="F3154">
            <v>31955</v>
          </cell>
          <cell r="G3154">
            <v>42523</v>
          </cell>
        </row>
        <row r="3155">
          <cell r="C3155">
            <v>5843</v>
          </cell>
          <cell r="D3155" t="str">
            <v>Suministro E Instalación De Orinal Tipo A En Acero Inoxidable  Aisi 304, Tipo Sokoda</v>
          </cell>
          <cell r="E3155" t="str">
            <v>UN</v>
          </cell>
          <cell r="F3155">
            <v>982706</v>
          </cell>
          <cell r="G3155">
            <v>42523</v>
          </cell>
        </row>
        <row r="3156">
          <cell r="C3156">
            <v>5844</v>
          </cell>
          <cell r="D3156" t="str">
            <v>Terraplen Inv. 220-7 Para Nivelacion, Humedecimiento Y Compactacion Variable</v>
          </cell>
          <cell r="E3156" t="str">
            <v>M3</v>
          </cell>
          <cell r="F3156">
            <v>49404.66</v>
          </cell>
          <cell r="G3156">
            <v>42523</v>
          </cell>
        </row>
        <row r="3157">
          <cell r="C3157">
            <v>5847</v>
          </cell>
          <cell r="D3157" t="str">
            <v>Edu. Suministro E Instalación De Aire Acondicionado Mini Split De 12000 Btu - Ser 16 Area 6Aa ( Ver Diseño)</v>
          </cell>
          <cell r="E3157" t="str">
            <v>UN</v>
          </cell>
          <cell r="F3157">
            <v>4577836.68</v>
          </cell>
          <cell r="G3157">
            <v>42534</v>
          </cell>
        </row>
        <row r="3158">
          <cell r="C3158">
            <v>5849</v>
          </cell>
          <cell r="D3158" t="str">
            <v>Edu. Suministro E Instalación De Aire Acondicionado Mini Split De 36000 Btu - Area 5Aa, 7Aa, 9Aa Y 10Aa ( Ver Diseño)</v>
          </cell>
          <cell r="E3158" t="str">
            <v>UN</v>
          </cell>
          <cell r="F3158">
            <v>17110615.210000001</v>
          </cell>
          <cell r="G3158">
            <v>42538</v>
          </cell>
        </row>
        <row r="3159">
          <cell r="C3159">
            <v>5850</v>
          </cell>
          <cell r="D3159" t="str">
            <v>Edu. Suministro E Instalación De Aire Central Tipo Paquete De 55 Toneladas - Area 11Aa (Ver Diseño)</v>
          </cell>
          <cell r="E3159" t="str">
            <v>UN</v>
          </cell>
          <cell r="F3159">
            <v>401578653.13</v>
          </cell>
          <cell r="G3159">
            <v>42534</v>
          </cell>
        </row>
        <row r="3160">
          <cell r="C3160">
            <v>5851</v>
          </cell>
          <cell r="D3160" t="str">
            <v>Edu. Suministro E Instalación De Torre Para Iluminación De La Cancha Principal (Ver Diseño)</v>
          </cell>
          <cell r="E3160" t="str">
            <v>UN</v>
          </cell>
          <cell r="F3160">
            <v>97119089.299999997</v>
          </cell>
          <cell r="G3160">
            <v>42534</v>
          </cell>
        </row>
        <row r="3161">
          <cell r="C3161">
            <v>5852</v>
          </cell>
          <cell r="D3161" t="str">
            <v>Edu. Suministro E Instalación De Reflectores Para Iluminación De La Cancha Principal (Ver Diseño)</v>
          </cell>
          <cell r="E3161" t="str">
            <v>UN</v>
          </cell>
          <cell r="F3161">
            <v>10526885.800000001</v>
          </cell>
          <cell r="G3161">
            <v>42534</v>
          </cell>
        </row>
        <row r="3162">
          <cell r="C3162">
            <v>5853</v>
          </cell>
          <cell r="D3162" t="str">
            <v>Edu. Cimentación Especial Para Torres De Iluminación</v>
          </cell>
          <cell r="E3162" t="str">
            <v>UN</v>
          </cell>
          <cell r="F3162">
            <v>3065697.15</v>
          </cell>
          <cell r="G3162">
            <v>42534</v>
          </cell>
        </row>
        <row r="3163">
          <cell r="C3163">
            <v>5854</v>
          </cell>
          <cell r="D3163" t="str">
            <v>Base En Mateial Granular Inv. 330-7 Para Nivelacion Terreno, Incluye: Suministro, Extendida, Nivelacion, Humedecimientoy Compactacion</v>
          </cell>
          <cell r="E3163" t="str">
            <v>M3</v>
          </cell>
          <cell r="F3163">
            <v>96869</v>
          </cell>
          <cell r="G3163">
            <v>42523</v>
          </cell>
        </row>
        <row r="3164">
          <cell r="C3164">
            <v>5855</v>
          </cell>
          <cell r="D3164" t="str">
            <v>Base Material Granular Inv. 330-7 Para Nivelacion Terreno, Incluye: Suministro, Extendida, Nivelacion, Humedecimiento Y Compactacion</v>
          </cell>
          <cell r="E3164" t="str">
            <v>M3</v>
          </cell>
          <cell r="F3164">
            <v>87266.54</v>
          </cell>
          <cell r="G3164">
            <v>42523</v>
          </cell>
        </row>
        <row r="3165">
          <cell r="C3165">
            <v>5856</v>
          </cell>
          <cell r="D3165" t="str">
            <v>Subbase Granular Inv B-320-07 Suministro, Extendida, Nivelacion, Humedecimiento Y Compactacion E=25 Cms</v>
          </cell>
          <cell r="E3165" t="str">
            <v>M3</v>
          </cell>
          <cell r="F3165">
            <v>111862.3</v>
          </cell>
          <cell r="G3165">
            <v>42523</v>
          </cell>
        </row>
        <row r="3166">
          <cell r="C3166">
            <v>5857</v>
          </cell>
          <cell r="D3166" t="str">
            <v>Edu. Cimentación Para Apoyo Metálico Poligonal De 9.00 Metros</v>
          </cell>
          <cell r="E3166" t="str">
            <v>UN</v>
          </cell>
          <cell r="F3166">
            <v>462247.4</v>
          </cell>
          <cell r="G3166">
            <v>42534</v>
          </cell>
        </row>
        <row r="3167">
          <cell r="C3167">
            <v>5865</v>
          </cell>
          <cell r="D3167" t="str">
            <v>Edu. Suministro E Instalación De Luminaria Led De Jardin 2-Nw-13301-40 Vatios</v>
          </cell>
          <cell r="E3167" t="str">
            <v>UN</v>
          </cell>
          <cell r="F3167">
            <v>2136652.4300000002</v>
          </cell>
          <cell r="G3167">
            <v>42534</v>
          </cell>
        </row>
        <row r="3168">
          <cell r="C3168">
            <v>5866</v>
          </cell>
          <cell r="D3168" t="str">
            <v>Edu. Suministro E Instalación De Luminaria Led De Jardin 2-Nw-13299-40 Vatios</v>
          </cell>
          <cell r="E3168" t="str">
            <v>UN</v>
          </cell>
          <cell r="F3168">
            <v>2132914.2000000002</v>
          </cell>
          <cell r="G3168">
            <v>42534</v>
          </cell>
        </row>
        <row r="3169">
          <cell r="C3169">
            <v>5867</v>
          </cell>
          <cell r="D3169" t="str">
            <v>Subbase Granular Normas Invias</v>
          </cell>
          <cell r="E3169" t="str">
            <v>M3</v>
          </cell>
          <cell r="F3169">
            <v>26280</v>
          </cell>
          <cell r="G3169">
            <v>42523</v>
          </cell>
        </row>
        <row r="3170">
          <cell r="C3170">
            <v>5868</v>
          </cell>
          <cell r="D3170" t="str">
            <v>Edu. Suministro E Instalación De Proyector Led De Suelo 12 Ww- 12 Vatios</v>
          </cell>
          <cell r="E3170" t="str">
            <v>UN</v>
          </cell>
          <cell r="F3170">
            <v>901305.61</v>
          </cell>
          <cell r="G3170">
            <v>42534</v>
          </cell>
        </row>
        <row r="3171">
          <cell r="C3171">
            <v>5869</v>
          </cell>
          <cell r="D3171" t="str">
            <v>Edu. Suministro E Instalación De Proyector Led De Suelo 3 Ww- 3 Vatios</v>
          </cell>
          <cell r="E3171" t="str">
            <v>UN</v>
          </cell>
          <cell r="F3171">
            <v>330880.81</v>
          </cell>
          <cell r="G3171">
            <v>42534</v>
          </cell>
        </row>
        <row r="3172">
          <cell r="C3172">
            <v>5870</v>
          </cell>
          <cell r="D3172" t="str">
            <v>Base  Material Granular Inv. 330-7 Para Nivelacion, Terreno, Incluye: Suministro, Extendida, Nivelacion, Humedecimiento U Compactacion E=20 Cms</v>
          </cell>
          <cell r="E3172" t="str">
            <v>M3</v>
          </cell>
          <cell r="F3172">
            <v>69697.179999999993</v>
          </cell>
          <cell r="G3172">
            <v>42524</v>
          </cell>
        </row>
        <row r="3173">
          <cell r="C3173">
            <v>5871</v>
          </cell>
          <cell r="D3173" t="str">
            <v>Edu. Suministro E Instalación De Luminaria Para Alumbrado Publico Tipo Led De 30 Vatios</v>
          </cell>
          <cell r="E3173" t="str">
            <v>UN</v>
          </cell>
          <cell r="F3173">
            <v>1587812.78</v>
          </cell>
          <cell r="G3173">
            <v>42534</v>
          </cell>
        </row>
        <row r="3174">
          <cell r="C3174">
            <v>5872</v>
          </cell>
          <cell r="D3174" t="str">
            <v>Edu.  Suministro E Instalación De Luminaria Led Dlxlum</v>
          </cell>
          <cell r="E3174" t="str">
            <v>UN</v>
          </cell>
          <cell r="F3174">
            <v>2298896.11</v>
          </cell>
          <cell r="G3174">
            <v>42534</v>
          </cell>
        </row>
        <row r="3175">
          <cell r="C3175">
            <v>5873</v>
          </cell>
          <cell r="D3175" t="str">
            <v>Edu. Suministro E Instalación De Sipra Externo</v>
          </cell>
          <cell r="E3175" t="str">
            <v>UN</v>
          </cell>
          <cell r="F3175">
            <v>10480721</v>
          </cell>
          <cell r="G3175">
            <v>42534</v>
          </cell>
        </row>
        <row r="3176">
          <cell r="C3176">
            <v>5874</v>
          </cell>
          <cell r="D3176" t="str">
            <v>Edu. Suministro E Instalación De Sipra Interno</v>
          </cell>
          <cell r="E3176" t="str">
            <v>UN</v>
          </cell>
          <cell r="F3176">
            <v>25164804</v>
          </cell>
          <cell r="G3176">
            <v>42534</v>
          </cell>
        </row>
        <row r="3177">
          <cell r="C3177">
            <v>5877</v>
          </cell>
          <cell r="D3177" t="str">
            <v>Edu. Levante En Boque De Concreto De 0.15 X 0.10 X 0.30 Metros</v>
          </cell>
          <cell r="E3177" t="str">
            <v>M2</v>
          </cell>
          <cell r="F3177">
            <v>74262.39</v>
          </cell>
          <cell r="G3177">
            <v>42534</v>
          </cell>
        </row>
        <row r="3178">
          <cell r="C3178">
            <v>5878</v>
          </cell>
          <cell r="D3178" t="str">
            <v>Edu. Suministro E Instalación De Panel De Muro Prefabricado En Concreto Con Abertura</v>
          </cell>
          <cell r="E3178" t="str">
            <v>M2</v>
          </cell>
          <cell r="F3178">
            <v>224402.5</v>
          </cell>
          <cell r="G3178">
            <v>42534</v>
          </cell>
        </row>
        <row r="3179">
          <cell r="C3179">
            <v>5883</v>
          </cell>
          <cell r="D3179" t="str">
            <v>Edu. Mesón En Concreto Fundido In Situ Con Acabado En Cristanac</v>
          </cell>
          <cell r="E3179" t="str">
            <v>M2</v>
          </cell>
          <cell r="F3179">
            <v>839427.13</v>
          </cell>
          <cell r="G3179">
            <v>42534</v>
          </cell>
        </row>
        <row r="3180">
          <cell r="C3180">
            <v>5885</v>
          </cell>
          <cell r="D3180" t="str">
            <v>Edu. Sistema Epoxico Para Piso Antideslizante (Ver Diseño)</v>
          </cell>
          <cell r="E3180" t="str">
            <v>M2</v>
          </cell>
          <cell r="F3180">
            <v>129126.42</v>
          </cell>
          <cell r="G3180">
            <v>42534</v>
          </cell>
        </row>
        <row r="3181">
          <cell r="C3181">
            <v>5886</v>
          </cell>
          <cell r="D3181" t="str">
            <v>Edu. Salpicadero En Mosaico De Vidrio (Cristanac)</v>
          </cell>
          <cell r="E3181" t="str">
            <v>M2</v>
          </cell>
          <cell r="F3181">
            <v>160474.44</v>
          </cell>
          <cell r="G3181">
            <v>42534</v>
          </cell>
        </row>
        <row r="3182">
          <cell r="C3182">
            <v>5887</v>
          </cell>
          <cell r="D3182" t="str">
            <v>Sub Base Granular Inv. B-320-07, Incluye Suministro, Extendida, Nivelacion, Humedecimiento Y Compactacion E=25 Cms</v>
          </cell>
          <cell r="E3182" t="str">
            <v>M3</v>
          </cell>
          <cell r="F3182">
            <v>56555.199999999997</v>
          </cell>
          <cell r="G3182">
            <v>42524</v>
          </cell>
        </row>
        <row r="3183">
          <cell r="C3183">
            <v>5888</v>
          </cell>
          <cell r="D3183" t="str">
            <v>Edu. Media Caña Piso En Concreto De 3500 Psi (Ver Diseño)</v>
          </cell>
          <cell r="E3183" t="str">
            <v>ML</v>
          </cell>
          <cell r="F3183">
            <v>27665.42</v>
          </cell>
          <cell r="G3183">
            <v>42534</v>
          </cell>
        </row>
        <row r="3184">
          <cell r="C3184">
            <v>5889</v>
          </cell>
          <cell r="D3184" t="str">
            <v>Edu. Pintura Interior Plástica Mate</v>
          </cell>
          <cell r="E3184" t="str">
            <v>M2</v>
          </cell>
          <cell r="F3184">
            <v>19772.12</v>
          </cell>
          <cell r="G3184">
            <v>42534</v>
          </cell>
        </row>
        <row r="3185">
          <cell r="C3185">
            <v>5891</v>
          </cell>
          <cell r="D3185" t="str">
            <v>Edu. Piso En Cristanac (Ver Diseño)</v>
          </cell>
          <cell r="E3185" t="str">
            <v>M2</v>
          </cell>
          <cell r="F3185">
            <v>96986.08</v>
          </cell>
          <cell r="G3185">
            <v>42534</v>
          </cell>
        </row>
        <row r="3186">
          <cell r="C3186">
            <v>5892</v>
          </cell>
          <cell r="D3186" t="str">
            <v>Edu. Protección Taludes Pañete</v>
          </cell>
          <cell r="E3186" t="str">
            <v>M2</v>
          </cell>
          <cell r="F3186">
            <v>32845</v>
          </cell>
          <cell r="G3186">
            <v>42534</v>
          </cell>
        </row>
        <row r="3187">
          <cell r="C3187">
            <v>5893</v>
          </cell>
          <cell r="D3187" t="str">
            <v>Edu. Suministro E Instalacion De Cristanac Sobre Muro (Ver Diseño)</v>
          </cell>
          <cell r="E3187" t="str">
            <v>M2</v>
          </cell>
          <cell r="F3187">
            <v>97054.99</v>
          </cell>
          <cell r="G3187">
            <v>42534</v>
          </cell>
        </row>
        <row r="3188">
          <cell r="C3188">
            <v>5895</v>
          </cell>
          <cell r="D3188" t="str">
            <v>Edu. Divisiones En Acero Inoxidable Para Orinales (Ver Diseño)</v>
          </cell>
          <cell r="E3188" t="str">
            <v>ML</v>
          </cell>
          <cell r="F3188">
            <v>49880.95</v>
          </cell>
          <cell r="G3188">
            <v>42534</v>
          </cell>
        </row>
        <row r="3189">
          <cell r="C3189">
            <v>5896</v>
          </cell>
          <cell r="D3189" t="str">
            <v>Edu.  Suministro E Instalacion De Perfil Tubular En Acero Inoxidable Diametro De 1" (Ver Diseño)</v>
          </cell>
          <cell r="E3189" t="str">
            <v>ML</v>
          </cell>
          <cell r="F3189">
            <v>55000</v>
          </cell>
          <cell r="G3189">
            <v>42538</v>
          </cell>
        </row>
        <row r="3190">
          <cell r="C3190">
            <v>5897</v>
          </cell>
          <cell r="D3190" t="str">
            <v>Edu. Sistema Epoxico Para Piso Semiliso (Ver Diseño)</v>
          </cell>
          <cell r="E3190" t="str">
            <v>M2</v>
          </cell>
          <cell r="F3190">
            <v>126880</v>
          </cell>
          <cell r="G3190">
            <v>42534</v>
          </cell>
        </row>
        <row r="3191">
          <cell r="C3191">
            <v>5898</v>
          </cell>
          <cell r="D3191" t="str">
            <v>Edu. Concreto De 4000 Psi Para Porticos (Ver Diseño)</v>
          </cell>
          <cell r="E3191" t="str">
            <v>M3</v>
          </cell>
          <cell r="F3191">
            <v>648145.06000000006</v>
          </cell>
          <cell r="G3191">
            <v>42534</v>
          </cell>
        </row>
        <row r="3192">
          <cell r="C3192">
            <v>5899</v>
          </cell>
          <cell r="D3192" t="str">
            <v>Edu. Concreto De 4000 Psi Losa Maciza E= 0.14 (Ver Diseño)</v>
          </cell>
          <cell r="E3192" t="str">
            <v>M2</v>
          </cell>
          <cell r="F3192">
            <v>140967.15</v>
          </cell>
          <cell r="G3192">
            <v>42534</v>
          </cell>
        </row>
        <row r="3193">
          <cell r="C3193">
            <v>5900</v>
          </cell>
          <cell r="D3193" t="str">
            <v>Edu. Concreto De 4000 Psi Para Vigas (Ver Diseño)</v>
          </cell>
          <cell r="E3193" t="str">
            <v>M3</v>
          </cell>
          <cell r="F3193">
            <v>646729.14</v>
          </cell>
          <cell r="G3193">
            <v>42534</v>
          </cell>
        </row>
        <row r="3194">
          <cell r="C3194">
            <v>5901</v>
          </cell>
          <cell r="D3194" t="str">
            <v>Edu. Concreto De 4000 Psi Para Escalera (Ver Diseño)</v>
          </cell>
          <cell r="E3194" t="str">
            <v>M3</v>
          </cell>
          <cell r="F3194">
            <v>1220293.3899999999</v>
          </cell>
          <cell r="G3194">
            <v>42534</v>
          </cell>
        </row>
        <row r="3195">
          <cell r="C3195">
            <v>5902</v>
          </cell>
          <cell r="D3195" t="str">
            <v>Capitulo Calle 78 A</v>
          </cell>
          <cell r="E3195" t="str">
            <v>M3</v>
          </cell>
          <cell r="F3195">
            <v>10835961139</v>
          </cell>
          <cell r="G3195">
            <v>42524</v>
          </cell>
        </row>
        <row r="3196">
          <cell r="C3196">
            <v>5903</v>
          </cell>
          <cell r="D3196" t="str">
            <v>Calle 87A</v>
          </cell>
          <cell r="E3196" t="str">
            <v>UN</v>
          </cell>
          <cell r="F3196">
            <v>112597543.27</v>
          </cell>
          <cell r="G3196">
            <v>42524</v>
          </cell>
        </row>
        <row r="3197">
          <cell r="C3197">
            <v>5904</v>
          </cell>
          <cell r="D3197" t="str">
            <v>Pavimento Asfaltico Mdc - 19</v>
          </cell>
          <cell r="E3197" t="str">
            <v>M3</v>
          </cell>
          <cell r="F3197">
            <v>681720.9</v>
          </cell>
          <cell r="G3197">
            <v>42753</v>
          </cell>
        </row>
        <row r="3198">
          <cell r="C3198">
            <v>5913</v>
          </cell>
          <cell r="D3198" t="str">
            <v>Excavacion A Maquina Y Retiro De Materiales</v>
          </cell>
          <cell r="E3198" t="str">
            <v>M3</v>
          </cell>
          <cell r="F3198">
            <v>22808.19</v>
          </cell>
          <cell r="G3198">
            <v>42524</v>
          </cell>
        </row>
        <row r="3199">
          <cell r="C3199">
            <v>5914</v>
          </cell>
          <cell r="D3199" t="str">
            <v>Edu. Pañete Dilatado (Ver Diseño)</v>
          </cell>
          <cell r="E3199" t="str">
            <v>M2</v>
          </cell>
          <cell r="F3199">
            <v>18794.09</v>
          </cell>
          <cell r="G3199">
            <v>42538</v>
          </cell>
        </row>
        <row r="3200">
          <cell r="C3200">
            <v>5916</v>
          </cell>
          <cell r="D3200" t="str">
            <v>Edu. Piso De Porcelanato Tipo Monaco Corona O Similar De 0.60 X 0.60 Metros (Ver Diseño)</v>
          </cell>
          <cell r="E3200" t="str">
            <v>M2</v>
          </cell>
          <cell r="F3200">
            <v>67474.38</v>
          </cell>
          <cell r="G3200">
            <v>42538</v>
          </cell>
        </row>
        <row r="3201">
          <cell r="C3201">
            <v>5917</v>
          </cell>
          <cell r="D3201" t="str">
            <v>Edu. Piso De Porcelanato Flux Rec Lava Corona O Similar De 0.272 X 0.554 (Ver Diseño)</v>
          </cell>
          <cell r="E3201" t="str">
            <v>M2</v>
          </cell>
          <cell r="F3201">
            <v>62231.23</v>
          </cell>
          <cell r="G3201">
            <v>42538</v>
          </cell>
        </row>
        <row r="3202">
          <cell r="C3202">
            <v>5918</v>
          </cell>
          <cell r="D3202" t="str">
            <v>Edu. Piso De Porcelanato Soho Gris Corona O Similar De 0.60 X 0.60 Metros (Ver Diseño)</v>
          </cell>
          <cell r="E3202" t="str">
            <v>M2</v>
          </cell>
          <cell r="F3202">
            <v>54881.23</v>
          </cell>
          <cell r="G3202">
            <v>42538</v>
          </cell>
        </row>
        <row r="3203">
          <cell r="C3203">
            <v>5919</v>
          </cell>
          <cell r="D3203" t="str">
            <v>Edu. Zocalo En Guardaescobas De Porcelanato Tipo Monaco Corona O Similar De 0.60 X 0.60 Metros (Ver Diseño)</v>
          </cell>
          <cell r="E3203" t="str">
            <v>ML</v>
          </cell>
          <cell r="F3203">
            <v>11962</v>
          </cell>
          <cell r="G3203">
            <v>42538</v>
          </cell>
        </row>
        <row r="3204">
          <cell r="C3204">
            <v>5920</v>
          </cell>
          <cell r="D3204" t="str">
            <v>Edu. Zocalo En Guardaescobas De Porcelanato Flux Rec Lava Corona O Similar 0.272 X 0.554 (Ver Diseño)</v>
          </cell>
          <cell r="E3204" t="str">
            <v>ML</v>
          </cell>
          <cell r="F3204">
            <v>11438.05</v>
          </cell>
          <cell r="G3204">
            <v>42538</v>
          </cell>
        </row>
        <row r="3205">
          <cell r="C3205">
            <v>5921</v>
          </cell>
          <cell r="D3205" t="str">
            <v>Calle 78 A</v>
          </cell>
          <cell r="E3205" t="str">
            <v>UN</v>
          </cell>
          <cell r="F3205">
            <v>0</v>
          </cell>
          <cell r="G3205">
            <v>42528</v>
          </cell>
        </row>
        <row r="3206">
          <cell r="C3206">
            <v>5922</v>
          </cell>
          <cell r="D3206" t="str">
            <v>Edu. Zocalo En Guardaescobas De Porcelanato Soho Gris Corona O Similar De 0.60 X 0.60 Metros (Ver Diseño)</v>
          </cell>
          <cell r="E3206" t="str">
            <v>ML</v>
          </cell>
          <cell r="F3206">
            <v>10703.05</v>
          </cell>
          <cell r="G3206">
            <v>42538</v>
          </cell>
        </row>
        <row r="3207">
          <cell r="C3207">
            <v>5923</v>
          </cell>
          <cell r="D3207" t="str">
            <v>Edu. Piso Concreto Texturizado (Ver Diseño)</v>
          </cell>
          <cell r="E3207" t="str">
            <v>M2</v>
          </cell>
          <cell r="F3207">
            <v>73966.42</v>
          </cell>
          <cell r="G3207">
            <v>42538</v>
          </cell>
        </row>
        <row r="3208">
          <cell r="C3208">
            <v>5924</v>
          </cell>
          <cell r="D3208" t="str">
            <v>Edu. Piso Madera Quis K Lock Connox Sport (Ver Diseño)</v>
          </cell>
          <cell r="E3208" t="str">
            <v>M2</v>
          </cell>
          <cell r="F3208">
            <v>1199484.51</v>
          </cell>
          <cell r="G3208">
            <v>42538</v>
          </cell>
        </row>
        <row r="3209">
          <cell r="C3209">
            <v>5925</v>
          </cell>
          <cell r="D3209" t="str">
            <v>Edu. Suministro E Instalacion De Celosia C23E Hunter Douglas O Similar (Ver Diseño)</v>
          </cell>
          <cell r="E3209" t="str">
            <v>M2</v>
          </cell>
          <cell r="F3209">
            <v>138760</v>
          </cell>
          <cell r="G3209">
            <v>42619</v>
          </cell>
        </row>
        <row r="3210">
          <cell r="C3210">
            <v>5926</v>
          </cell>
          <cell r="D3210" t="str">
            <v>Edu. Suministro E Instalacion De Cortasol Aeroscreen Hunter Douglas O Similiar (Ver Diseño)</v>
          </cell>
          <cell r="E3210" t="str">
            <v>M2</v>
          </cell>
          <cell r="F3210">
            <v>188760</v>
          </cell>
          <cell r="G3210">
            <v>42619</v>
          </cell>
        </row>
        <row r="3211">
          <cell r="C3211">
            <v>5927</v>
          </cell>
          <cell r="D3211" t="str">
            <v>Edu. Suministro E Instalacion De Puerta De Vidrio En Semisotano Y Segundo Piso P6, P11, P12, P13, P14, P15, P16, P17, P18, P19. (Ver Diseño)</v>
          </cell>
          <cell r="E3211" t="str">
            <v>M2</v>
          </cell>
          <cell r="F3211">
            <v>550000</v>
          </cell>
          <cell r="G3211">
            <v>42538</v>
          </cell>
        </row>
        <row r="3212">
          <cell r="C3212">
            <v>5928</v>
          </cell>
          <cell r="D3212" t="str">
            <v>Subbase Granular Inv B-320, Incluye Suministro, Extendida, Nivelacion, Humedecimiento Y Compactacion</v>
          </cell>
          <cell r="E3212" t="str">
            <v>M3</v>
          </cell>
          <cell r="F3212">
            <v>56350</v>
          </cell>
          <cell r="G3212">
            <v>42528</v>
          </cell>
        </row>
        <row r="3213">
          <cell r="C3213">
            <v>5929</v>
          </cell>
          <cell r="D3213" t="str">
            <v>Edu. Suministro, Fabricacion Y Montaje De Cubierta No Estructural Segun Detalles Con Laminas En Cubierta Translucida Thermoacustica (Ver Diseño)</v>
          </cell>
          <cell r="E3213" t="str">
            <v>M2</v>
          </cell>
          <cell r="F3213">
            <v>57585</v>
          </cell>
          <cell r="G3213">
            <v>42538</v>
          </cell>
        </row>
        <row r="3214">
          <cell r="C3214">
            <v>5930</v>
          </cell>
          <cell r="D3214" t="str">
            <v>Edu. Sillas Fijas (Ver Diseño)</v>
          </cell>
          <cell r="E3214" t="str">
            <v>UN</v>
          </cell>
          <cell r="F3214">
            <v>95446.2</v>
          </cell>
          <cell r="G3214">
            <v>42538</v>
          </cell>
        </row>
        <row r="3215">
          <cell r="C3215">
            <v>5931</v>
          </cell>
          <cell r="D3215" t="str">
            <v>Edu. Sillas Discapacitados (Ver Diseño)</v>
          </cell>
          <cell r="E3215" t="str">
            <v>UN</v>
          </cell>
          <cell r="F3215">
            <v>160000</v>
          </cell>
          <cell r="G3215">
            <v>42528</v>
          </cell>
        </row>
        <row r="3216">
          <cell r="C3216">
            <v>5932</v>
          </cell>
          <cell r="D3216" t="str">
            <v>Edu. Sillas V.I.P. (Ver Diseño)</v>
          </cell>
          <cell r="E3216" t="str">
            <v>UN</v>
          </cell>
          <cell r="F3216">
            <v>484275</v>
          </cell>
          <cell r="G3216">
            <v>42538</v>
          </cell>
        </row>
        <row r="3217">
          <cell r="C3217">
            <v>5933</v>
          </cell>
          <cell r="D3217" t="str">
            <v>Edu. Punto De Ventilacion De 3" (Ver Diseño)</v>
          </cell>
          <cell r="E3217" t="str">
            <v>UN</v>
          </cell>
          <cell r="F3217">
            <v>29352.67</v>
          </cell>
          <cell r="G3217">
            <v>42538</v>
          </cell>
        </row>
        <row r="3218">
          <cell r="C3218">
            <v>5934</v>
          </cell>
          <cell r="D3218" t="str">
            <v>Edu. Suministro E Instalacion Revestimiento Con Placas Trespa O Similar</v>
          </cell>
          <cell r="E3218" t="str">
            <v>M2</v>
          </cell>
          <cell r="F3218">
            <v>708599.3</v>
          </cell>
          <cell r="G3218">
            <v>42619</v>
          </cell>
        </row>
        <row r="3219">
          <cell r="C3219">
            <v>5935</v>
          </cell>
          <cell r="D3219" t="str">
            <v>Edu. Tuberia De 8" Aguas Lluvias Enter. (Ver Diseño)</v>
          </cell>
          <cell r="E3219" t="str">
            <v>ML</v>
          </cell>
          <cell r="F3219">
            <v>39375.089999999997</v>
          </cell>
          <cell r="G3219">
            <v>42538</v>
          </cell>
        </row>
        <row r="3220">
          <cell r="C3220">
            <v>5936</v>
          </cell>
          <cell r="D3220" t="str">
            <v>Edu. Montante De 3" De Ventilacion (Ver Diseño)</v>
          </cell>
          <cell r="E3220" t="str">
            <v>ML</v>
          </cell>
          <cell r="F3220">
            <v>33436.879999999997</v>
          </cell>
          <cell r="G3220">
            <v>42538</v>
          </cell>
        </row>
        <row r="3221">
          <cell r="C3221">
            <v>5937</v>
          </cell>
          <cell r="D3221" t="str">
            <v>Edu. Montante De 2" De Ventilacion (Ver Diseño)</v>
          </cell>
          <cell r="E3221" t="str">
            <v>ML</v>
          </cell>
          <cell r="F3221">
            <v>29098.35</v>
          </cell>
          <cell r="G3221">
            <v>42538</v>
          </cell>
        </row>
        <row r="3222">
          <cell r="C3222">
            <v>5938</v>
          </cell>
          <cell r="D3222" t="str">
            <v>Edu. Tuberia Montante De 2 1/2" Pvc (Ver Diseño)</v>
          </cell>
          <cell r="E3222" t="str">
            <v>ML</v>
          </cell>
          <cell r="F3222">
            <v>31376.560000000001</v>
          </cell>
          <cell r="G3222">
            <v>42538</v>
          </cell>
        </row>
        <row r="3223">
          <cell r="C3223">
            <v>5939</v>
          </cell>
          <cell r="D3223" t="str">
            <v>Edu. Valvula Red White De 2 1/2" (Ver Diseño)</v>
          </cell>
          <cell r="E3223" t="str">
            <v>UN</v>
          </cell>
          <cell r="F3223">
            <v>227105</v>
          </cell>
          <cell r="G3223">
            <v>42572</v>
          </cell>
        </row>
        <row r="3224">
          <cell r="C3224">
            <v>5940</v>
          </cell>
          <cell r="D3224" t="str">
            <v>Edu. Sanitario De Fluxometro Con Griferia Antivandalica Y Sensor De Descarga (Ver Diseño)</v>
          </cell>
          <cell r="E3224" t="str">
            <v>UN</v>
          </cell>
          <cell r="F3224">
            <v>452779.36</v>
          </cell>
          <cell r="G3224">
            <v>42538</v>
          </cell>
        </row>
        <row r="3225">
          <cell r="C3225">
            <v>5941</v>
          </cell>
          <cell r="D3225" t="str">
            <v>Edu. Meson En Acero Inoxidable Lavaplatos, Incluye Griferia (Ver Diseño)</v>
          </cell>
          <cell r="E3225" t="str">
            <v>UN</v>
          </cell>
          <cell r="F3225">
            <v>405401.65</v>
          </cell>
          <cell r="G3225">
            <v>42538</v>
          </cell>
        </row>
        <row r="3226">
          <cell r="C3226">
            <v>5942</v>
          </cell>
          <cell r="D3226" t="str">
            <v>Via Ceec</v>
          </cell>
          <cell r="E3226" t="str">
            <v>UN</v>
          </cell>
          <cell r="F3226">
            <v>0</v>
          </cell>
          <cell r="G3226">
            <v>42531</v>
          </cell>
        </row>
        <row r="3227">
          <cell r="C3227">
            <v>5943</v>
          </cell>
          <cell r="D3227" t="str">
            <v>Edu. Tablero De Distribucion Autosoportado 160 X 80 X 40 Cms (Ver Diseño)</v>
          </cell>
          <cell r="E3227" t="str">
            <v>UN</v>
          </cell>
          <cell r="F3227">
            <v>8122068.1900000004</v>
          </cell>
          <cell r="G3227">
            <v>42538</v>
          </cell>
        </row>
        <row r="3228">
          <cell r="C3228">
            <v>5944</v>
          </cell>
          <cell r="D3228" t="str">
            <v>Edu. Transferencia Trifasica Automatica De 225 Kva (Ver Diseño)</v>
          </cell>
          <cell r="E3228" t="str">
            <v>UN</v>
          </cell>
          <cell r="F3228">
            <v>65451020.969999999</v>
          </cell>
          <cell r="G3228">
            <v>42538</v>
          </cell>
        </row>
        <row r="3229">
          <cell r="C3229">
            <v>5945</v>
          </cell>
          <cell r="D3229" t="str">
            <v>Edu. Descargador De Sobretension Para Tableros De B.T. Tres Fases (Ver Diseño)</v>
          </cell>
          <cell r="E3229" t="str">
            <v>UN</v>
          </cell>
          <cell r="F3229">
            <v>520099.62</v>
          </cell>
          <cell r="G3229">
            <v>42614</v>
          </cell>
        </row>
        <row r="3230">
          <cell r="C3230">
            <v>5946</v>
          </cell>
          <cell r="D3230" t="str">
            <v>Edu. Instalacion Reflector Aero-Led (Ver Diseño)</v>
          </cell>
          <cell r="E3230" t="str">
            <v>UN</v>
          </cell>
          <cell r="F3230">
            <v>1121106.92</v>
          </cell>
          <cell r="G3230">
            <v>42538</v>
          </cell>
        </row>
        <row r="3231">
          <cell r="C3231">
            <v>5947</v>
          </cell>
          <cell r="D3231" t="str">
            <v>Edu. Interruptor Triple (Ver Diseño)</v>
          </cell>
          <cell r="E3231" t="str">
            <v>UN</v>
          </cell>
          <cell r="F3231">
            <v>95849.63</v>
          </cell>
          <cell r="G3231">
            <v>42538</v>
          </cell>
        </row>
        <row r="3232">
          <cell r="C3232">
            <v>5948</v>
          </cell>
          <cell r="D3232" t="str">
            <v>Edu. Tablero De Medida Trifasico Autosoportado 16 Medidores Monofasicos 3H (Ver Diseño)</v>
          </cell>
          <cell r="E3232" t="str">
            <v>UN</v>
          </cell>
          <cell r="F3232">
            <v>16927584.23</v>
          </cell>
          <cell r="G3232">
            <v>42538</v>
          </cell>
        </row>
        <row r="3233">
          <cell r="C3233">
            <v>5949</v>
          </cell>
          <cell r="D3233" t="str">
            <v>Edu. Suministro E Instalacion De Aire Acondicionado De 7.5 Toneladas Serie 13 Camerinos (Ver Diseño9</v>
          </cell>
          <cell r="E3233" t="str">
            <v>UN</v>
          </cell>
          <cell r="F3233">
            <v>36455136.32</v>
          </cell>
          <cell r="G3233">
            <v>42538</v>
          </cell>
        </row>
        <row r="3234">
          <cell r="C3234">
            <v>5950</v>
          </cell>
          <cell r="D3234" t="str">
            <v>Edu. Sumisintro E Instalacion De Face Plate Doble Amp. (Ver Diseño)</v>
          </cell>
          <cell r="E3234" t="str">
            <v>UN</v>
          </cell>
          <cell r="F3234">
            <v>14597.7</v>
          </cell>
          <cell r="G3234">
            <v>42538</v>
          </cell>
        </row>
        <row r="3235">
          <cell r="C3235">
            <v>5951</v>
          </cell>
          <cell r="D3235" t="str">
            <v>Edu. Suminstro E Instalacion De Rack De Pared De 9Ru (Ver Diseño)</v>
          </cell>
          <cell r="E3235" t="str">
            <v>UN</v>
          </cell>
          <cell r="F3235">
            <v>2164499.33</v>
          </cell>
          <cell r="G3235">
            <v>42538</v>
          </cell>
        </row>
        <row r="3236">
          <cell r="C3236">
            <v>5952</v>
          </cell>
          <cell r="D3236" t="str">
            <v>Edu. Suministro E Instalacion De Switch 24 Puertos Modulo De Fibra (Ver Diseño)</v>
          </cell>
          <cell r="E3236" t="str">
            <v>UN</v>
          </cell>
          <cell r="F3236">
            <v>12782492.380000001</v>
          </cell>
          <cell r="G3236">
            <v>42538</v>
          </cell>
        </row>
        <row r="3237">
          <cell r="C3237">
            <v>5953</v>
          </cell>
          <cell r="D3237" t="str">
            <v>Edu. Suministro E Instalacion De Face Plate Fibra Optica (Ver Diseño)</v>
          </cell>
          <cell r="E3237" t="str">
            <v>UN</v>
          </cell>
          <cell r="F3237">
            <v>63385.4</v>
          </cell>
          <cell r="G3237">
            <v>42538</v>
          </cell>
        </row>
        <row r="3238">
          <cell r="C3238">
            <v>5954</v>
          </cell>
          <cell r="D3238" t="str">
            <v>Edu. Suministro E Instalacion De Bandeja De Fibra De 12 Hilos Deslizable 1U Vacia Soporta 3 Adaptadores (Ver Diseño)</v>
          </cell>
          <cell r="E3238" t="str">
            <v>UN</v>
          </cell>
          <cell r="F3238">
            <v>913452.55</v>
          </cell>
          <cell r="G3238">
            <v>42538</v>
          </cell>
        </row>
        <row r="3239">
          <cell r="C3239">
            <v>5955</v>
          </cell>
          <cell r="D3239" t="str">
            <v>Edu. Suministro E Instalacion De Adaptador Para Bandeja De 12 Fibras Lc 50 Um (Ver Diseño)</v>
          </cell>
          <cell r="E3239" t="str">
            <v>UN</v>
          </cell>
          <cell r="F3239">
            <v>329022.37</v>
          </cell>
          <cell r="G3239">
            <v>42538</v>
          </cell>
        </row>
        <row r="3240">
          <cell r="C3240">
            <v>5956</v>
          </cell>
          <cell r="D3240" t="str">
            <v>Edu. Sipra Externo Coliseo Elias Chewing, Incluye Suministro E Instalacion (Ver Diseño)</v>
          </cell>
          <cell r="E3240" t="str">
            <v>UN</v>
          </cell>
          <cell r="F3240">
            <v>19997838.850000001</v>
          </cell>
          <cell r="G3240">
            <v>42538</v>
          </cell>
        </row>
        <row r="3241">
          <cell r="C3241">
            <v>5957</v>
          </cell>
          <cell r="D3241" t="str">
            <v>Edu. Sipra Interno Coliseo Elias Chewing, Incluye Suministro E Instalacion (Ver Diseño)</v>
          </cell>
          <cell r="E3241" t="str">
            <v>UN</v>
          </cell>
          <cell r="F3241">
            <v>8997714.0299999993</v>
          </cell>
          <cell r="G3241">
            <v>42618</v>
          </cell>
        </row>
        <row r="3242">
          <cell r="C3242">
            <v>5958</v>
          </cell>
          <cell r="D3242" t="str">
            <v>Construccion De Pilote En Suelo Cemento D = 50 Cms, Incluye Excavacion, Relleno, Mano De Obra, H=6 O 9 M</v>
          </cell>
          <cell r="E3242" t="str">
            <v>ML</v>
          </cell>
          <cell r="F3242">
            <v>127494</v>
          </cell>
          <cell r="G3242">
            <v>42528</v>
          </cell>
        </row>
        <row r="3243">
          <cell r="C3243">
            <v>5963</v>
          </cell>
          <cell r="D3243" t="str">
            <v>Tablestaca Tipo 1 (5,8 M) - Suministro E Hincado</v>
          </cell>
          <cell r="E3243" t="str">
            <v>ML</v>
          </cell>
          <cell r="F3243">
            <v>270000</v>
          </cell>
          <cell r="G3243">
            <v>42528</v>
          </cell>
        </row>
        <row r="3244">
          <cell r="C3244">
            <v>5964</v>
          </cell>
          <cell r="D3244" t="str">
            <v>Grua Autopropulsada De Brazo Telescopico, Capacidad De Elevacion De 30 Ton Y 27 M De Altura Max</v>
          </cell>
          <cell r="E3244" t="str">
            <v>ML</v>
          </cell>
          <cell r="F3244">
            <v>450000</v>
          </cell>
          <cell r="G3244">
            <v>42528</v>
          </cell>
        </row>
        <row r="3245">
          <cell r="C3245">
            <v>5966</v>
          </cell>
          <cell r="D3245" t="str">
            <v>Tablestaca</v>
          </cell>
          <cell r="E3245" t="str">
            <v>ML</v>
          </cell>
          <cell r="F3245">
            <v>16213.75</v>
          </cell>
          <cell r="G3245">
            <v>42528</v>
          </cell>
        </row>
        <row r="3246">
          <cell r="C3246">
            <v>5967</v>
          </cell>
          <cell r="D3246" t="str">
            <v>Edu. Tablestaca Tipo 1 (H =5,8 Metros) -Suministro E Hincado (Ver Diseño)</v>
          </cell>
          <cell r="E3246" t="str">
            <v>ML</v>
          </cell>
          <cell r="F3246">
            <v>2321925</v>
          </cell>
          <cell r="G3246">
            <v>42552</v>
          </cell>
        </row>
        <row r="3247">
          <cell r="C3247">
            <v>5968</v>
          </cell>
          <cell r="D3247" t="str">
            <v>Edu. Tablestaca Tipo 2 (H=7,2 Metros) - Suministro E Hincado (Ver Diseño)</v>
          </cell>
          <cell r="E3247" t="str">
            <v>ML</v>
          </cell>
          <cell r="F3247">
            <v>3665759.13</v>
          </cell>
          <cell r="G3247">
            <v>42552</v>
          </cell>
        </row>
        <row r="3248">
          <cell r="C3248">
            <v>5971</v>
          </cell>
          <cell r="D3248" t="str">
            <v>Edu. Tablestaca Tipo 3  (H=9,0 Metros)-Suministro E Hincado (Ver Diseño)</v>
          </cell>
          <cell r="E3248" t="str">
            <v>ML</v>
          </cell>
          <cell r="F3248">
            <v>4557350</v>
          </cell>
          <cell r="G3248">
            <v>42552</v>
          </cell>
        </row>
        <row r="3249">
          <cell r="C3249">
            <v>5972</v>
          </cell>
          <cell r="D3249" t="str">
            <v>Edu. Capa De Conformacion Pilotes E=0,1 M, Material Seleionado Para Terraple Tipo Inc 220 - 7</v>
          </cell>
          <cell r="E3249" t="str">
            <v>M2</v>
          </cell>
          <cell r="F3249">
            <v>4291.25</v>
          </cell>
          <cell r="G3249">
            <v>42552</v>
          </cell>
        </row>
        <row r="3250">
          <cell r="C3250">
            <v>5974</v>
          </cell>
          <cell r="D3250" t="str">
            <v>Pedraplen Lecho Drenante E = 50 Cm</v>
          </cell>
          <cell r="E3250" t="str">
            <v>M3</v>
          </cell>
          <cell r="F3250">
            <v>47240.5</v>
          </cell>
          <cell r="G3250">
            <v>42529</v>
          </cell>
        </row>
        <row r="3251">
          <cell r="C3251">
            <v>5975</v>
          </cell>
          <cell r="D3251" t="str">
            <v>Estabilizacion De Terreno Y Contencion De Orilla</v>
          </cell>
          <cell r="E3251" t="str">
            <v>UN</v>
          </cell>
          <cell r="F3251">
            <v>0</v>
          </cell>
          <cell r="G3251">
            <v>42529</v>
          </cell>
        </row>
        <row r="3252">
          <cell r="C3252">
            <v>5976</v>
          </cell>
          <cell r="D3252" t="str">
            <v>Cimentaciones - Zona Comercial</v>
          </cell>
          <cell r="E3252" t="str">
            <v>UN</v>
          </cell>
          <cell r="F3252">
            <v>0</v>
          </cell>
          <cell r="G3252">
            <v>42529</v>
          </cell>
        </row>
        <row r="3253">
          <cell r="C3253">
            <v>5985</v>
          </cell>
          <cell r="D3253" t="str">
            <v>Edu. Geomalla Uniaxial 27,1 X 30,6 - (Ux - 50 )</v>
          </cell>
          <cell r="E3253" t="str">
            <v>M2</v>
          </cell>
          <cell r="F3253">
            <v>9100.7099999999991</v>
          </cell>
          <cell r="G3253">
            <v>42552</v>
          </cell>
        </row>
        <row r="3254">
          <cell r="C3254">
            <v>5986</v>
          </cell>
          <cell r="D3254" t="str">
            <v>Edu. Geomalla Uniaxial 26,1 X 31,7 (Ux - 75 )</v>
          </cell>
          <cell r="E3254" t="str">
            <v>M2</v>
          </cell>
          <cell r="F3254">
            <v>11719.73</v>
          </cell>
          <cell r="G3254">
            <v>42552</v>
          </cell>
        </row>
        <row r="3255">
          <cell r="C3255">
            <v>5987</v>
          </cell>
          <cell r="D3255" t="str">
            <v>Edu. Geomalla Uniaxial 19,5 X 29,  (Ux 100)</v>
          </cell>
          <cell r="E3255" t="str">
            <v>M2</v>
          </cell>
          <cell r="F3255">
            <v>13886.23</v>
          </cell>
          <cell r="G3255">
            <v>42552</v>
          </cell>
        </row>
        <row r="3256">
          <cell r="C3256">
            <v>5988</v>
          </cell>
          <cell r="D3256" t="str">
            <v>Edu. Geotextil  No Nt F - 30G Para Cierre De Capas</v>
          </cell>
          <cell r="E3256" t="str">
            <v>M2</v>
          </cell>
          <cell r="F3256">
            <v>6471.04</v>
          </cell>
          <cell r="G3256">
            <v>42552</v>
          </cell>
        </row>
        <row r="3257">
          <cell r="C3257">
            <v>5989</v>
          </cell>
          <cell r="D3257" t="str">
            <v>Edu. Geodren Ancho 0.5 - Drenaje Horizontal</v>
          </cell>
          <cell r="E3257" t="str">
            <v>ML</v>
          </cell>
          <cell r="F3257">
            <v>19218.02</v>
          </cell>
          <cell r="G3257">
            <v>42552</v>
          </cell>
        </row>
        <row r="3258">
          <cell r="C3258">
            <v>5990</v>
          </cell>
          <cell r="D3258" t="str">
            <v>Edu. Geodren Planar Ancho 1.0 - Drenaje Trasdos De Muro</v>
          </cell>
          <cell r="E3258" t="str">
            <v>ML</v>
          </cell>
          <cell r="F3258">
            <v>47878.86</v>
          </cell>
          <cell r="G3258">
            <v>42552</v>
          </cell>
        </row>
        <row r="3259">
          <cell r="C3259">
            <v>5993</v>
          </cell>
          <cell r="D3259" t="str">
            <v>Geodren Planar Ancho 1,0 - Drenaje Trasdos De Muro</v>
          </cell>
          <cell r="E3259" t="str">
            <v>ML</v>
          </cell>
          <cell r="F3259">
            <v>43814.99</v>
          </cell>
          <cell r="G3259">
            <v>42531</v>
          </cell>
        </row>
        <row r="3260">
          <cell r="C3260">
            <v>5995</v>
          </cell>
          <cell r="D3260" t="str">
            <v>Edu. Geodren Tubular 2M Para Dren Longitudinal</v>
          </cell>
          <cell r="E3260" t="str">
            <v>ML</v>
          </cell>
          <cell r="F3260">
            <v>79491.42</v>
          </cell>
          <cell r="G3260">
            <v>42552</v>
          </cell>
        </row>
        <row r="3261">
          <cell r="C3261">
            <v>5996</v>
          </cell>
          <cell r="D3261" t="str">
            <v>Edu. Tuberia De Drenaje Perforada 4" Longitudinal</v>
          </cell>
          <cell r="E3261" t="str">
            <v>ML</v>
          </cell>
          <cell r="F3261">
            <v>27535.08</v>
          </cell>
          <cell r="G3261">
            <v>42552</v>
          </cell>
        </row>
        <row r="3262">
          <cell r="C3262">
            <v>5997</v>
          </cell>
          <cell r="D3262" t="str">
            <v>Tuberia De Drenaje Perforada 42" Longitudinal</v>
          </cell>
          <cell r="E3262" t="str">
            <v>ML</v>
          </cell>
          <cell r="F3262">
            <v>31088.37</v>
          </cell>
          <cell r="G3262">
            <v>42530</v>
          </cell>
        </row>
        <row r="3263">
          <cell r="C3263">
            <v>6010</v>
          </cell>
          <cell r="D3263" t="str">
            <v>Cunetas Fundidas En Sitio En Concreto F"C = 28 Mpa ( 4000 ) Tipo 1 , 2</v>
          </cell>
          <cell r="E3263" t="str">
            <v>M3</v>
          </cell>
          <cell r="F3263">
            <v>513658.6</v>
          </cell>
          <cell r="G3263">
            <v>42530</v>
          </cell>
        </row>
        <row r="3264">
          <cell r="C3264">
            <v>6012</v>
          </cell>
          <cell r="D3264" t="str">
            <v>Cuneta Fundida En Sitio En Concreto F"C = 28 Mpa (4000Psi) Tipos 1 Y 2 (Ver Diseño)</v>
          </cell>
          <cell r="E3264" t="str">
            <v>M3</v>
          </cell>
          <cell r="F3264">
            <v>595022.31000000006</v>
          </cell>
          <cell r="G3264">
            <v>42552</v>
          </cell>
        </row>
        <row r="3265">
          <cell r="C3265">
            <v>6015</v>
          </cell>
          <cell r="D3265" t="str">
            <v>Edu. Concreto De 4000 Psi Impermeabilizado Premezclado Para Revestimiento Fondo De Placa, Muros, Vigas, Solados, Anden - Ver Diseño</v>
          </cell>
          <cell r="E3265" t="str">
            <v>M3</v>
          </cell>
          <cell r="F3265">
            <v>767086.05</v>
          </cell>
          <cell r="G3265">
            <v>42587</v>
          </cell>
        </row>
        <row r="3266">
          <cell r="C3266">
            <v>6019</v>
          </cell>
          <cell r="D3266" t="str">
            <v>Tanque En Concreto Para Sistema De Riego F"C = 28 Mpa (4000 Psi )</v>
          </cell>
          <cell r="E3266" t="str">
            <v>M3</v>
          </cell>
          <cell r="F3266">
            <v>504294</v>
          </cell>
          <cell r="G3266">
            <v>42530</v>
          </cell>
        </row>
        <row r="3267">
          <cell r="C3267">
            <v>6020</v>
          </cell>
          <cell r="D3267" t="str">
            <v>Tanque En Concreto Para Sistema De Riego F"C = 28 Mpa (4000 Psi)-Ver Diseño</v>
          </cell>
          <cell r="E3267" t="str">
            <v>M3</v>
          </cell>
          <cell r="F3267">
            <v>928880.3</v>
          </cell>
          <cell r="G3267">
            <v>42552</v>
          </cell>
        </row>
        <row r="3268">
          <cell r="C3268">
            <v>6032</v>
          </cell>
          <cell r="D3268" t="str">
            <v>Edu. Tierra Armada - Relleno En Material Suelo Cemento 8% (Ver Diseño)</v>
          </cell>
          <cell r="E3268" t="str">
            <v>M3</v>
          </cell>
          <cell r="F3268">
            <v>157549.07</v>
          </cell>
          <cell r="G3268">
            <v>42552</v>
          </cell>
        </row>
        <row r="3269">
          <cell r="C3269">
            <v>6033</v>
          </cell>
          <cell r="D3269" t="str">
            <v>Capitulo. Excavaciones Y Cimentaciones Zona Comercial</v>
          </cell>
          <cell r="E3269" t="str">
            <v>UN</v>
          </cell>
          <cell r="G3269">
            <v>42531</v>
          </cell>
        </row>
        <row r="3270">
          <cell r="C3270">
            <v>6034</v>
          </cell>
          <cell r="D3270" t="str">
            <v>Placa Contrapiso Y Apoyo Caseta Vendedores Estacionarios Y Establecimiento, F´C = 28 Mpa (4000 Psi)-Ver Diseño</v>
          </cell>
          <cell r="E3270" t="str">
            <v>M3</v>
          </cell>
          <cell r="F3270">
            <v>678743.02</v>
          </cell>
          <cell r="G3270">
            <v>42552</v>
          </cell>
        </row>
        <row r="3271">
          <cell r="C3271">
            <v>6036</v>
          </cell>
          <cell r="D3271" t="str">
            <v>Guarda Escoba En Marmol</v>
          </cell>
          <cell r="E3271" t="str">
            <v>M2</v>
          </cell>
          <cell r="F3271">
            <v>68973.3</v>
          </cell>
          <cell r="G3271">
            <v>42534</v>
          </cell>
        </row>
        <row r="3272">
          <cell r="C3272">
            <v>6037</v>
          </cell>
          <cell r="D3272" t="str">
            <v>Pozos De Inspecion  1,45 M H=1,80 M</v>
          </cell>
          <cell r="E3272" t="str">
            <v>UN</v>
          </cell>
          <cell r="F3272">
            <v>703635.87</v>
          </cell>
          <cell r="G3272">
            <v>42534</v>
          </cell>
        </row>
        <row r="3273">
          <cell r="C3273">
            <v>6038</v>
          </cell>
          <cell r="D3273" t="str">
            <v>Provision Red De Gas Proyecto Avenida Del Rio Unidad Funcional 1</v>
          </cell>
          <cell r="E3273" t="str">
            <v>GL</v>
          </cell>
          <cell r="F3273">
            <v>25683922</v>
          </cell>
          <cell r="G3273">
            <v>42558</v>
          </cell>
        </row>
        <row r="3274">
          <cell r="C3274">
            <v>6039</v>
          </cell>
          <cell r="D3274" t="str">
            <v>Provision Mobiliario Urbano Y Señalización Vial Proyecto Avenida Del Rio - Unidad Funcional 1</v>
          </cell>
          <cell r="E3274" t="str">
            <v>GL</v>
          </cell>
          <cell r="F3274">
            <v>554690938.88</v>
          </cell>
          <cell r="G3274">
            <v>42558</v>
          </cell>
        </row>
        <row r="3275">
          <cell r="C3275">
            <v>6040</v>
          </cell>
          <cell r="D3275" t="str">
            <v>Provision Vegetacion Y Zonas Verdes - Arboles Y Palmas Proyecto Avenidad Del Rio - Funcional 1</v>
          </cell>
          <cell r="E3275" t="str">
            <v>GL</v>
          </cell>
          <cell r="F3275">
            <v>325270244</v>
          </cell>
          <cell r="G3275">
            <v>42558</v>
          </cell>
        </row>
        <row r="3276">
          <cell r="C3276">
            <v>6041</v>
          </cell>
          <cell r="D3276" t="str">
            <v>Provision De Red De Voz Y Dato Uf 1 ( Proyecto Avenida Del Rio - Unidad Funcional 1 )</v>
          </cell>
          <cell r="E3276" t="str">
            <v>GL</v>
          </cell>
          <cell r="F3276">
            <v>240000000</v>
          </cell>
          <cell r="G3276">
            <v>42558</v>
          </cell>
        </row>
        <row r="3277">
          <cell r="C3277">
            <v>6046</v>
          </cell>
          <cell r="D3277" t="str">
            <v>Suministro E Instalación De Bomba Centrífuga 20Hp 3500 Rpm 220V 60Hz - 2 1/2 X 2 Diámetro De Succión Y Descarga. Q:255 Gpm Incluye Arrancador Tripolar En Cofre Metálico Lámina Calibre 16, Kit De Accesorios Para Succión Y Descarga</v>
          </cell>
          <cell r="E3277" t="str">
            <v>UN</v>
          </cell>
          <cell r="F3277">
            <v>15967168</v>
          </cell>
          <cell r="G3277">
            <v>42578</v>
          </cell>
        </row>
        <row r="3278">
          <cell r="C3278">
            <v>6047</v>
          </cell>
          <cell r="D3278" t="str">
            <v>Suministro E Instalación De Equipo De Bombeo Sumergible : Q = 5.1 Lps, Hdt = 9.7 M. Incluido Dos (2) Equipos De Bombeo, Tubería Y Accesorios, Estación Prefabricada, Tablero De Control E Instalación</v>
          </cell>
          <cell r="E3278" t="str">
            <v>GL</v>
          </cell>
          <cell r="F3278">
            <v>102000000</v>
          </cell>
          <cell r="G3278">
            <v>42578</v>
          </cell>
        </row>
        <row r="3279">
          <cell r="C3279">
            <v>6048</v>
          </cell>
          <cell r="D3279" t="str">
            <v>Edu. Concreto Losa Aligerada E= 0.12 Metros, F`C=28 Mpa 4000 Psi (Ver Diseño)</v>
          </cell>
          <cell r="E3279" t="str">
            <v>M2</v>
          </cell>
          <cell r="F3279">
            <v>387642.58</v>
          </cell>
          <cell r="G3279">
            <v>42572</v>
          </cell>
        </row>
        <row r="3280">
          <cell r="C3280">
            <v>6049</v>
          </cell>
          <cell r="D3280" t="str">
            <v>Suministro De Tubería En Polietileno De Alta Densidad Pead 90 Mm Pn 10 Pe 100 Para La Impulsión De La Estación Elevadora Hasta Tubería De Alcantarillado Existente</v>
          </cell>
          <cell r="E3280" t="str">
            <v>ML</v>
          </cell>
          <cell r="F3280">
            <v>23471</v>
          </cell>
          <cell r="G3280">
            <v>42578</v>
          </cell>
        </row>
        <row r="3281">
          <cell r="C3281">
            <v>6050</v>
          </cell>
          <cell r="D3281" t="str">
            <v>Instalación De Tubería A Presión Pead 90 Mm De Estación Elevadora Para Entregar En Alcantarillado Existente Bajo Cualquier Condición De Humedad</v>
          </cell>
          <cell r="E3281" t="str">
            <v>ML</v>
          </cell>
          <cell r="F3281">
            <v>14436.24</v>
          </cell>
          <cell r="G3281">
            <v>42578</v>
          </cell>
        </row>
        <row r="3282">
          <cell r="C3282">
            <v>6051</v>
          </cell>
          <cell r="D3282" t="str">
            <v>Flotador Mecánico, Tipo Pesado, Cuerpo Y Conector En Bronce Fundido, Sellos De Caucho, Presión De Trabajo 125 Psi De 1 1/2" Para Tanques Elevados</v>
          </cell>
          <cell r="E3282" t="str">
            <v>UN</v>
          </cell>
          <cell r="F3282">
            <v>300461.61</v>
          </cell>
          <cell r="G3282">
            <v>42578</v>
          </cell>
        </row>
        <row r="3283">
          <cell r="C3283">
            <v>6052</v>
          </cell>
          <cell r="D3283" t="str">
            <v>Suministro E Instalación De Válvula D = 1 1/2"</v>
          </cell>
          <cell r="E3283" t="str">
            <v>UN</v>
          </cell>
          <cell r="F3283">
            <v>117489.71</v>
          </cell>
          <cell r="G3283">
            <v>42572</v>
          </cell>
        </row>
        <row r="3284">
          <cell r="C3284">
            <v>6053</v>
          </cell>
          <cell r="D3284" t="str">
            <v>Tragante De Aguas Lluvias De 4"</v>
          </cell>
          <cell r="E3284" t="str">
            <v>UN</v>
          </cell>
          <cell r="F3284">
            <v>259322.76</v>
          </cell>
          <cell r="G3284">
            <v>42578</v>
          </cell>
        </row>
        <row r="3285">
          <cell r="C3285">
            <v>6056</v>
          </cell>
          <cell r="D3285" t="str">
            <v>Piso En Marmol: Interior De Locales Comerciales (Ver Diseño)</v>
          </cell>
          <cell r="E3285" t="str">
            <v>M2</v>
          </cell>
          <cell r="F3285">
            <v>83714.960000000006</v>
          </cell>
          <cell r="G3285">
            <v>42572</v>
          </cell>
        </row>
        <row r="3286">
          <cell r="C3286">
            <v>6057</v>
          </cell>
          <cell r="D3286" t="str">
            <v>Guardaescobas En Marmol (Ver Diseño)</v>
          </cell>
          <cell r="E3286" t="str">
            <v>ML</v>
          </cell>
          <cell r="F3286">
            <v>27367.31</v>
          </cell>
          <cell r="G3286">
            <v>42572</v>
          </cell>
        </row>
        <row r="3287">
          <cell r="C3287">
            <v>6058</v>
          </cell>
          <cell r="D3287" t="str">
            <v>Relleno Para Conformación De Gradas Y Escaleras, Con Relleno En Material Granular Para Espaldón De Geosacos, Incluye Equipos, Herramienta Menor Y Mano De Obra</v>
          </cell>
          <cell r="E3287" t="str">
            <v>M3</v>
          </cell>
          <cell r="F3287">
            <v>153587.6</v>
          </cell>
          <cell r="G3287">
            <v>42572</v>
          </cell>
        </row>
        <row r="3288">
          <cell r="C3288">
            <v>6059</v>
          </cell>
          <cell r="D3288" t="str">
            <v>Kit De Empalme Para Baja Tension De 1/0-4 Awg (Conector) Cinta Autofundente 23</v>
          </cell>
          <cell r="E3288" t="str">
            <v>UN</v>
          </cell>
          <cell r="F3288">
            <v>84400</v>
          </cell>
          <cell r="G3288">
            <v>42536</v>
          </cell>
        </row>
        <row r="3289">
          <cell r="C3289">
            <v>6060</v>
          </cell>
          <cell r="D3289" t="str">
            <v>Gradas Y Escaleras En Concreto 4000 Psi - Sobre Terreno Natural Espesor 0.12 Metros, Endurecido Con Acabado Texturizado, Dilatado Con Disco Diamantado - Incluye Suministro, Formaleta, Fundida, Endurecedor, Curado, Sobre Terreno Natiral</v>
          </cell>
          <cell r="E3289" t="str">
            <v>M3</v>
          </cell>
          <cell r="F3289">
            <v>679980.14</v>
          </cell>
          <cell r="G3289">
            <v>42572</v>
          </cell>
        </row>
        <row r="3290">
          <cell r="C3290">
            <v>6061</v>
          </cell>
          <cell r="D3290" t="str">
            <v>Kit De Empalme En Gel Para Baja Tension De 1/0 - 10</v>
          </cell>
          <cell r="E3290" t="str">
            <v>UN</v>
          </cell>
          <cell r="F3290">
            <v>90977.22</v>
          </cell>
          <cell r="G3290">
            <v>42557</v>
          </cell>
        </row>
        <row r="3291">
          <cell r="C3291">
            <v>6062</v>
          </cell>
          <cell r="D3291" t="str">
            <v>Kit De Empalme En Gel Para Baja Tension De 4 - 4</v>
          </cell>
          <cell r="E3291" t="str">
            <v>UN</v>
          </cell>
          <cell r="F3291">
            <v>80477.22</v>
          </cell>
          <cell r="G3291">
            <v>42557</v>
          </cell>
        </row>
        <row r="3292">
          <cell r="C3292">
            <v>6063</v>
          </cell>
          <cell r="D3292" t="str">
            <v>Kit De Empalme En Gel Para Baja Tension De 1/0 - 14</v>
          </cell>
          <cell r="E3292" t="str">
            <v>UN</v>
          </cell>
          <cell r="F3292">
            <v>73477.22</v>
          </cell>
          <cell r="G3292">
            <v>42557</v>
          </cell>
        </row>
        <row r="3293">
          <cell r="C3293">
            <v>6064</v>
          </cell>
          <cell r="D3293" t="str">
            <v>Piso En Adoquin Color Gris (200 X 100 X 60 Mm - 200 X 200 X 60 Mm - 100 X 100 X 60 Mm)</v>
          </cell>
          <cell r="E3293" t="str">
            <v>M2</v>
          </cell>
          <cell r="F3293">
            <v>64495.83</v>
          </cell>
          <cell r="G3293">
            <v>42552</v>
          </cell>
        </row>
        <row r="3294">
          <cell r="C3294">
            <v>6065</v>
          </cell>
          <cell r="D3294" t="str">
            <v>Piso En Loseta Prefabricada De Concreto - Táctil Alerta (400 X 400 X 60 Mm)</v>
          </cell>
          <cell r="E3294" t="str">
            <v>ML</v>
          </cell>
          <cell r="F3294">
            <v>36144.33</v>
          </cell>
          <cell r="G3294">
            <v>42552</v>
          </cell>
        </row>
        <row r="3295">
          <cell r="C3295">
            <v>6066</v>
          </cell>
          <cell r="D3295" t="str">
            <v>Suministro E Instalación De Cable Monopolar  Xlpe - 1/0 - 15 Kv</v>
          </cell>
          <cell r="E3295" t="str">
            <v>ML</v>
          </cell>
          <cell r="F3295">
            <v>37342.81</v>
          </cell>
          <cell r="G3295">
            <v>42557</v>
          </cell>
        </row>
        <row r="3296">
          <cell r="C3296">
            <v>6067</v>
          </cell>
          <cell r="D3296" t="str">
            <v>Suministro Y Tendido De Ductería Conduit Pead  Corrugada  De 4"</v>
          </cell>
          <cell r="E3296" t="str">
            <v>ML</v>
          </cell>
          <cell r="F3296">
            <v>55641.61</v>
          </cell>
          <cell r="G3296">
            <v>42557</v>
          </cell>
        </row>
        <row r="3297">
          <cell r="C3297">
            <v>6068</v>
          </cell>
          <cell r="D3297" t="str">
            <v>Kit De Empalme En Gel Para Baja Tension De 1/0 - 4</v>
          </cell>
          <cell r="E3297" t="str">
            <v>UN</v>
          </cell>
          <cell r="F3297">
            <v>85477.22</v>
          </cell>
          <cell r="G3297">
            <v>42557</v>
          </cell>
        </row>
        <row r="3298">
          <cell r="C3298">
            <v>6069</v>
          </cell>
          <cell r="D3298" t="str">
            <v>Kit De Empalme En Gel Para Baja Tension De 14/2</v>
          </cell>
          <cell r="E3298" t="str">
            <v>UN</v>
          </cell>
          <cell r="F3298">
            <v>72276.289999999994</v>
          </cell>
          <cell r="G3298">
            <v>42557</v>
          </cell>
        </row>
        <row r="3299">
          <cell r="C3299">
            <v>6070</v>
          </cell>
          <cell r="D3299" t="str">
            <v>Suministro E Instalacion De Proyector At - Aeroled De 500 W - 5000K</v>
          </cell>
          <cell r="E3299" t="str">
            <v>UN</v>
          </cell>
          <cell r="F3299">
            <v>3332016.82</v>
          </cell>
          <cell r="G3299">
            <v>42557</v>
          </cell>
        </row>
        <row r="3300">
          <cell r="C3300">
            <v>6071</v>
          </cell>
          <cell r="D3300" t="str">
            <v>Suministro E Instalacion De Luminaria Decorativa Decoled Ii De 32 W 4000 K</v>
          </cell>
          <cell r="E3300" t="str">
            <v>UN</v>
          </cell>
          <cell r="F3300">
            <v>1572840.75</v>
          </cell>
          <cell r="G3300">
            <v>42557</v>
          </cell>
        </row>
        <row r="3301">
          <cell r="C3301">
            <v>6072</v>
          </cell>
          <cell r="D3301" t="str">
            <v>Construcción De Base De Concreto Para Transformador</v>
          </cell>
          <cell r="E3301" t="str">
            <v>UN</v>
          </cell>
          <cell r="F3301">
            <v>507024.64000000001</v>
          </cell>
          <cell r="G3301">
            <v>42557</v>
          </cell>
        </row>
        <row r="3302">
          <cell r="C3302">
            <v>6073</v>
          </cell>
          <cell r="D3302" t="str">
            <v>Suministro E Instalacion De Bala De Piso Tipo Proyeled De 12 W 3000 K Con Accesorios Para Su Instalacion  (Cajas Scuar D, Adaptadores</v>
          </cell>
          <cell r="E3302" t="str">
            <v>UN</v>
          </cell>
          <cell r="F3302">
            <v>550449</v>
          </cell>
          <cell r="G3302">
            <v>42557</v>
          </cell>
        </row>
        <row r="3303">
          <cell r="C3303">
            <v>6074</v>
          </cell>
          <cell r="D3303" t="str">
            <v>Suministro E Instalación De Gabinete Metálico Para Contadores; Incluye Totalizadores, Barrajes, Aisladores Y Protecciones</v>
          </cell>
          <cell r="E3303" t="str">
            <v>UN</v>
          </cell>
          <cell r="F3303">
            <v>12011656.52</v>
          </cell>
          <cell r="G3303">
            <v>42557</v>
          </cell>
        </row>
        <row r="3304">
          <cell r="C3304">
            <v>6075</v>
          </cell>
          <cell r="D3304" t="str">
            <v>Suministro E Instalacion De Bala De Piso Tipo Proyeled De 3 W 3000 K Sumergibles</v>
          </cell>
          <cell r="E3304" t="str">
            <v>UN</v>
          </cell>
          <cell r="F3304">
            <v>308811.15000000002</v>
          </cell>
          <cell r="G3304">
            <v>42557</v>
          </cell>
        </row>
        <row r="3305">
          <cell r="C3305">
            <v>6076</v>
          </cell>
          <cell r="D3305" t="str">
            <v>Suministro E Instalación De Tubería Pvc Conduit De 1 1/4"</v>
          </cell>
          <cell r="E3305" t="str">
            <v>ML</v>
          </cell>
          <cell r="F3305">
            <v>5083.51</v>
          </cell>
          <cell r="G3305">
            <v>42557</v>
          </cell>
        </row>
        <row r="3306">
          <cell r="C3306">
            <v>6077</v>
          </cell>
          <cell r="D3306" t="str">
            <v>Marcacion Y Codificacion De Poste</v>
          </cell>
          <cell r="E3306" t="str">
            <v>UN</v>
          </cell>
          <cell r="F3306">
            <v>14850.11</v>
          </cell>
          <cell r="G3306">
            <v>42557</v>
          </cell>
        </row>
        <row r="3307">
          <cell r="C3307">
            <v>6078</v>
          </cell>
          <cell r="D3307" t="str">
            <v>Suministro E Instalacion De Mastil De Acero, De 20 Mts Tronco - Conico Poligonal Seccionado, Galvanizado En Caliente, Corona Jija, Con Canastilla Para Reflectores, Incluye Pernos De Anclaje Y Sistema De Parrayos</v>
          </cell>
          <cell r="E3307" t="str">
            <v>UN</v>
          </cell>
          <cell r="F3307">
            <v>19381757.18</v>
          </cell>
          <cell r="G3307">
            <v>42557</v>
          </cell>
        </row>
        <row r="3308">
          <cell r="C3308">
            <v>6079</v>
          </cell>
          <cell r="D3308" t="str">
            <v>Tablero De Control Para Iluminacion, Incluye Fotocelda, Base Para Fotocelda, Conectores, Totalizadores, Brakers Sistema De Sujecion, Platina De Cobre, Aisladores Y Accesorios</v>
          </cell>
          <cell r="E3308" t="str">
            <v>UN</v>
          </cell>
          <cell r="F3308">
            <v>6754539.6600000001</v>
          </cell>
          <cell r="G3308">
            <v>42557</v>
          </cell>
        </row>
        <row r="3309">
          <cell r="C3309">
            <v>6080</v>
          </cell>
          <cell r="D3309" t="str">
            <v>Suministro Y Tendido De Ducteria Conduit Pvc 2"</v>
          </cell>
          <cell r="E3309" t="str">
            <v>ML</v>
          </cell>
          <cell r="F3309">
            <v>11535</v>
          </cell>
          <cell r="G3309">
            <v>42557</v>
          </cell>
        </row>
        <row r="3310">
          <cell r="C3310">
            <v>6081</v>
          </cell>
          <cell r="D3310" t="str">
            <v>Suministro E Instalacion De Cable De Aluminio Forrado N° 2/0 Awg - Aislamiento Thw</v>
          </cell>
          <cell r="E3310" t="str">
            <v>ML</v>
          </cell>
          <cell r="F3310">
            <v>10241.11</v>
          </cell>
          <cell r="G3310">
            <v>42557</v>
          </cell>
        </row>
        <row r="3311">
          <cell r="C3311">
            <v>6082</v>
          </cell>
          <cell r="D3311" t="str">
            <v>Suministro E Instalacion De Cable De Aluminio Forrado N° 4/0 Awg Aislamiento Thw - 600 V (Incluye Cinta Aislante 23 Y 33)</v>
          </cell>
          <cell r="E3311" t="str">
            <v>ML</v>
          </cell>
          <cell r="F3311">
            <v>12175.96</v>
          </cell>
          <cell r="G3311">
            <v>42557</v>
          </cell>
        </row>
        <row r="3312">
          <cell r="C3312">
            <v>6083</v>
          </cell>
          <cell r="D3312" t="str">
            <v>Suministro E Instalacion De Cable De Aluminio Forrado N° 2 Awg Aislamiento Thw - 600 V (Incluye Cinta Aislante 23 Y 33)</v>
          </cell>
          <cell r="E3312" t="str">
            <v>ML</v>
          </cell>
          <cell r="F3312">
            <v>20580.599999999999</v>
          </cell>
          <cell r="G3312">
            <v>42557</v>
          </cell>
        </row>
        <row r="3313">
          <cell r="C3313">
            <v>6084</v>
          </cell>
          <cell r="D3313" t="str">
            <v>Suministro E Instalacion De Cable De Aluminio Forrado N° 4 Awg Aislamiento Thw - 600 V (Incluye Cinta Aislante 23 Y 33)</v>
          </cell>
          <cell r="E3313" t="str">
            <v>ML</v>
          </cell>
          <cell r="F3313">
            <v>5925.13</v>
          </cell>
          <cell r="G3313">
            <v>42557</v>
          </cell>
        </row>
        <row r="3314">
          <cell r="C3314">
            <v>6085</v>
          </cell>
          <cell r="D3314" t="str">
            <v>Suministro E Instalacion De Cable Encauchetado 3 X 10 Awg</v>
          </cell>
          <cell r="E3314" t="str">
            <v>ML</v>
          </cell>
          <cell r="F3314">
            <v>9407.4500000000007</v>
          </cell>
          <cell r="G3314">
            <v>42557</v>
          </cell>
        </row>
        <row r="3315">
          <cell r="C3315">
            <v>6086</v>
          </cell>
          <cell r="D3315" t="str">
            <v>Pozo De Inspecion De Diámetro Del Cilindro 1.20 Metros; 1.45 Metros &lt;H &lt;=1.80 Metros Para Tuberías De Diámetros Entre Los 200 Mm (8") Y 400 Mm (16").</v>
          </cell>
          <cell r="E3315" t="str">
            <v>UN</v>
          </cell>
          <cell r="F3315">
            <v>3176835.94</v>
          </cell>
          <cell r="G3315">
            <v>42699</v>
          </cell>
        </row>
        <row r="3316">
          <cell r="C3316">
            <v>6087</v>
          </cell>
          <cell r="D3316" t="str">
            <v>Rejilla Exterior Tipo Persiana En Aluminio</v>
          </cell>
          <cell r="E3316" t="str">
            <v>M2</v>
          </cell>
          <cell r="F3316">
            <v>385226</v>
          </cell>
          <cell r="G3316">
            <v>42552</v>
          </cell>
        </row>
        <row r="3317">
          <cell r="C3317">
            <v>6090</v>
          </cell>
          <cell r="D3317" t="str">
            <v>Suministro De Tubo Pvc D = 100 M 40"</v>
          </cell>
          <cell r="E3317" t="str">
            <v>ML</v>
          </cell>
          <cell r="F3317">
            <v>1475000</v>
          </cell>
          <cell r="G3317">
            <v>42548</v>
          </cell>
        </row>
        <row r="3318">
          <cell r="C3318">
            <v>6091</v>
          </cell>
          <cell r="D3318" t="str">
            <v>Suministro De Tubo Pvc D= 1.20 M 47"</v>
          </cell>
          <cell r="E3318" t="str">
            <v>ML</v>
          </cell>
          <cell r="F3318">
            <v>1575000</v>
          </cell>
          <cell r="G3318">
            <v>42548</v>
          </cell>
        </row>
        <row r="3319">
          <cell r="C3319">
            <v>6093</v>
          </cell>
          <cell r="D3319" t="str">
            <v>Rejilla Hd De = 0.60 M X 1.2 M</v>
          </cell>
          <cell r="E3319" t="str">
            <v>UN</v>
          </cell>
          <cell r="F3319">
            <v>303255.34999999998</v>
          </cell>
          <cell r="G3319">
            <v>42548</v>
          </cell>
        </row>
        <row r="3320">
          <cell r="C3320">
            <v>6094</v>
          </cell>
          <cell r="D3320" t="str">
            <v>Rejilla Para Colector Zona Comercial</v>
          </cell>
          <cell r="E3320" t="str">
            <v>ML</v>
          </cell>
          <cell r="F3320">
            <v>160391.67000000001</v>
          </cell>
          <cell r="G3320">
            <v>42548</v>
          </cell>
        </row>
        <row r="3321">
          <cell r="C3321">
            <v>6095</v>
          </cell>
          <cell r="D3321" t="str">
            <v>Cajas De Inspecion De 1.30 Mts X 2.50 Mts</v>
          </cell>
          <cell r="E3321" t="str">
            <v>UN</v>
          </cell>
          <cell r="F3321">
            <v>856235</v>
          </cell>
          <cell r="G3321">
            <v>42548</v>
          </cell>
        </row>
        <row r="3322">
          <cell r="C3322">
            <v>6098</v>
          </cell>
          <cell r="D3322" t="str">
            <v>Suministro E Instalacion De Cubierta Carpas En Forma Tunel Con Estructura En Tuberia Redonda Galvanizada Pintada En Anticorrosivo Y Acabado En Esmalte, Carpa En Lona Industrial  Con Black Out Recubrimiento En Pvc Sellada Electronicamente En Todas Sus Uniones, Parales En Tuberia Redonda De 6" Pulgadas Con Flanches Al Piso Cuadrados, Instalados Con Las Siguientes Medidas: 23.00 Metros X 6.00 Metros, Para Los Modulos De Simon Bolivar (Ver Diseño)</v>
          </cell>
          <cell r="E3322" t="str">
            <v>UN</v>
          </cell>
          <cell r="F3322">
            <v>32016000</v>
          </cell>
          <cell r="G3322">
            <v>42538</v>
          </cell>
        </row>
        <row r="3323">
          <cell r="C3323">
            <v>6108</v>
          </cell>
          <cell r="D3323" t="str">
            <v>Suministro E Instalacion De Cable Monopolar Xlpe - 10 15Kv</v>
          </cell>
          <cell r="E3323" t="str">
            <v>ML</v>
          </cell>
          <cell r="G3323">
            <v>42538</v>
          </cell>
        </row>
        <row r="3324">
          <cell r="C3324">
            <v>6109</v>
          </cell>
          <cell r="D3324" t="str">
            <v>Suministro E Instalacion De Cable Monopolar Xlpe - 1/0 - 15Kv</v>
          </cell>
          <cell r="E3324" t="str">
            <v>ML</v>
          </cell>
          <cell r="F3324">
            <v>37252.49</v>
          </cell>
          <cell r="G3324">
            <v>42538</v>
          </cell>
        </row>
        <row r="3325">
          <cell r="C3325">
            <v>6111</v>
          </cell>
          <cell r="D3325" t="str">
            <v>Suministro Y Tendido De Ducteria Conduit Pead Corrugada De 4"</v>
          </cell>
          <cell r="E3325" t="str">
            <v>ML</v>
          </cell>
          <cell r="F3325">
            <v>55641.64</v>
          </cell>
          <cell r="G3325">
            <v>42538</v>
          </cell>
        </row>
        <row r="3326">
          <cell r="C3326">
            <v>6113</v>
          </cell>
          <cell r="D3326" t="str">
            <v>Columnas Para Estabilizacion De Terreno En Suelo Cemento D = 0.50 Mts, Incluye Excavacion, Relleno, Mano De Obra, H = 6 0 9 Mts</v>
          </cell>
          <cell r="E3326" t="str">
            <v>ML</v>
          </cell>
          <cell r="F3326">
            <v>122542.96</v>
          </cell>
          <cell r="G3326">
            <v>42614</v>
          </cell>
        </row>
        <row r="3327">
          <cell r="C3327">
            <v>6114</v>
          </cell>
          <cell r="D3327" t="str">
            <v>Columnas Para Estabilizacion De Terreno En Suelo Cemento D = 0.50 Mts, Incluye Excavacion, Relleno, Mano De Obra H = 6 A 9 Mts.</v>
          </cell>
          <cell r="E3327" t="str">
            <v>ML</v>
          </cell>
          <cell r="F3327">
            <v>122480.31</v>
          </cell>
          <cell r="G3327">
            <v>42552</v>
          </cell>
        </row>
        <row r="3328">
          <cell r="C3328">
            <v>6161</v>
          </cell>
          <cell r="D3328" t="str">
            <v>Muro Para Soporte O Estribo De Puente En Concreto De 4000 Psi Premezclado, No Incluye Acero De Refuerzo</v>
          </cell>
          <cell r="E3328" t="str">
            <v>M3</v>
          </cell>
          <cell r="F3328">
            <v>662240.1</v>
          </cell>
          <cell r="G3328">
            <v>42552</v>
          </cell>
        </row>
        <row r="3329">
          <cell r="C3329">
            <v>6163</v>
          </cell>
          <cell r="D3329" t="str">
            <v>Prvc. Suministro De Tuberia En Grp Y/O Pvc D = 1,800 Mm Pn = 1, Sn 2500, Incluye Union Y Transporte</v>
          </cell>
          <cell r="E3329" t="str">
            <v>ML</v>
          </cell>
          <cell r="F3329">
            <v>2277558</v>
          </cell>
          <cell r="G3329">
            <v>42556</v>
          </cell>
        </row>
        <row r="3330">
          <cell r="C3330">
            <v>6164</v>
          </cell>
          <cell r="D3330" t="str">
            <v>Prvc. Suministro De Tee De 1,800 X 1,800 Mm Sn 2500, Incluye Uniones, Accesorios Y Transporte</v>
          </cell>
          <cell r="E3330" t="str">
            <v>UN</v>
          </cell>
          <cell r="F3330">
            <v>29980000</v>
          </cell>
          <cell r="G3330">
            <v>42556</v>
          </cell>
        </row>
        <row r="3331">
          <cell r="C3331">
            <v>6165</v>
          </cell>
          <cell r="D3331" t="str">
            <v>Prvc. Suministro De Tee De 2,000 X 2,000 Mm Sn 2500, Incluye Uniones, Accesorios Y Transporte</v>
          </cell>
          <cell r="E3331" t="str">
            <v>UN</v>
          </cell>
          <cell r="F3331">
            <v>39160000</v>
          </cell>
          <cell r="G3331">
            <v>42556</v>
          </cell>
        </row>
        <row r="3332">
          <cell r="C3332">
            <v>6166</v>
          </cell>
          <cell r="D3332" t="str">
            <v>Prvc. Instalacion De Tuberias En Grp Y/O Pvc De Diametro 1,800 Mm Pn= 1,00</v>
          </cell>
          <cell r="E3332" t="str">
            <v>ML</v>
          </cell>
          <cell r="F3332">
            <v>107589.64</v>
          </cell>
          <cell r="G3332">
            <v>42556</v>
          </cell>
        </row>
        <row r="3333">
          <cell r="C3333">
            <v>6167</v>
          </cell>
          <cell r="D3333" t="str">
            <v>Prvc. Instalacion De Tee De 1,800 X 1,800 Mm Pn=1 Sn 2500</v>
          </cell>
          <cell r="E3333" t="str">
            <v>UN</v>
          </cell>
          <cell r="F3333">
            <v>815673.45</v>
          </cell>
          <cell r="G3333">
            <v>42556</v>
          </cell>
        </row>
        <row r="3334">
          <cell r="C3334">
            <v>6168</v>
          </cell>
          <cell r="D3334" t="str">
            <v>Prvc. Instalacion De Tee De 2,000 X 2,000 Mm Pn=1 Sn 2500, Incluye Uniones, Accesorio Y Transporte</v>
          </cell>
          <cell r="E3334" t="str">
            <v>UN</v>
          </cell>
          <cell r="F3334">
            <v>878467.36</v>
          </cell>
          <cell r="G3334">
            <v>42592</v>
          </cell>
        </row>
        <row r="3335">
          <cell r="C3335">
            <v>6171</v>
          </cell>
          <cell r="D3335" t="str">
            <v>Prvc. Demolicion De Jardineras Existentes Ancho Promedio De 2.00 Metros Y Retiro De Material Demolido</v>
          </cell>
          <cell r="E3335" t="str">
            <v>ML</v>
          </cell>
          <cell r="F3335">
            <v>14711.45</v>
          </cell>
          <cell r="G3335">
            <v>42572</v>
          </cell>
        </row>
        <row r="3336">
          <cell r="C3336">
            <v>6172</v>
          </cell>
          <cell r="D3336" t="str">
            <v>Capitulo - Preliminares</v>
          </cell>
          <cell r="E3336" t="str">
            <v>UN</v>
          </cell>
          <cell r="F3336">
            <v>0</v>
          </cell>
          <cell r="G3336">
            <v>42557</v>
          </cell>
        </row>
        <row r="3337">
          <cell r="C3337">
            <v>6173</v>
          </cell>
          <cell r="D3337" t="str">
            <v>Capitulo - Levante</v>
          </cell>
          <cell r="E3337" t="str">
            <v>UN</v>
          </cell>
          <cell r="F3337">
            <v>0</v>
          </cell>
          <cell r="G3337">
            <v>42557</v>
          </cell>
        </row>
        <row r="3338">
          <cell r="C3338">
            <v>6175</v>
          </cell>
          <cell r="D3338" t="str">
            <v>Capitulo - Pañete</v>
          </cell>
          <cell r="E3338" t="str">
            <v>UN</v>
          </cell>
          <cell r="F3338">
            <v>0</v>
          </cell>
          <cell r="G3338">
            <v>42557</v>
          </cell>
        </row>
        <row r="3339">
          <cell r="C3339">
            <v>6176</v>
          </cell>
          <cell r="D3339" t="str">
            <v>Prvc. Instalacion De Poste Hpv 510 Kg 9M</v>
          </cell>
          <cell r="E3339" t="str">
            <v>UN</v>
          </cell>
          <cell r="F3339">
            <v>1223129.32</v>
          </cell>
          <cell r="G3339">
            <v>42573</v>
          </cell>
        </row>
        <row r="3340">
          <cell r="C3340">
            <v>6177</v>
          </cell>
          <cell r="D3340" t="str">
            <v>Capitulo - Puertas</v>
          </cell>
          <cell r="E3340" t="str">
            <v>UN</v>
          </cell>
          <cell r="F3340">
            <v>0</v>
          </cell>
          <cell r="G3340">
            <v>42557</v>
          </cell>
        </row>
        <row r="3341">
          <cell r="C3341">
            <v>6178</v>
          </cell>
          <cell r="D3341" t="str">
            <v>Capitulo - Ventanas</v>
          </cell>
          <cell r="E3341" t="str">
            <v>UN</v>
          </cell>
          <cell r="F3341">
            <v>0</v>
          </cell>
          <cell r="G3341">
            <v>42557</v>
          </cell>
        </row>
        <row r="3342">
          <cell r="C3342">
            <v>6179</v>
          </cell>
          <cell r="D3342" t="str">
            <v>Capitulo - Acabados</v>
          </cell>
          <cell r="E3342" t="str">
            <v>UN</v>
          </cell>
          <cell r="F3342">
            <v>0</v>
          </cell>
          <cell r="G3342">
            <v>42557</v>
          </cell>
        </row>
        <row r="3343">
          <cell r="C3343">
            <v>6180</v>
          </cell>
          <cell r="D3343" t="str">
            <v>Capitulo - Instalaciones Electricas</v>
          </cell>
          <cell r="E3343" t="str">
            <v>UN</v>
          </cell>
          <cell r="F3343">
            <v>0</v>
          </cell>
          <cell r="G3343">
            <v>42557</v>
          </cell>
        </row>
        <row r="3344">
          <cell r="C3344">
            <v>6182</v>
          </cell>
          <cell r="D3344" t="str">
            <v>Prvc. Instalacion De Poste Hpv 750Kg 14M</v>
          </cell>
          <cell r="E3344" t="str">
            <v>UN</v>
          </cell>
          <cell r="F3344">
            <v>2559115.4700000002</v>
          </cell>
          <cell r="G3344">
            <v>42573</v>
          </cell>
        </row>
        <row r="3345">
          <cell r="C3345">
            <v>6183</v>
          </cell>
          <cell r="D3345" t="str">
            <v>Prvc. Cimentacion Monobloque Cilindrica P/ Apoyo 9 X 510 Kgf</v>
          </cell>
          <cell r="E3345" t="str">
            <v>UN</v>
          </cell>
          <cell r="F3345">
            <v>201498.38</v>
          </cell>
          <cell r="G3345">
            <v>42573</v>
          </cell>
        </row>
        <row r="3346">
          <cell r="C3346">
            <v>6184</v>
          </cell>
          <cell r="D3346" t="str">
            <v>Prvc. Cimentacion Monobloque Cilindrica P/ Apoyo 14 X 750 Kgf</v>
          </cell>
          <cell r="E3346" t="str">
            <v>UN</v>
          </cell>
          <cell r="F3346">
            <v>545587.73</v>
          </cell>
          <cell r="G3346">
            <v>42573</v>
          </cell>
        </row>
        <row r="3347">
          <cell r="C3347">
            <v>6185</v>
          </cell>
          <cell r="D3347" t="str">
            <v>Prvc. Cimentacion Monobloque Cilindrica P/ Apoyo 14 X 1050 Kgf</v>
          </cell>
          <cell r="E3347" t="str">
            <v>UN</v>
          </cell>
          <cell r="F3347">
            <v>545587.73</v>
          </cell>
          <cell r="G3347">
            <v>42573</v>
          </cell>
        </row>
        <row r="3348">
          <cell r="C3348">
            <v>6187</v>
          </cell>
          <cell r="D3348" t="str">
            <v>Prvc. Instalacion De Poste Hpv 1050 Kg 12M</v>
          </cell>
          <cell r="E3348" t="str">
            <v>UN</v>
          </cell>
          <cell r="F3348">
            <v>2877673.41</v>
          </cell>
          <cell r="G3348">
            <v>42573</v>
          </cell>
        </row>
        <row r="3349">
          <cell r="C3349">
            <v>6189</v>
          </cell>
          <cell r="D3349" t="str">
            <v>Pih. Suministro E Instalacion De Poste De 12 X 1750</v>
          </cell>
          <cell r="E3349" t="str">
            <v>UN</v>
          </cell>
          <cell r="F3349">
            <v>2586505.2000000002</v>
          </cell>
          <cell r="G3349">
            <v>42578</v>
          </cell>
        </row>
        <row r="3350">
          <cell r="C3350">
            <v>6190</v>
          </cell>
          <cell r="D3350" t="str">
            <v>Instalacion Y Siembra De Arbol Tipico De La Zona, De 3 A 5 Mts De Altura</v>
          </cell>
          <cell r="E3350" t="str">
            <v>UN</v>
          </cell>
          <cell r="F3350">
            <v>639556.52</v>
          </cell>
          <cell r="G3350">
            <v>42558</v>
          </cell>
        </row>
        <row r="3351">
          <cell r="C3351">
            <v>6592</v>
          </cell>
          <cell r="D3351" t="str">
            <v>Pih. Desmonte De Aparato Sanitario</v>
          </cell>
          <cell r="E3351" t="str">
            <v>UN</v>
          </cell>
          <cell r="F3351">
            <v>24212.22</v>
          </cell>
          <cell r="G3351">
            <v>42647</v>
          </cell>
        </row>
        <row r="3352">
          <cell r="C3352">
            <v>6594</v>
          </cell>
          <cell r="D3352" t="str">
            <v>Pih. Demolición De Muro En Bloque</v>
          </cell>
          <cell r="E3352" t="str">
            <v>M2</v>
          </cell>
          <cell r="F3352">
            <v>19148.11</v>
          </cell>
          <cell r="G3352">
            <v>42578</v>
          </cell>
        </row>
        <row r="3353">
          <cell r="C3353">
            <v>6595</v>
          </cell>
          <cell r="D3353" t="str">
            <v>Pih. Desmonte De Puertas</v>
          </cell>
          <cell r="E3353" t="str">
            <v>UN</v>
          </cell>
          <cell r="F3353">
            <v>32786.080000000002</v>
          </cell>
          <cell r="G3353">
            <v>42578</v>
          </cell>
        </row>
        <row r="3354">
          <cell r="C3354">
            <v>6599</v>
          </cell>
          <cell r="D3354" t="str">
            <v>Pih. Desmonte De Ventana</v>
          </cell>
          <cell r="E3354" t="str">
            <v>UN</v>
          </cell>
          <cell r="F3354">
            <v>32786.080000000002</v>
          </cell>
          <cell r="G3354">
            <v>42578</v>
          </cell>
        </row>
        <row r="3355">
          <cell r="C3355">
            <v>6607</v>
          </cell>
          <cell r="D3355" t="str">
            <v>Pih. Desmonte De Cubierta</v>
          </cell>
          <cell r="E3355" t="str">
            <v>M2</v>
          </cell>
          <cell r="F3355">
            <v>20687.57</v>
          </cell>
          <cell r="G3355">
            <v>42578</v>
          </cell>
        </row>
        <row r="3356">
          <cell r="C3356">
            <v>6608</v>
          </cell>
          <cell r="D3356" t="str">
            <v>Pih. Zocalo 1/2 Caña En Granito Lavado</v>
          </cell>
          <cell r="E3356" t="str">
            <v>ML</v>
          </cell>
          <cell r="F3356">
            <v>33755.14</v>
          </cell>
          <cell r="G3356">
            <v>42578</v>
          </cell>
        </row>
        <row r="3357">
          <cell r="C3357">
            <v>6609</v>
          </cell>
          <cell r="D3357" t="str">
            <v>Pih. Desmonte De Cielo Raso</v>
          </cell>
          <cell r="E3357" t="str">
            <v>M2</v>
          </cell>
          <cell r="F3357">
            <v>19588.84</v>
          </cell>
          <cell r="G3357">
            <v>42578</v>
          </cell>
        </row>
        <row r="3358">
          <cell r="C3358">
            <v>6610</v>
          </cell>
          <cell r="D3358" t="str">
            <v>Pih. Dinteles En Concreto De 0.10 X 0.20 Metros</v>
          </cell>
          <cell r="E3358" t="str">
            <v>ML</v>
          </cell>
          <cell r="F3358">
            <v>38794.04</v>
          </cell>
          <cell r="G3358">
            <v>42579</v>
          </cell>
        </row>
        <row r="3359">
          <cell r="C3359">
            <v>6611</v>
          </cell>
          <cell r="D3359" t="str">
            <v>Pih. Demolición De Pisos Y Andenes</v>
          </cell>
          <cell r="E3359" t="str">
            <v>M2</v>
          </cell>
          <cell r="F3359">
            <v>25690.11</v>
          </cell>
          <cell r="G3359">
            <v>42578</v>
          </cell>
        </row>
        <row r="3360">
          <cell r="C3360">
            <v>6612</v>
          </cell>
          <cell r="D3360" t="str">
            <v>Pih. Demolición De Pisos Y Andenes</v>
          </cell>
          <cell r="E3360" t="str">
            <v>ML</v>
          </cell>
          <cell r="F3360">
            <v>9616.31</v>
          </cell>
          <cell r="G3360">
            <v>42578</v>
          </cell>
        </row>
        <row r="3361">
          <cell r="C3361">
            <v>6615</v>
          </cell>
          <cell r="D3361" t="str">
            <v>Pih. Zocalo En Ceramica</v>
          </cell>
          <cell r="E3361" t="str">
            <v>ML</v>
          </cell>
          <cell r="F3361">
            <v>20591.759999999998</v>
          </cell>
          <cell r="G3361">
            <v>42578</v>
          </cell>
        </row>
        <row r="3362">
          <cell r="C3362">
            <v>6616</v>
          </cell>
          <cell r="D3362" t="str">
            <v>Pih. Demolición De Mesón En Concreto</v>
          </cell>
          <cell r="E3362" t="str">
            <v>UN</v>
          </cell>
          <cell r="F3362">
            <v>19546.38</v>
          </cell>
          <cell r="G3362">
            <v>42590</v>
          </cell>
        </row>
        <row r="3363">
          <cell r="C3363">
            <v>6617</v>
          </cell>
          <cell r="D3363" t="str">
            <v>Pih. Elementos Verticales En Concreto De 3000 Psi</v>
          </cell>
          <cell r="E3363" t="str">
            <v>ML</v>
          </cell>
          <cell r="F3363">
            <v>48511.17</v>
          </cell>
          <cell r="G3363">
            <v>42579</v>
          </cell>
        </row>
        <row r="3364">
          <cell r="C3364">
            <v>6618</v>
          </cell>
          <cell r="D3364" t="str">
            <v>Pih. Demolición De Placas En Concreto E = 0.20 Metros</v>
          </cell>
          <cell r="E3364" t="str">
            <v>M2</v>
          </cell>
          <cell r="F3364">
            <v>74645.919999999998</v>
          </cell>
          <cell r="G3364">
            <v>42578</v>
          </cell>
        </row>
        <row r="3365">
          <cell r="C3365">
            <v>6619</v>
          </cell>
          <cell r="D3365" t="str">
            <v>Pih. Mecanismo De Vaiven</v>
          </cell>
          <cell r="E3365" t="str">
            <v>UN</v>
          </cell>
          <cell r="F3365">
            <v>89673.58</v>
          </cell>
          <cell r="G3365">
            <v>42578</v>
          </cell>
        </row>
        <row r="3366">
          <cell r="C3366">
            <v>6620</v>
          </cell>
          <cell r="D3366" t="str">
            <v>Pih. Enchape Lineal En Ceramica</v>
          </cell>
          <cell r="E3366" t="str">
            <v>ML</v>
          </cell>
          <cell r="F3366">
            <v>37439.199999999997</v>
          </cell>
          <cell r="G3366">
            <v>42578</v>
          </cell>
        </row>
        <row r="3367">
          <cell r="C3367">
            <v>6621</v>
          </cell>
          <cell r="D3367" t="str">
            <v>Pih. Meson En Concreto</v>
          </cell>
          <cell r="E3367" t="str">
            <v>M2</v>
          </cell>
          <cell r="F3367">
            <v>189505.32</v>
          </cell>
          <cell r="G3367">
            <v>42578</v>
          </cell>
        </row>
        <row r="3368">
          <cell r="C3368">
            <v>6622</v>
          </cell>
          <cell r="D3368" t="str">
            <v>Pih. Pintura Epoxica Para Muros</v>
          </cell>
          <cell r="E3368" t="str">
            <v>M2</v>
          </cell>
          <cell r="F3368">
            <v>25782.11</v>
          </cell>
          <cell r="G3368">
            <v>42578</v>
          </cell>
        </row>
        <row r="3369">
          <cell r="C3369">
            <v>6623</v>
          </cell>
          <cell r="D3369" t="str">
            <v>Pih. Piso En Ceramica 0.20 X 0.20 Baños</v>
          </cell>
          <cell r="E3369" t="str">
            <v>M2</v>
          </cell>
          <cell r="F3369">
            <v>56647.41</v>
          </cell>
          <cell r="G3369">
            <v>42578</v>
          </cell>
        </row>
        <row r="3370">
          <cell r="C3370">
            <v>6624</v>
          </cell>
          <cell r="D3370" t="str">
            <v>Pih. Anden En Concreto</v>
          </cell>
          <cell r="E3370" t="str">
            <v>M2</v>
          </cell>
          <cell r="F3370">
            <v>57792.76</v>
          </cell>
          <cell r="G3370">
            <v>42578</v>
          </cell>
        </row>
        <row r="3371">
          <cell r="C3371">
            <v>6625</v>
          </cell>
          <cell r="D3371" t="str">
            <v>Pih. Meson En Granito Pulido</v>
          </cell>
          <cell r="E3371" t="str">
            <v>M2</v>
          </cell>
          <cell r="F3371">
            <v>122151.8</v>
          </cell>
          <cell r="G3371">
            <v>42578</v>
          </cell>
        </row>
        <row r="3372">
          <cell r="C3372">
            <v>6626</v>
          </cell>
          <cell r="D3372" t="str">
            <v>Pih. Cenefa De Piso</v>
          </cell>
          <cell r="E3372" t="str">
            <v>ML</v>
          </cell>
          <cell r="F3372">
            <v>43368.2</v>
          </cell>
          <cell r="G3372">
            <v>42578</v>
          </cell>
        </row>
        <row r="3373">
          <cell r="C3373">
            <v>6627</v>
          </cell>
          <cell r="D3373" t="str">
            <v>Pih. Piso En Tablon Vitrificado</v>
          </cell>
          <cell r="E3373" t="str">
            <v>M2</v>
          </cell>
          <cell r="F3373">
            <v>74873.55</v>
          </cell>
          <cell r="G3373">
            <v>42578</v>
          </cell>
        </row>
        <row r="3374">
          <cell r="C3374">
            <v>6628</v>
          </cell>
          <cell r="D3374" t="str">
            <v>Pih. Alfajias En Concreto De 0.20 X 0.08</v>
          </cell>
          <cell r="E3374" t="str">
            <v>ML</v>
          </cell>
          <cell r="F3374">
            <v>34695.11</v>
          </cell>
          <cell r="G3374">
            <v>42583</v>
          </cell>
        </row>
        <row r="3375">
          <cell r="C3375">
            <v>6629</v>
          </cell>
          <cell r="D3375" t="str">
            <v>Pih. Jardineras En Ladrillo Comun H= 0.40 Metros</v>
          </cell>
          <cell r="E3375" t="str">
            <v>ML</v>
          </cell>
          <cell r="F3375">
            <v>73026.399999999994</v>
          </cell>
          <cell r="G3375">
            <v>42579</v>
          </cell>
        </row>
        <row r="3376">
          <cell r="C3376">
            <v>6630</v>
          </cell>
          <cell r="D3376" t="str">
            <v>Pih. Levante En Ladrillo Chapeton</v>
          </cell>
          <cell r="E3376" t="str">
            <v>M2</v>
          </cell>
          <cell r="F3376">
            <v>69900.72</v>
          </cell>
          <cell r="G3376">
            <v>42579</v>
          </cell>
        </row>
        <row r="3377">
          <cell r="C3377">
            <v>6631</v>
          </cell>
          <cell r="D3377" t="str">
            <v>Pih. Enchapes En Ceramica 30 X 30</v>
          </cell>
          <cell r="E3377" t="str">
            <v>M2</v>
          </cell>
          <cell r="F3377">
            <v>87631.87</v>
          </cell>
          <cell r="G3377">
            <v>42578</v>
          </cell>
        </row>
        <row r="3378">
          <cell r="C3378">
            <v>6632</v>
          </cell>
          <cell r="D3378" t="str">
            <v>Pih. Cenefa De Señalizacion</v>
          </cell>
          <cell r="E3378" t="str">
            <v>ML</v>
          </cell>
          <cell r="F3378">
            <v>27122.76</v>
          </cell>
          <cell r="G3378">
            <v>42578</v>
          </cell>
        </row>
        <row r="3379">
          <cell r="C3379">
            <v>6633</v>
          </cell>
          <cell r="D3379" t="str">
            <v>Pih. Pañete Interior Pulido Con Cal</v>
          </cell>
          <cell r="E3379" t="str">
            <v>M2</v>
          </cell>
          <cell r="F3379">
            <v>21655.69</v>
          </cell>
          <cell r="G3379">
            <v>42579</v>
          </cell>
        </row>
        <row r="3380">
          <cell r="C3380">
            <v>6634</v>
          </cell>
          <cell r="D3380" t="str">
            <v>Pih. Demolición De Placas En Concreto E = 0.10 Metros</v>
          </cell>
          <cell r="E3380" t="str">
            <v>M2</v>
          </cell>
          <cell r="F3380">
            <v>32342.68</v>
          </cell>
          <cell r="G3380">
            <v>42578</v>
          </cell>
        </row>
        <row r="3381">
          <cell r="C3381">
            <v>6635</v>
          </cell>
          <cell r="D3381" t="str">
            <v>Pih. Red De Suministro 3/4</v>
          </cell>
          <cell r="E3381" t="str">
            <v>ML</v>
          </cell>
          <cell r="F3381">
            <v>14761.46</v>
          </cell>
          <cell r="G3381">
            <v>42578</v>
          </cell>
        </row>
        <row r="3382">
          <cell r="C3382">
            <v>6636</v>
          </cell>
          <cell r="D3382" t="str">
            <v>Pih. Demolición De Placas En Concreto E = 0.20 Metros</v>
          </cell>
          <cell r="E3382" t="str">
            <v>ML</v>
          </cell>
          <cell r="F3382">
            <v>42295.92</v>
          </cell>
          <cell r="G3382">
            <v>42578</v>
          </cell>
        </row>
        <row r="3383">
          <cell r="C3383">
            <v>6637</v>
          </cell>
          <cell r="D3383" t="str">
            <v>Pih. Pañete Interior Impermeabilizado</v>
          </cell>
          <cell r="E3383" t="str">
            <v>M2</v>
          </cell>
          <cell r="F3383">
            <v>23431.3</v>
          </cell>
          <cell r="G3383">
            <v>42586</v>
          </cell>
        </row>
        <row r="3384">
          <cell r="C3384">
            <v>6638</v>
          </cell>
          <cell r="D3384" t="str">
            <v>Pih. Red De Suministro 1/2"</v>
          </cell>
          <cell r="E3384" t="str">
            <v>ML</v>
          </cell>
          <cell r="F3384">
            <v>15847.46</v>
          </cell>
          <cell r="G3384">
            <v>42578</v>
          </cell>
        </row>
        <row r="3385">
          <cell r="C3385">
            <v>6639</v>
          </cell>
          <cell r="D3385" t="str">
            <v>Pih. Pañete Exterior Allanado Impermeabilizado</v>
          </cell>
          <cell r="E3385" t="str">
            <v>M2</v>
          </cell>
          <cell r="F3385">
            <v>24177.1</v>
          </cell>
          <cell r="G3385">
            <v>42586</v>
          </cell>
        </row>
        <row r="3386">
          <cell r="C3386">
            <v>6640</v>
          </cell>
          <cell r="D3386" t="str">
            <v>Pih. Pañete Lineal Exterior</v>
          </cell>
          <cell r="E3386" t="str">
            <v>ML</v>
          </cell>
          <cell r="F3386">
            <v>10634.65</v>
          </cell>
          <cell r="G3386">
            <v>42579</v>
          </cell>
        </row>
        <row r="3387">
          <cell r="C3387">
            <v>6641</v>
          </cell>
          <cell r="D3387" t="str">
            <v>Pih. Pintura Exopica Para Cielos</v>
          </cell>
          <cell r="E3387" t="str">
            <v>M2</v>
          </cell>
          <cell r="F3387">
            <v>25782.11</v>
          </cell>
          <cell r="G3387">
            <v>42578</v>
          </cell>
        </row>
        <row r="3388">
          <cell r="C3388">
            <v>6642</v>
          </cell>
          <cell r="D3388" t="str">
            <v>Pih. Punto Potable 1/2" Sanitario</v>
          </cell>
          <cell r="E3388" t="str">
            <v>UN</v>
          </cell>
          <cell r="F3388">
            <v>34016.51</v>
          </cell>
          <cell r="G3388">
            <v>42578</v>
          </cell>
        </row>
        <row r="3389">
          <cell r="C3389">
            <v>6643</v>
          </cell>
          <cell r="D3389" t="str">
            <v>Pih. Demolición De Columnas 0.30 X 0.30 X 2.80 Metros En Concreto</v>
          </cell>
          <cell r="E3389" t="str">
            <v>UN</v>
          </cell>
          <cell r="F3389">
            <v>193258.4</v>
          </cell>
          <cell r="G3389">
            <v>42578</v>
          </cell>
        </row>
        <row r="3390">
          <cell r="C3390">
            <v>6644</v>
          </cell>
          <cell r="D3390" t="str">
            <v>Pih. Punto Potable 1/2" Lavamanos</v>
          </cell>
          <cell r="E3390" t="str">
            <v>UN</v>
          </cell>
          <cell r="F3390">
            <v>37302.51</v>
          </cell>
          <cell r="G3390">
            <v>42578</v>
          </cell>
        </row>
        <row r="3391">
          <cell r="C3391">
            <v>6645</v>
          </cell>
          <cell r="D3391" t="str">
            <v>Pih. Pañete Lineal Exterior Impermeabilizado</v>
          </cell>
          <cell r="E3391" t="str">
            <v>ML</v>
          </cell>
          <cell r="F3391">
            <v>13694.65</v>
          </cell>
          <cell r="G3391">
            <v>42579</v>
          </cell>
        </row>
        <row r="3392">
          <cell r="C3392">
            <v>6646</v>
          </cell>
          <cell r="D3392" t="str">
            <v>Pih. Demolición De Vigas De Cimentación</v>
          </cell>
          <cell r="E3392" t="str">
            <v>ML</v>
          </cell>
          <cell r="F3392">
            <v>46457.599999999999</v>
          </cell>
          <cell r="G3392">
            <v>42578</v>
          </cell>
        </row>
        <row r="3393">
          <cell r="C3393">
            <v>6647</v>
          </cell>
          <cell r="D3393" t="str">
            <v>Pih. Demolición De Jardineras</v>
          </cell>
          <cell r="E3393" t="str">
            <v>ML</v>
          </cell>
          <cell r="F3393">
            <v>15788.11</v>
          </cell>
          <cell r="G3393">
            <v>42578</v>
          </cell>
        </row>
        <row r="3394">
          <cell r="C3394">
            <v>6648</v>
          </cell>
          <cell r="D3394" t="str">
            <v>Pih. Punto Potable 1/2" Ducha</v>
          </cell>
          <cell r="E3394" t="str">
            <v>UN</v>
          </cell>
          <cell r="F3394">
            <v>37302.51</v>
          </cell>
          <cell r="G3394">
            <v>42578</v>
          </cell>
        </row>
        <row r="3395">
          <cell r="C3395">
            <v>6649</v>
          </cell>
          <cell r="D3395" t="str">
            <v>Pih. Pañete Cielo Raso Con Malla Vena</v>
          </cell>
          <cell r="E3395" t="str">
            <v>M2</v>
          </cell>
          <cell r="F3395">
            <v>35336.629999999997</v>
          </cell>
          <cell r="G3395">
            <v>42579</v>
          </cell>
        </row>
        <row r="3396">
          <cell r="C3396">
            <v>6650</v>
          </cell>
          <cell r="D3396" t="str">
            <v>Pih. Desmonte De Sistema Electrico</v>
          </cell>
          <cell r="E3396" t="str">
            <v>GL</v>
          </cell>
          <cell r="F3396">
            <v>9063597</v>
          </cell>
          <cell r="G3396">
            <v>42578</v>
          </cell>
        </row>
        <row r="3397">
          <cell r="C3397">
            <v>6651</v>
          </cell>
          <cell r="D3397" t="str">
            <v>Pih. Estuco En Yeso Sobre Cielo</v>
          </cell>
          <cell r="E3397" t="str">
            <v>M2</v>
          </cell>
          <cell r="F3397">
            <v>7775.74</v>
          </cell>
          <cell r="G3397">
            <v>42578</v>
          </cell>
        </row>
        <row r="3398">
          <cell r="C3398">
            <v>6652</v>
          </cell>
          <cell r="D3398" t="str">
            <v>Pih. Pañete Interior Allanado</v>
          </cell>
          <cell r="E3398" t="str">
            <v>M2</v>
          </cell>
          <cell r="F3398">
            <v>18612.3</v>
          </cell>
          <cell r="G3398">
            <v>42579</v>
          </cell>
        </row>
        <row r="3399">
          <cell r="C3399">
            <v>6653</v>
          </cell>
          <cell r="D3399" t="str">
            <v>Pih. Instalacion Y Suministro De Tanque Elevado 1000 Lts</v>
          </cell>
          <cell r="E3399" t="str">
            <v>UN</v>
          </cell>
          <cell r="F3399">
            <v>632415.1</v>
          </cell>
          <cell r="G3399">
            <v>42579</v>
          </cell>
        </row>
        <row r="3400">
          <cell r="C3400">
            <v>6654</v>
          </cell>
          <cell r="D3400" t="str">
            <v>Pih. Goteros</v>
          </cell>
          <cell r="E3400" t="str">
            <v>ML</v>
          </cell>
          <cell r="F3400">
            <v>22489.68</v>
          </cell>
          <cell r="G3400">
            <v>42579</v>
          </cell>
        </row>
        <row r="3401">
          <cell r="C3401">
            <v>6655</v>
          </cell>
          <cell r="D3401" t="str">
            <v>Pih. Punto Potable 1/2" Llave Terminal</v>
          </cell>
          <cell r="E3401" t="str">
            <v>UN</v>
          </cell>
          <cell r="F3401">
            <v>43599.3</v>
          </cell>
          <cell r="G3401">
            <v>42578</v>
          </cell>
        </row>
        <row r="3402">
          <cell r="C3402">
            <v>6656</v>
          </cell>
          <cell r="D3402" t="str">
            <v>Pih. Juntas Interiores</v>
          </cell>
          <cell r="E3402" t="str">
            <v>ML</v>
          </cell>
          <cell r="F3402">
            <v>7334.65</v>
          </cell>
          <cell r="G3402">
            <v>42579</v>
          </cell>
        </row>
        <row r="3403">
          <cell r="C3403">
            <v>6657</v>
          </cell>
          <cell r="D3403" t="str">
            <v>Pih. Dilataciones Exteriores</v>
          </cell>
          <cell r="E3403" t="str">
            <v>ML</v>
          </cell>
          <cell r="F3403">
            <v>7829.65</v>
          </cell>
          <cell r="G3403">
            <v>42579</v>
          </cell>
        </row>
        <row r="3404">
          <cell r="C3404">
            <v>6658</v>
          </cell>
          <cell r="D3404" t="str">
            <v>Pih. Red De Suministro De 1"</v>
          </cell>
          <cell r="E3404" t="str">
            <v>ML</v>
          </cell>
          <cell r="F3404">
            <v>18680.96</v>
          </cell>
          <cell r="G3404">
            <v>42584</v>
          </cell>
        </row>
        <row r="3405">
          <cell r="C3405">
            <v>6660</v>
          </cell>
          <cell r="D3405" t="str">
            <v>Pih. Acero De Refuerzo</v>
          </cell>
          <cell r="E3405" t="str">
            <v>KG</v>
          </cell>
          <cell r="F3405">
            <v>5010.76</v>
          </cell>
          <cell r="G3405">
            <v>42579</v>
          </cell>
        </row>
        <row r="3406">
          <cell r="C3406">
            <v>6661</v>
          </cell>
          <cell r="D3406" t="str">
            <v>Pih. Tala De Arboles Medianos</v>
          </cell>
          <cell r="E3406" t="str">
            <v>UN</v>
          </cell>
          <cell r="F3406">
            <v>329377.2</v>
          </cell>
          <cell r="G3406">
            <v>42578</v>
          </cell>
        </row>
        <row r="3407">
          <cell r="C3407">
            <v>6662</v>
          </cell>
          <cell r="D3407" t="str">
            <v>Pih. Red De Suministro De 1 1/2"</v>
          </cell>
          <cell r="E3407" t="str">
            <v>UN</v>
          </cell>
          <cell r="F3407">
            <v>33375.360000000001</v>
          </cell>
          <cell r="G3407">
            <v>42578</v>
          </cell>
        </row>
        <row r="3408">
          <cell r="C3408">
            <v>6663</v>
          </cell>
          <cell r="D3408" t="str">
            <v>Pih. Acabado De Fachada En Puliplast</v>
          </cell>
          <cell r="E3408" t="str">
            <v>M2</v>
          </cell>
          <cell r="F3408">
            <v>16503.740000000002</v>
          </cell>
          <cell r="G3408">
            <v>42578</v>
          </cell>
        </row>
        <row r="3409">
          <cell r="C3409">
            <v>6664</v>
          </cell>
          <cell r="D3409" t="str">
            <v>Pih. Red De Suministro De 2"</v>
          </cell>
          <cell r="E3409" t="str">
            <v>ML</v>
          </cell>
          <cell r="F3409">
            <v>42215.67</v>
          </cell>
          <cell r="G3409">
            <v>42584</v>
          </cell>
        </row>
        <row r="3410">
          <cell r="C3410">
            <v>6665</v>
          </cell>
          <cell r="D3410" t="str">
            <v>Pih. Red De Suministro De 3"</v>
          </cell>
          <cell r="E3410" t="str">
            <v>ML</v>
          </cell>
          <cell r="F3410">
            <v>58592.03</v>
          </cell>
          <cell r="G3410">
            <v>42584</v>
          </cell>
        </row>
        <row r="3411">
          <cell r="C3411">
            <v>6666</v>
          </cell>
          <cell r="D3411" t="str">
            <v>Pih. Prueba Hidraulica Por Zonas</v>
          </cell>
          <cell r="E3411" t="str">
            <v>UN</v>
          </cell>
          <cell r="F3411">
            <v>481589.4</v>
          </cell>
          <cell r="G3411">
            <v>42578</v>
          </cell>
        </row>
        <row r="3412">
          <cell r="C3412">
            <v>6667</v>
          </cell>
          <cell r="D3412" t="str">
            <v>Pih. Dilataciones De Fachada En Puliplast</v>
          </cell>
          <cell r="E3412" t="str">
            <v>ML</v>
          </cell>
          <cell r="F3412">
            <v>6768.24</v>
          </cell>
          <cell r="G3412">
            <v>42578</v>
          </cell>
        </row>
        <row r="3413">
          <cell r="C3413">
            <v>6668</v>
          </cell>
          <cell r="D3413" t="str">
            <v>Pih. Colector Aguas Negras 6"</v>
          </cell>
          <cell r="E3413" t="str">
            <v>ML</v>
          </cell>
          <cell r="F3413">
            <v>75968.210000000006</v>
          </cell>
          <cell r="G3413">
            <v>42578</v>
          </cell>
        </row>
        <row r="3414">
          <cell r="C3414">
            <v>6669</v>
          </cell>
          <cell r="D3414" t="str">
            <v>Pih. Abuzardado Para Fachada</v>
          </cell>
          <cell r="E3414" t="str">
            <v>M2</v>
          </cell>
          <cell r="F3414">
            <v>59298.93</v>
          </cell>
          <cell r="G3414">
            <v>42578</v>
          </cell>
        </row>
        <row r="3415">
          <cell r="C3415">
            <v>6670</v>
          </cell>
          <cell r="D3415" t="str">
            <v>Pih. Cerramiento Provisional Tela Verde</v>
          </cell>
          <cell r="E3415" t="str">
            <v>ML</v>
          </cell>
          <cell r="F3415">
            <v>21043.3</v>
          </cell>
          <cell r="G3415">
            <v>42578</v>
          </cell>
        </row>
        <row r="3416">
          <cell r="C3416">
            <v>6671</v>
          </cell>
          <cell r="D3416" t="str">
            <v>Pih. Cerramiento Provisional En Zinc</v>
          </cell>
          <cell r="E3416" t="str">
            <v>M2</v>
          </cell>
          <cell r="F3416">
            <v>51628.76</v>
          </cell>
          <cell r="G3416">
            <v>42578</v>
          </cell>
        </row>
        <row r="3417">
          <cell r="C3417">
            <v>6672</v>
          </cell>
          <cell r="D3417" t="str">
            <v>Pih. Demolición De Plantilla En Concreto E = 0.10 Metros</v>
          </cell>
          <cell r="E3417" t="str">
            <v>M2</v>
          </cell>
          <cell r="F3417">
            <v>27857.22</v>
          </cell>
          <cell r="G3417">
            <v>42578</v>
          </cell>
        </row>
        <row r="3418">
          <cell r="C3418">
            <v>6673</v>
          </cell>
          <cell r="D3418" t="str">
            <v>Pih. Trazado Y Replanteo Sobre Terreno Con Topografía</v>
          </cell>
          <cell r="E3418" t="str">
            <v>M2</v>
          </cell>
          <cell r="F3418">
            <v>4659.2</v>
          </cell>
          <cell r="G3418">
            <v>42578</v>
          </cell>
        </row>
        <row r="3419">
          <cell r="C3419">
            <v>6674</v>
          </cell>
          <cell r="D3419" t="str">
            <v>Pih. Trazado Sobre Placa</v>
          </cell>
          <cell r="E3419" t="str">
            <v>M2</v>
          </cell>
          <cell r="F3419">
            <v>1996.02</v>
          </cell>
          <cell r="G3419">
            <v>42578</v>
          </cell>
        </row>
        <row r="3420">
          <cell r="C3420">
            <v>6675</v>
          </cell>
          <cell r="D3420" t="str">
            <v>Pih. Colector Aguas Negras 4"</v>
          </cell>
          <cell r="E3420" t="str">
            <v>ML</v>
          </cell>
          <cell r="F3420">
            <v>50505.17</v>
          </cell>
          <cell r="G3420">
            <v>42578</v>
          </cell>
        </row>
        <row r="3421">
          <cell r="C3421">
            <v>6676</v>
          </cell>
          <cell r="D3421" t="str">
            <v>Pih. Excavaciones Para Cimiento Y Viga De Amarre</v>
          </cell>
          <cell r="E3421" t="str">
            <v>ML</v>
          </cell>
          <cell r="F3421">
            <v>10563.57</v>
          </cell>
          <cell r="G3421">
            <v>42578</v>
          </cell>
        </row>
        <row r="3422">
          <cell r="C3422">
            <v>6677</v>
          </cell>
          <cell r="D3422" t="str">
            <v>Pih. Losa Aligerada En Concreto De 3000 Psi E= 0.30 Metros</v>
          </cell>
          <cell r="E3422" t="str">
            <v>M2</v>
          </cell>
          <cell r="F3422">
            <v>284272.7</v>
          </cell>
          <cell r="G3422">
            <v>42579</v>
          </cell>
        </row>
        <row r="3423">
          <cell r="C3423">
            <v>6678</v>
          </cell>
          <cell r="D3423" t="str">
            <v>Pih. Colector Aguas Negras 2"</v>
          </cell>
          <cell r="E3423" t="str">
            <v>ML</v>
          </cell>
          <cell r="F3423">
            <v>31460.58</v>
          </cell>
          <cell r="G3423">
            <v>42578</v>
          </cell>
        </row>
        <row r="3424">
          <cell r="C3424">
            <v>6679</v>
          </cell>
          <cell r="D3424" t="str">
            <v>Pih. Excavaciones Redes Sanitarias Y Pluviales</v>
          </cell>
          <cell r="E3424" t="str">
            <v>ML</v>
          </cell>
          <cell r="F3424">
            <v>11737.3</v>
          </cell>
          <cell r="G3424">
            <v>42578</v>
          </cell>
        </row>
        <row r="3425">
          <cell r="C3425">
            <v>6680</v>
          </cell>
          <cell r="D3425" t="str">
            <v>Pih. Abuzardado Lineal</v>
          </cell>
          <cell r="E3425" t="str">
            <v>ML</v>
          </cell>
          <cell r="F3425">
            <v>30502.720000000001</v>
          </cell>
          <cell r="G3425">
            <v>42578</v>
          </cell>
        </row>
        <row r="3426">
          <cell r="C3426">
            <v>6681</v>
          </cell>
          <cell r="D3426" t="str">
            <v>Pih. Placa Aerea Maciza En Concreto De 3000 Psi E= 0.15 Metros</v>
          </cell>
          <cell r="E3426" t="str">
            <v>M2</v>
          </cell>
          <cell r="F3426">
            <v>218906.42</v>
          </cell>
          <cell r="G3426">
            <v>42579</v>
          </cell>
        </row>
        <row r="3427">
          <cell r="C3427">
            <v>6682</v>
          </cell>
          <cell r="D3427" t="str">
            <v>Pih. Corte De Terreno</v>
          </cell>
          <cell r="E3427" t="str">
            <v>M3</v>
          </cell>
          <cell r="F3427">
            <v>38524.400000000001</v>
          </cell>
          <cell r="G3427">
            <v>42578</v>
          </cell>
        </row>
        <row r="3428">
          <cell r="C3428">
            <v>6683</v>
          </cell>
          <cell r="D3428" t="str">
            <v>Pih. Campamento Provisional En Bloque Y Teja De Asbesto Cemento</v>
          </cell>
          <cell r="E3428" t="str">
            <v>M2</v>
          </cell>
          <cell r="F3428">
            <v>224413.64</v>
          </cell>
          <cell r="G3428">
            <v>42578</v>
          </cell>
        </row>
        <row r="3429">
          <cell r="C3429">
            <v>6684</v>
          </cell>
          <cell r="D3429" t="str">
            <v>Pih. Punto Sanitario 4"</v>
          </cell>
          <cell r="E3429" t="str">
            <v>UN</v>
          </cell>
          <cell r="F3429">
            <v>103088.6</v>
          </cell>
          <cell r="G3429">
            <v>42578</v>
          </cell>
        </row>
        <row r="3430">
          <cell r="C3430">
            <v>6685</v>
          </cell>
          <cell r="D3430" t="str">
            <v>Pih. Relleno En Material Seleccionado (Caliche)</v>
          </cell>
          <cell r="E3430" t="str">
            <v>M3</v>
          </cell>
          <cell r="F3430">
            <v>74017.679999999993</v>
          </cell>
          <cell r="G3430">
            <v>42578</v>
          </cell>
        </row>
        <row r="3431">
          <cell r="C3431">
            <v>6686</v>
          </cell>
          <cell r="D3431" t="str">
            <v>Pih. Punto Sanitario 2"</v>
          </cell>
          <cell r="E3431" t="str">
            <v>UN</v>
          </cell>
          <cell r="F3431">
            <v>75006.509999999995</v>
          </cell>
          <cell r="G3431">
            <v>42578</v>
          </cell>
        </row>
        <row r="3432">
          <cell r="C3432">
            <v>6687</v>
          </cell>
          <cell r="D3432" t="str">
            <v>Pih. Relleno En Material Seleccionado ( Triturado )</v>
          </cell>
          <cell r="E3432" t="str">
            <v>M3</v>
          </cell>
          <cell r="F3432">
            <v>167617.68</v>
          </cell>
          <cell r="G3432">
            <v>42578</v>
          </cell>
        </row>
        <row r="3433">
          <cell r="C3433">
            <v>6688</v>
          </cell>
          <cell r="D3433" t="str">
            <v>Pih. Sifon A Piso 180º C X C Completo</v>
          </cell>
          <cell r="E3433" t="str">
            <v>UN</v>
          </cell>
          <cell r="F3433">
            <v>78846.509999999995</v>
          </cell>
          <cell r="G3433">
            <v>42580</v>
          </cell>
        </row>
        <row r="3434">
          <cell r="C3434">
            <v>6689</v>
          </cell>
          <cell r="D3434" t="str">
            <v>Pih. Relleno Arena Negra Abonada</v>
          </cell>
          <cell r="E3434" t="str">
            <v>M3</v>
          </cell>
          <cell r="F3434">
            <v>52893.760000000002</v>
          </cell>
          <cell r="G3434">
            <v>42578</v>
          </cell>
        </row>
        <row r="3435">
          <cell r="C3435">
            <v>6690</v>
          </cell>
          <cell r="D3435" t="str">
            <v>Pih. Relleno Con Arena Hasta 0.30 Metros Sobre Tubería Hidrosanitaria</v>
          </cell>
          <cell r="E3435" t="str">
            <v>M3</v>
          </cell>
          <cell r="F3435">
            <v>54134.76</v>
          </cell>
          <cell r="G3435">
            <v>42578</v>
          </cell>
        </row>
        <row r="3436">
          <cell r="C3436">
            <v>6691</v>
          </cell>
          <cell r="D3436" t="str">
            <v>Pih. Colector Aguas Lluvias 4"</v>
          </cell>
          <cell r="E3436" t="str">
            <v>ML</v>
          </cell>
          <cell r="F3436">
            <v>59512.17</v>
          </cell>
          <cell r="G3436">
            <v>42578</v>
          </cell>
        </row>
        <row r="3437">
          <cell r="C3437">
            <v>6692</v>
          </cell>
          <cell r="D3437" t="str">
            <v>Pih. Acabado De Fachada En Estuco Plastico</v>
          </cell>
          <cell r="E3437" t="str">
            <v>M2</v>
          </cell>
          <cell r="F3437">
            <v>22058.18</v>
          </cell>
          <cell r="G3437">
            <v>42579</v>
          </cell>
        </row>
        <row r="3438">
          <cell r="C3438">
            <v>6693</v>
          </cell>
          <cell r="D3438" t="str">
            <v>Pih. Pintura Acrilico Sobre Muro</v>
          </cell>
          <cell r="E3438" t="str">
            <v>M2</v>
          </cell>
          <cell r="F3438">
            <v>10273.69</v>
          </cell>
          <cell r="G3438">
            <v>42579</v>
          </cell>
        </row>
        <row r="3439">
          <cell r="C3439">
            <v>6694</v>
          </cell>
          <cell r="D3439" t="str">
            <v>Pih. Bajante De Aguas Lluvias 3"</v>
          </cell>
          <cell r="E3439" t="str">
            <v>ML</v>
          </cell>
          <cell r="F3439">
            <v>51276.63</v>
          </cell>
          <cell r="G3439">
            <v>42578</v>
          </cell>
        </row>
        <row r="3440">
          <cell r="C3440">
            <v>6695</v>
          </cell>
          <cell r="D3440" t="str">
            <v>Pih. Pintura Koraza O Similar Sobre Muros</v>
          </cell>
          <cell r="E3440" t="str">
            <v>M2</v>
          </cell>
          <cell r="F3440">
            <v>11607.69</v>
          </cell>
          <cell r="G3440">
            <v>42579</v>
          </cell>
        </row>
        <row r="3441">
          <cell r="C3441">
            <v>6696</v>
          </cell>
          <cell r="D3441" t="str">
            <v>Pih. Pintura Vinilo Sobre Cielo Raso</v>
          </cell>
          <cell r="E3441" t="str">
            <v>M2</v>
          </cell>
          <cell r="F3441">
            <v>8335.69</v>
          </cell>
          <cell r="G3441">
            <v>42579</v>
          </cell>
        </row>
        <row r="3442">
          <cell r="C3442">
            <v>6697</v>
          </cell>
          <cell r="D3442" t="str">
            <v>Pih. Suministro E Instalacion Aire Acondicionado Central Por Tonelada Refrigerada</v>
          </cell>
          <cell r="E3442" t="str">
            <v>UN</v>
          </cell>
          <cell r="F3442">
            <v>9627917</v>
          </cell>
          <cell r="G3442">
            <v>42590</v>
          </cell>
        </row>
        <row r="3443">
          <cell r="C3443">
            <v>6698</v>
          </cell>
          <cell r="D3443" t="str">
            <v>Pih. Bajante De Aguas Negras 3"</v>
          </cell>
          <cell r="E3443" t="str">
            <v>ML</v>
          </cell>
          <cell r="F3443">
            <v>49336.1</v>
          </cell>
          <cell r="G3443">
            <v>42579</v>
          </cell>
        </row>
        <row r="3444">
          <cell r="C3444">
            <v>6699</v>
          </cell>
          <cell r="D3444" t="str">
            <v>Pih. Bajante De Aguas Negras 1 1/2"</v>
          </cell>
          <cell r="E3444" t="str">
            <v>ML</v>
          </cell>
          <cell r="F3444">
            <v>38306.1</v>
          </cell>
          <cell r="G3444">
            <v>42578</v>
          </cell>
        </row>
        <row r="3445">
          <cell r="C3445">
            <v>6700</v>
          </cell>
          <cell r="D3445" t="str">
            <v>Pih. Bajante De Agua A.A 1 1/2"</v>
          </cell>
          <cell r="E3445" t="str">
            <v>ML</v>
          </cell>
          <cell r="F3445">
            <v>24849.3</v>
          </cell>
          <cell r="G3445">
            <v>42579</v>
          </cell>
        </row>
        <row r="3446">
          <cell r="C3446">
            <v>6701</v>
          </cell>
          <cell r="D3446" t="str">
            <v>Pih. Tuberia De Ventilacion 2"</v>
          </cell>
          <cell r="E3446" t="str">
            <v>ML</v>
          </cell>
          <cell r="F3446">
            <v>32669.3</v>
          </cell>
          <cell r="G3446">
            <v>42584</v>
          </cell>
        </row>
        <row r="3447">
          <cell r="C3447">
            <v>6702</v>
          </cell>
          <cell r="D3447" t="str">
            <v>Pih. Suministro E Instalacion De Poste De 12 X 1050 Kgf</v>
          </cell>
          <cell r="E3447" t="str">
            <v>UN</v>
          </cell>
          <cell r="F3447">
            <v>2318755.2000000002</v>
          </cell>
          <cell r="G3447">
            <v>42578</v>
          </cell>
        </row>
        <row r="3448">
          <cell r="C3448">
            <v>6703</v>
          </cell>
          <cell r="D3448" t="str">
            <v>Pih. Sumunistro E Instalacion De Estructura Terminal Primaria 2F</v>
          </cell>
          <cell r="E3448" t="str">
            <v>UN</v>
          </cell>
          <cell r="F3448">
            <v>1780150.2</v>
          </cell>
          <cell r="G3448">
            <v>42579</v>
          </cell>
        </row>
        <row r="3449">
          <cell r="C3449">
            <v>6704</v>
          </cell>
          <cell r="D3449" t="str">
            <v>Pih. Suministro E Instalacion De Estructura Primaria Horizontal 2F</v>
          </cell>
          <cell r="E3449" t="str">
            <v>UN</v>
          </cell>
          <cell r="F3449">
            <v>3092650.2</v>
          </cell>
          <cell r="G3449">
            <v>42578</v>
          </cell>
        </row>
        <row r="3450">
          <cell r="C3450">
            <v>6705</v>
          </cell>
          <cell r="D3450" t="str">
            <v>Pih. Suministro E Instalacion De Retenida Primaria</v>
          </cell>
          <cell r="E3450" t="str">
            <v>UN</v>
          </cell>
          <cell r="F3450">
            <v>487045.4</v>
          </cell>
          <cell r="G3450">
            <v>42578</v>
          </cell>
        </row>
        <row r="3451">
          <cell r="C3451">
            <v>6706</v>
          </cell>
          <cell r="D3451" t="str">
            <v>Jca. Aspersores Pop Up Adj De 4" Incluye Valvulas Y Controladores</v>
          </cell>
          <cell r="E3451" t="str">
            <v>UN</v>
          </cell>
          <cell r="F3451">
            <v>99247.79</v>
          </cell>
          <cell r="G3451">
            <v>42569</v>
          </cell>
        </row>
        <row r="3452">
          <cell r="C3452">
            <v>6707</v>
          </cell>
          <cell r="D3452" t="str">
            <v>Jca. Suministro E Instalacion De Pantalla Led De 12 X 6 Metros 7000 Nits Full  Hd Incluye Software Y Estructura De Pantalla</v>
          </cell>
          <cell r="E3452" t="str">
            <v>UN</v>
          </cell>
          <cell r="F3452">
            <v>1003500000</v>
          </cell>
          <cell r="G3452">
            <v>42569</v>
          </cell>
        </row>
        <row r="3453">
          <cell r="C3453">
            <v>6708</v>
          </cell>
          <cell r="D3453" t="str">
            <v>Jca. Suministro E Instalacion De Aire Acondicionado Mini Split De 36000 Btu - Areas 5 Aa, 7 Aa, 9 Aa Y 10 Aa</v>
          </cell>
          <cell r="E3453" t="str">
            <v>UN</v>
          </cell>
          <cell r="F3453">
            <v>35616078.539999999</v>
          </cell>
          <cell r="G3453">
            <v>42569</v>
          </cell>
        </row>
        <row r="3454">
          <cell r="C3454">
            <v>6709</v>
          </cell>
          <cell r="D3454" t="str">
            <v>Jca. Suministro E Instalacion De Aire  Piso Techo De 5 Toneladas Area 8 Aa</v>
          </cell>
          <cell r="E3454" t="str">
            <v>UN</v>
          </cell>
          <cell r="F3454">
            <v>24221498.140000001</v>
          </cell>
          <cell r="G3454">
            <v>42569</v>
          </cell>
        </row>
        <row r="3455">
          <cell r="C3455">
            <v>6710</v>
          </cell>
          <cell r="D3455" t="str">
            <v>Jca. Suministro E Instalacion De Sifon De Piso Diametro 2"</v>
          </cell>
          <cell r="E3455" t="str">
            <v>UN</v>
          </cell>
          <cell r="F3455">
            <v>10720965.92</v>
          </cell>
          <cell r="G3455">
            <v>42569</v>
          </cell>
        </row>
        <row r="3456">
          <cell r="C3456">
            <v>6711</v>
          </cell>
          <cell r="D3456" t="str">
            <v>Pih. Placa Aerea Maciza En Concreto De 3000 Psi E= 0.12 Metros</v>
          </cell>
          <cell r="E3456" t="str">
            <v>M2</v>
          </cell>
          <cell r="F3456">
            <v>205429.52</v>
          </cell>
          <cell r="G3456">
            <v>42579</v>
          </cell>
        </row>
        <row r="3457">
          <cell r="C3457">
            <v>6712</v>
          </cell>
          <cell r="D3457" t="str">
            <v>Jca. Suministro E Instalacion De Union Universal Lisa 3"</v>
          </cell>
          <cell r="E3457" t="str">
            <v>UN</v>
          </cell>
          <cell r="F3457">
            <v>52764</v>
          </cell>
          <cell r="G3457">
            <v>42569</v>
          </cell>
        </row>
        <row r="3458">
          <cell r="C3458">
            <v>6713</v>
          </cell>
          <cell r="D3458" t="str">
            <v>Jca. Suministro E Instalacion De Codo Pvc 3"</v>
          </cell>
          <cell r="E3458" t="str">
            <v>UN</v>
          </cell>
          <cell r="F3458">
            <v>92337</v>
          </cell>
          <cell r="G3458">
            <v>42569</v>
          </cell>
        </row>
        <row r="3459">
          <cell r="C3459">
            <v>6714</v>
          </cell>
          <cell r="D3459" t="str">
            <v>Jca. Suministro E Instalacion De Adaptador Macho Pvc 3"</v>
          </cell>
          <cell r="E3459" t="str">
            <v>UN</v>
          </cell>
          <cell r="F3459">
            <v>26380</v>
          </cell>
          <cell r="G3459">
            <v>42569</v>
          </cell>
        </row>
        <row r="3460">
          <cell r="C3460">
            <v>6715</v>
          </cell>
          <cell r="D3460" t="str">
            <v>Jca. Suministro E Instalacion De Cheque Vertical 3"</v>
          </cell>
          <cell r="E3460" t="str">
            <v>UN</v>
          </cell>
          <cell r="F3460">
            <v>51300</v>
          </cell>
          <cell r="G3460">
            <v>42569</v>
          </cell>
        </row>
        <row r="3461">
          <cell r="C3461">
            <v>6716</v>
          </cell>
          <cell r="D3461" t="str">
            <v>Pih. Placa Aerea Maciza En Concreto De 3000 Psi E= 0.10 Metros</v>
          </cell>
          <cell r="E3461" t="str">
            <v>M2</v>
          </cell>
          <cell r="F3461">
            <v>196323.34</v>
          </cell>
          <cell r="G3461">
            <v>42579</v>
          </cell>
        </row>
        <row r="3462">
          <cell r="C3462">
            <v>6717</v>
          </cell>
          <cell r="D3462" t="str">
            <v>Jca. Suministro E Instalacion De Soporte 1/2"</v>
          </cell>
          <cell r="E3462" t="str">
            <v>UN</v>
          </cell>
          <cell r="F3462">
            <v>325500</v>
          </cell>
          <cell r="G3462">
            <v>42569</v>
          </cell>
        </row>
        <row r="3463">
          <cell r="C3463">
            <v>6718</v>
          </cell>
          <cell r="D3463" t="str">
            <v>Jca. Suministro E Instalacion De Soporte 1"</v>
          </cell>
          <cell r="E3463" t="str">
            <v>UN</v>
          </cell>
          <cell r="F3463">
            <v>1563300</v>
          </cell>
          <cell r="G3463">
            <v>42569</v>
          </cell>
        </row>
        <row r="3464">
          <cell r="C3464">
            <v>6719</v>
          </cell>
          <cell r="D3464" t="str">
            <v>Jca. Suministro E Instalacion De Soporte 1 1/2"</v>
          </cell>
          <cell r="E3464" t="str">
            <v>UN</v>
          </cell>
          <cell r="F3464">
            <v>6104400</v>
          </cell>
          <cell r="G3464">
            <v>42569</v>
          </cell>
        </row>
        <row r="3465">
          <cell r="C3465">
            <v>6720</v>
          </cell>
          <cell r="D3465" t="str">
            <v>Jca. Suministro E Instalacion De Soporte 2"</v>
          </cell>
          <cell r="E3465" t="str">
            <v>UN</v>
          </cell>
          <cell r="F3465">
            <v>13900900</v>
          </cell>
          <cell r="G3465">
            <v>42569</v>
          </cell>
        </row>
        <row r="3466">
          <cell r="C3466">
            <v>6721</v>
          </cell>
          <cell r="D3466" t="str">
            <v>Jca. Suministro E Instalacion De Soporte 3"</v>
          </cell>
          <cell r="E3466" t="str">
            <v>UN</v>
          </cell>
          <cell r="F3466">
            <v>1665125</v>
          </cell>
          <cell r="G3466">
            <v>42569</v>
          </cell>
        </row>
        <row r="3467">
          <cell r="C3467">
            <v>6722</v>
          </cell>
          <cell r="D3467" t="str">
            <v>Jca. Suministro E Instalacion De Tubería Galvanizada 3"</v>
          </cell>
          <cell r="E3467" t="str">
            <v>ML</v>
          </cell>
          <cell r="F3467">
            <v>3662700</v>
          </cell>
          <cell r="G3467">
            <v>42569</v>
          </cell>
        </row>
        <row r="3468">
          <cell r="C3468">
            <v>6723</v>
          </cell>
          <cell r="D3468" t="str">
            <v>Jca. Suministro E Instalacion De Válvula De Pie Con Coladera 3" Npt En Bronce</v>
          </cell>
          <cell r="E3468" t="str">
            <v>UN</v>
          </cell>
          <cell r="F3468">
            <v>732540</v>
          </cell>
          <cell r="G3468">
            <v>42569</v>
          </cell>
        </row>
        <row r="3469">
          <cell r="C3469">
            <v>6724</v>
          </cell>
          <cell r="D3469" t="str">
            <v>Pih. Viga Aerea De Amarre De 0.25 X 0.30 Metros</v>
          </cell>
          <cell r="E3469" t="str">
            <v>ML</v>
          </cell>
          <cell r="F3469">
            <v>89132.89</v>
          </cell>
          <cell r="G3469">
            <v>42579</v>
          </cell>
        </row>
        <row r="3470">
          <cell r="C3470">
            <v>6725</v>
          </cell>
          <cell r="D3470" t="str">
            <v>Jca. Suministro E Instalacion De Codo 90° Galvanizado 3"</v>
          </cell>
          <cell r="E3470" t="str">
            <v>UN</v>
          </cell>
          <cell r="F3470">
            <v>81000</v>
          </cell>
          <cell r="G3470">
            <v>42569</v>
          </cell>
        </row>
        <row r="3471">
          <cell r="C3471">
            <v>6726</v>
          </cell>
          <cell r="D3471" t="str">
            <v>Jca. Suministro E Instalacion De Niples Galvanizados Pasa Muros Extremos Roscados 3"</v>
          </cell>
          <cell r="E3471" t="str">
            <v>UN</v>
          </cell>
          <cell r="F3471">
            <v>293016</v>
          </cell>
          <cell r="G3471">
            <v>42569</v>
          </cell>
        </row>
        <row r="3472">
          <cell r="C3472">
            <v>6727</v>
          </cell>
          <cell r="D3472" t="str">
            <v>Jca. Suministro E Instalacion De Unión Flexible Npt 3"</v>
          </cell>
          <cell r="E3472" t="str">
            <v>UN</v>
          </cell>
          <cell r="F3472">
            <v>183135</v>
          </cell>
          <cell r="G3472">
            <v>42569</v>
          </cell>
        </row>
        <row r="3473">
          <cell r="C3473">
            <v>6728</v>
          </cell>
          <cell r="D3473" t="str">
            <v>Jca. Suministro E Instalacion De Reducción Excéntrica Npt 3"X 2" Galvanizada</v>
          </cell>
          <cell r="E3473" t="str">
            <v>UN</v>
          </cell>
          <cell r="F3473">
            <v>439524</v>
          </cell>
          <cell r="G3473">
            <v>42569</v>
          </cell>
        </row>
        <row r="3474">
          <cell r="C3474">
            <v>6729</v>
          </cell>
          <cell r="D3474" t="str">
            <v>Jca. Suministro E Instalacion De Válvula P.D En Bronce Npt 3"</v>
          </cell>
          <cell r="E3474" t="str">
            <v>UN</v>
          </cell>
          <cell r="F3474">
            <v>659286</v>
          </cell>
          <cell r="G3474">
            <v>42569</v>
          </cell>
        </row>
        <row r="3475">
          <cell r="C3475">
            <v>6730</v>
          </cell>
          <cell r="D3475" t="str">
            <v>Jca. Suministro E Instalacion De Unión Universal Galvanizada 3"</v>
          </cell>
          <cell r="E3475" t="str">
            <v>UN</v>
          </cell>
          <cell r="F3475">
            <v>293016</v>
          </cell>
          <cell r="G3475">
            <v>42569</v>
          </cell>
        </row>
        <row r="3476">
          <cell r="C3476">
            <v>6731</v>
          </cell>
          <cell r="D3476" t="str">
            <v>Pih. Viga Aerea De Amarre De 0.25 X 0.40 Metros</v>
          </cell>
          <cell r="E3476" t="str">
            <v>ML</v>
          </cell>
          <cell r="F3476">
            <v>110752.17</v>
          </cell>
          <cell r="G3476">
            <v>42579</v>
          </cell>
        </row>
        <row r="3477">
          <cell r="C3477">
            <v>6732</v>
          </cell>
          <cell r="D3477" t="str">
            <v>Pih. Suelo Cemento 1:20</v>
          </cell>
          <cell r="E3477" t="str">
            <v>M3</v>
          </cell>
          <cell r="F3477">
            <v>130389.14</v>
          </cell>
          <cell r="G3477">
            <v>42578</v>
          </cell>
        </row>
        <row r="3478">
          <cell r="C3478">
            <v>6733</v>
          </cell>
          <cell r="D3478" t="str">
            <v>Apa - Jca. Suministro E Instalacion De Reducción Concéntrica Npt 3"X 2" Galvanizada</v>
          </cell>
          <cell r="E3478" t="str">
            <v>UN</v>
          </cell>
          <cell r="F3478">
            <v>164820</v>
          </cell>
          <cell r="G3478">
            <v>42569</v>
          </cell>
        </row>
        <row r="3479">
          <cell r="C3479">
            <v>6734</v>
          </cell>
          <cell r="D3479" t="str">
            <v>Apa - Jca. Suministro E Instalacion De Tee Galvanizada 3"</v>
          </cell>
          <cell r="E3479" t="str">
            <v>UN</v>
          </cell>
          <cell r="F3479">
            <v>586032</v>
          </cell>
          <cell r="G3479">
            <v>42569</v>
          </cell>
        </row>
        <row r="3480">
          <cell r="C3480">
            <v>6735</v>
          </cell>
          <cell r="D3480" t="str">
            <v>Jca. Suministro E Instalacion De Tapón Galvanizado Hembra 3"</v>
          </cell>
          <cell r="E3480" t="str">
            <v>UN</v>
          </cell>
          <cell r="F3480">
            <v>146508</v>
          </cell>
          <cell r="G3480">
            <v>42569</v>
          </cell>
        </row>
        <row r="3481">
          <cell r="C3481">
            <v>6736</v>
          </cell>
          <cell r="D3481" t="str">
            <v>Pih. Excavacion Para Zapatas</v>
          </cell>
          <cell r="E3481" t="str">
            <v>M3</v>
          </cell>
          <cell r="F3481">
            <v>30537.25</v>
          </cell>
          <cell r="G3481">
            <v>42578</v>
          </cell>
        </row>
        <row r="3482">
          <cell r="C3482">
            <v>6737</v>
          </cell>
          <cell r="D3482" t="str">
            <v>Jca. Suministro E Instalacion De Unión Universal Galvanizada 3"</v>
          </cell>
          <cell r="E3482" t="str">
            <v>UN</v>
          </cell>
          <cell r="F3482">
            <v>366270</v>
          </cell>
          <cell r="G3482">
            <v>42569</v>
          </cell>
        </row>
        <row r="3483">
          <cell r="C3483">
            <v>6738</v>
          </cell>
          <cell r="D3483" t="str">
            <v>Jca. Suministro E Instalacion De Válvula P.D En Bronce Npt 3"</v>
          </cell>
          <cell r="E3483" t="str">
            <v>UN</v>
          </cell>
          <cell r="F3483">
            <v>439524</v>
          </cell>
          <cell r="G3483">
            <v>42569</v>
          </cell>
        </row>
        <row r="3484">
          <cell r="C3484">
            <v>6739</v>
          </cell>
          <cell r="D3484" t="str">
            <v>Pih. Retiro De Material Sobrante De Excavación</v>
          </cell>
          <cell r="E3484" t="str">
            <v>M3</v>
          </cell>
          <cell r="F3484">
            <v>31152.46</v>
          </cell>
          <cell r="G3484">
            <v>42578</v>
          </cell>
        </row>
        <row r="3485">
          <cell r="C3485">
            <v>6740</v>
          </cell>
          <cell r="D3485" t="str">
            <v>Pih. Viga Aerea De Amarre De 0.20 X 0.40 Metros</v>
          </cell>
          <cell r="E3485" t="str">
            <v>ML</v>
          </cell>
          <cell r="F3485">
            <v>96022.99</v>
          </cell>
          <cell r="G3485">
            <v>42579</v>
          </cell>
        </row>
        <row r="3486">
          <cell r="C3486">
            <v>6741</v>
          </cell>
          <cell r="D3486" t="str">
            <v>Jca. Suministro E Instalacion De Válvula Cheque  Resortado Bronce Npt 3"</v>
          </cell>
          <cell r="E3486" t="str">
            <v>UN</v>
          </cell>
          <cell r="F3486">
            <v>293016</v>
          </cell>
          <cell r="G3486">
            <v>42569</v>
          </cell>
        </row>
        <row r="3487">
          <cell r="C3487">
            <v>6742</v>
          </cell>
          <cell r="D3487" t="str">
            <v>Pih. Solado En Concreto De 2000 Psi</v>
          </cell>
          <cell r="E3487" t="str">
            <v>M3</v>
          </cell>
          <cell r="F3487">
            <v>589448.26</v>
          </cell>
          <cell r="G3487">
            <v>42578</v>
          </cell>
        </row>
        <row r="3488">
          <cell r="C3488">
            <v>6743</v>
          </cell>
          <cell r="D3488" t="str">
            <v>Jca. Suministro E Instalacion De Unión Universal H.D Extremo  Roscado 3"</v>
          </cell>
          <cell r="E3488" t="str">
            <v>UN</v>
          </cell>
          <cell r="F3488">
            <v>293016</v>
          </cell>
          <cell r="G3488">
            <v>42569</v>
          </cell>
        </row>
        <row r="3489">
          <cell r="C3489">
            <v>6744</v>
          </cell>
          <cell r="D3489" t="str">
            <v>Pih. Viga Aerea De Amarre De 0.12 X 0.40 Metros</v>
          </cell>
          <cell r="E3489" t="str">
            <v>ML</v>
          </cell>
          <cell r="F3489">
            <v>80276.09</v>
          </cell>
          <cell r="G3489">
            <v>42579</v>
          </cell>
        </row>
        <row r="3490">
          <cell r="C3490">
            <v>6745</v>
          </cell>
          <cell r="D3490" t="str">
            <v>Pih. Viga De Amarre En Concreto De 3500 Psi De 0.30 X 0.30 Metros</v>
          </cell>
          <cell r="E3490" t="str">
            <v>ML</v>
          </cell>
          <cell r="F3490">
            <v>93404.37</v>
          </cell>
          <cell r="G3490">
            <v>42578</v>
          </cell>
        </row>
        <row r="3491">
          <cell r="C3491">
            <v>6746</v>
          </cell>
          <cell r="D3491" t="str">
            <v>Jca. Suministro E Instalacion De Niple A.C Sch 40 De 4"X3 Cm</v>
          </cell>
          <cell r="E3491" t="str">
            <v>UN</v>
          </cell>
          <cell r="G3491">
            <v>42569</v>
          </cell>
        </row>
        <row r="3492">
          <cell r="C3492">
            <v>6747</v>
          </cell>
          <cell r="D3492" t="str">
            <v>Instalación De Válvula De Compuerta Brida X Brida Norma Iso Pn 10 D=4", Incluye El Suministro E Instalación De Tornillería Grado 2 Y Empaquetadura Para El Montaje</v>
          </cell>
          <cell r="E3492" t="str">
            <v>UN</v>
          </cell>
          <cell r="F3492">
            <v>169227.5</v>
          </cell>
          <cell r="G3492">
            <v>42685</v>
          </cell>
        </row>
        <row r="3493">
          <cell r="C3493">
            <v>6748</v>
          </cell>
          <cell r="D3493" t="str">
            <v>Jca. Suministro E Instalacion De Valvúla Bronce Compuerta Roscada 125 Lbs Liviana De 2"</v>
          </cell>
          <cell r="E3493" t="str">
            <v>UN</v>
          </cell>
          <cell r="G3493">
            <v>42569</v>
          </cell>
        </row>
        <row r="3494">
          <cell r="C3494">
            <v>6749</v>
          </cell>
          <cell r="D3494" t="str">
            <v>Pih. Viga De Amarre En Concreto De 3500 Psi De 0.25 X 0.25 Metros</v>
          </cell>
          <cell r="E3494" t="str">
            <v>ML</v>
          </cell>
          <cell r="F3494">
            <v>74405.259999999995</v>
          </cell>
          <cell r="G3494">
            <v>42579</v>
          </cell>
        </row>
        <row r="3495">
          <cell r="C3495">
            <v>6750</v>
          </cell>
          <cell r="D3495" t="str">
            <v>Pih. Viga De Amarre Superior De Muro En Concreto 3000 Psi De 0.20 X 0.15 Metros</v>
          </cell>
          <cell r="E3495" t="str">
            <v>ML</v>
          </cell>
          <cell r="F3495">
            <v>53331.72</v>
          </cell>
          <cell r="G3495">
            <v>42578</v>
          </cell>
        </row>
        <row r="3496">
          <cell r="C3496">
            <v>6751</v>
          </cell>
          <cell r="D3496" t="str">
            <v>Pih. Viga Aerea De Amarre De 0.10 X 0.40 Metros</v>
          </cell>
          <cell r="E3496" t="str">
            <v>ML</v>
          </cell>
          <cell r="F3496">
            <v>74857.960000000006</v>
          </cell>
          <cell r="G3496">
            <v>42579</v>
          </cell>
        </row>
        <row r="3497">
          <cell r="C3497">
            <v>6752</v>
          </cell>
          <cell r="D3497" t="str">
            <v>Jca. Suministro E Instalacion De Niple A.C Sch 40 De 4"X10 Cm</v>
          </cell>
          <cell r="E3497" t="str">
            <v>UN</v>
          </cell>
          <cell r="G3497">
            <v>42569</v>
          </cell>
        </row>
        <row r="3498">
          <cell r="C3498">
            <v>6753</v>
          </cell>
          <cell r="D3498" t="str">
            <v>Jca. Suministro E Instalacion De Niple A.C Sch 40 De 4"X7.5 Cm</v>
          </cell>
          <cell r="E3498" t="str">
            <v>UN</v>
          </cell>
          <cell r="G3498">
            <v>42569</v>
          </cell>
        </row>
        <row r="3499">
          <cell r="C3499">
            <v>6754</v>
          </cell>
          <cell r="D3499" t="str">
            <v>Instalación De Válvula De Compuerta Brida X Brida Norma Iso Pn 10 D=8", Incluye El Suministro E Instalación De Tornillería Grado 2 Y Empaquetadura Para El Montaje</v>
          </cell>
          <cell r="E3499" t="str">
            <v>UN</v>
          </cell>
          <cell r="F3499">
            <v>307949.17</v>
          </cell>
          <cell r="G3499">
            <v>42685</v>
          </cell>
        </row>
        <row r="3500">
          <cell r="C3500">
            <v>6755</v>
          </cell>
          <cell r="D3500" t="str">
            <v>Jca. Suministro E Instalacion De Niple A.C Sch 40 De 4"X5 Cm</v>
          </cell>
          <cell r="E3500" t="str">
            <v>UN</v>
          </cell>
          <cell r="G3500">
            <v>42569</v>
          </cell>
        </row>
        <row r="3501">
          <cell r="C3501">
            <v>6756</v>
          </cell>
          <cell r="D3501" t="str">
            <v>Pih. Viga De Amarre En Concreto De 3000 Psi De 0.20 X0.30 Metros</v>
          </cell>
          <cell r="E3501" t="str">
            <v>ML</v>
          </cell>
          <cell r="F3501">
            <v>75372.14</v>
          </cell>
          <cell r="G3501">
            <v>42578</v>
          </cell>
        </row>
        <row r="3502">
          <cell r="C3502">
            <v>6757</v>
          </cell>
          <cell r="D3502" t="str">
            <v>Jca. Suministro E Instalacion De Niple A.C Sch 40 De 4"X25 Cm</v>
          </cell>
          <cell r="E3502" t="str">
            <v>UN</v>
          </cell>
          <cell r="G3502">
            <v>42569</v>
          </cell>
        </row>
        <row r="3503">
          <cell r="C3503">
            <v>6758</v>
          </cell>
          <cell r="D3503" t="str">
            <v>Jca. Suministro E Instalacion De Niple A.C Sch 40 De 2-1/2"X15Cm</v>
          </cell>
          <cell r="E3503" t="str">
            <v>UN</v>
          </cell>
          <cell r="G3503">
            <v>42569</v>
          </cell>
        </row>
        <row r="3504">
          <cell r="C3504">
            <v>6759</v>
          </cell>
          <cell r="D3504" t="str">
            <v>Jca. Suministro E Instalacion De Niple A.C Sch 40 De 2"X2 Pulg</v>
          </cell>
          <cell r="E3504" t="str">
            <v>UN</v>
          </cell>
          <cell r="G3504">
            <v>42569</v>
          </cell>
        </row>
        <row r="3505">
          <cell r="C3505">
            <v>6760</v>
          </cell>
          <cell r="D3505" t="str">
            <v>Jca. Suministro E Instalacion De Niple A.C Sch 40 De 4"X2 Pulg</v>
          </cell>
          <cell r="E3505" t="str">
            <v>UN</v>
          </cell>
          <cell r="G3505">
            <v>42569</v>
          </cell>
        </row>
        <row r="3506">
          <cell r="C3506">
            <v>6761</v>
          </cell>
          <cell r="D3506" t="str">
            <v>Jca. Suministro E Instalacion De Niple A.C Sch 40 De 2-1/2"X3 Pulg</v>
          </cell>
          <cell r="E3506" t="str">
            <v>UN</v>
          </cell>
          <cell r="G3506">
            <v>42569</v>
          </cell>
        </row>
        <row r="3507">
          <cell r="C3507">
            <v>6762</v>
          </cell>
          <cell r="D3507" t="str">
            <v>Jca. Suministro E Instalacion De Niple A.C Sch 40 De 4"X3 Pulg</v>
          </cell>
          <cell r="E3507" t="str">
            <v>UN</v>
          </cell>
          <cell r="G3507">
            <v>42569</v>
          </cell>
        </row>
        <row r="3508">
          <cell r="C3508">
            <v>6763</v>
          </cell>
          <cell r="D3508" t="str">
            <v>Jca. Suministro E Instalacion De Niple A.C Sch 40 De 6"X10 Pulg</v>
          </cell>
          <cell r="E3508" t="str">
            <v>UN</v>
          </cell>
          <cell r="G3508">
            <v>42569</v>
          </cell>
        </row>
        <row r="3509">
          <cell r="C3509">
            <v>6764</v>
          </cell>
          <cell r="D3509" t="str">
            <v>Jca. Suministro E Instalacion De Válvula Bron. Vert. Chino 2 1/2"</v>
          </cell>
          <cell r="E3509" t="str">
            <v>UN</v>
          </cell>
          <cell r="G3509">
            <v>42569</v>
          </cell>
        </row>
        <row r="3510">
          <cell r="C3510">
            <v>6765</v>
          </cell>
          <cell r="D3510" t="str">
            <v>Instalacion De Tuberías Pead  250Mm Pn 10 Pe 100 D=10 Y Accesorios</v>
          </cell>
          <cell r="E3510" t="str">
            <v>ML</v>
          </cell>
          <cell r="F3510">
            <v>12430.66</v>
          </cell>
          <cell r="G3510">
            <v>42685</v>
          </cell>
        </row>
        <row r="3511">
          <cell r="C3511">
            <v>6766</v>
          </cell>
          <cell r="D3511" t="str">
            <v>Pih. Viga De Amarre En Concreto De 3000 Psi De 0.25 X 0.30 Metros</v>
          </cell>
          <cell r="E3511" t="str">
            <v>ML</v>
          </cell>
          <cell r="F3511">
            <v>81249.73</v>
          </cell>
          <cell r="G3511">
            <v>42578</v>
          </cell>
        </row>
        <row r="3512">
          <cell r="C3512">
            <v>6767</v>
          </cell>
          <cell r="D3512" t="str">
            <v>Pih. Viga Aerea De Amarre De 0.40 X 0.35 Metros</v>
          </cell>
          <cell r="E3512" t="str">
            <v>ML</v>
          </cell>
          <cell r="F3512">
            <v>127063.22</v>
          </cell>
          <cell r="G3512">
            <v>42579</v>
          </cell>
        </row>
        <row r="3513">
          <cell r="C3513">
            <v>6768</v>
          </cell>
          <cell r="D3513" t="str">
            <v>Instalación De Válvula De Compuerta Brida X Brida Norma Iso Pn 10 D=6", Incluye El Suministro E Instalación De Tornillería Grado 2 Y Empaquetadura Para El Montaje</v>
          </cell>
          <cell r="E3513" t="str">
            <v>UN</v>
          </cell>
          <cell r="F3513">
            <v>246218.12</v>
          </cell>
          <cell r="G3513">
            <v>42685</v>
          </cell>
        </row>
        <row r="3514">
          <cell r="C3514">
            <v>6769</v>
          </cell>
          <cell r="D3514" t="str">
            <v>Instalacion De Tuberías Pead  160Mm Pn 10 Pe 100 D= 6" Y Accesorios.</v>
          </cell>
          <cell r="E3514" t="str">
            <v>ML</v>
          </cell>
          <cell r="F3514">
            <v>8682.24</v>
          </cell>
          <cell r="G3514">
            <v>42685</v>
          </cell>
        </row>
        <row r="3515">
          <cell r="C3515">
            <v>6770</v>
          </cell>
          <cell r="D3515" t="str">
            <v>Jca. Suministro E Instalacion De Niple A.C Sch 40 De 2 1/2"X3 Pulg</v>
          </cell>
          <cell r="E3515" t="str">
            <v>UN</v>
          </cell>
          <cell r="G3515">
            <v>42569</v>
          </cell>
        </row>
        <row r="3516">
          <cell r="C3516">
            <v>6771</v>
          </cell>
          <cell r="D3516" t="str">
            <v>Pih. Viga De Amarre En Concreto De 3000 Psi De 0.30 X 0.40 Metros</v>
          </cell>
          <cell r="E3516" t="str">
            <v>ML</v>
          </cell>
          <cell r="F3516">
            <v>105817.51</v>
          </cell>
          <cell r="G3516">
            <v>42578</v>
          </cell>
        </row>
        <row r="3517">
          <cell r="C3517">
            <v>6772</v>
          </cell>
          <cell r="D3517" t="str">
            <v>Jca.</v>
          </cell>
          <cell r="E3517" t="str">
            <v>ML</v>
          </cell>
          <cell r="F3517">
            <v>177.45</v>
          </cell>
          <cell r="G3517">
            <v>42685</v>
          </cell>
        </row>
        <row r="3518">
          <cell r="C3518">
            <v>6773</v>
          </cell>
          <cell r="D3518" t="str">
            <v>Pih. Viga Aerea De Amarre De 0.40 X 0.45 Metros</v>
          </cell>
          <cell r="E3518" t="str">
            <v>ML</v>
          </cell>
          <cell r="F3518">
            <v>152674.76999999999</v>
          </cell>
          <cell r="G3518">
            <v>42579</v>
          </cell>
        </row>
        <row r="3519">
          <cell r="C3519">
            <v>6774</v>
          </cell>
          <cell r="D3519" t="str">
            <v>Edu. Salida Para Toma Gfci 120V Con Polo A Tierra</v>
          </cell>
          <cell r="E3519" t="str">
            <v>UN</v>
          </cell>
          <cell r="F3519">
            <v>95823.61</v>
          </cell>
          <cell r="G3519">
            <v>42615</v>
          </cell>
        </row>
        <row r="3520">
          <cell r="C3520">
            <v>6775</v>
          </cell>
          <cell r="D3520" t="str">
            <v>Edu. Instalacion Reflector Aero-Led  De 400 Vatios De 41244 Luminex  (Ver Diseño)</v>
          </cell>
          <cell r="E3520" t="str">
            <v>UN</v>
          </cell>
          <cell r="F3520">
            <v>681678.26</v>
          </cell>
          <cell r="G3520">
            <v>42615</v>
          </cell>
        </row>
        <row r="3521">
          <cell r="C3521">
            <v>6776</v>
          </cell>
          <cell r="D3521" t="str">
            <v>Pih. Viga De Amarre En Concreto De 3000 Psi De 0.40 X 0.60 Metros</v>
          </cell>
          <cell r="E3521" t="str">
            <v>ML</v>
          </cell>
          <cell r="F3521">
            <v>168978.79</v>
          </cell>
          <cell r="G3521">
            <v>42578</v>
          </cell>
        </row>
        <row r="3522">
          <cell r="C3522">
            <v>6777</v>
          </cell>
          <cell r="D3522" t="str">
            <v>Edu. Suministro E Instalacion De Transformador Normalizado Seco Tipo Resina Clase F De 1000 Kva De 13200 V -220 Con Termometro Digital. Incluye Celda De Transformador</v>
          </cell>
          <cell r="E3522" t="str">
            <v>UN</v>
          </cell>
          <cell r="F3522">
            <v>55726107.5</v>
          </cell>
          <cell r="G3522">
            <v>42618</v>
          </cell>
        </row>
        <row r="3523">
          <cell r="C3523">
            <v>6778</v>
          </cell>
          <cell r="D3523" t="str">
            <v>Edu. Suministro E Instalacion De Tuberia Emt De 3"</v>
          </cell>
          <cell r="E3523" t="str">
            <v>ML</v>
          </cell>
          <cell r="F3523">
            <v>31020.03</v>
          </cell>
          <cell r="G3523">
            <v>42615</v>
          </cell>
        </row>
        <row r="3524">
          <cell r="C3524">
            <v>6779</v>
          </cell>
          <cell r="D3524" t="str">
            <v>Edu. E - Salida De Tomacorriente Doble Monofásica Con Puesta A Tierra</v>
          </cell>
          <cell r="E3524" t="str">
            <v>UN</v>
          </cell>
          <cell r="F3524">
            <v>89164.15</v>
          </cell>
          <cell r="G3524">
            <v>42615</v>
          </cell>
        </row>
        <row r="3525">
          <cell r="C3525">
            <v>6780</v>
          </cell>
          <cell r="D3525" t="str">
            <v>Pih. Viga Aerea De Amarre De 0.30 X 0.45 Metros</v>
          </cell>
          <cell r="E3525" t="str">
            <v>ML</v>
          </cell>
          <cell r="F3525">
            <v>130368.68</v>
          </cell>
          <cell r="G3525">
            <v>42579</v>
          </cell>
        </row>
        <row r="3526">
          <cell r="C3526">
            <v>6781</v>
          </cell>
          <cell r="D3526" t="str">
            <v>Pih. Viga De Amarre En Concreto De 3000 Psi De 0.35 X 0.60 Metros</v>
          </cell>
          <cell r="E3526" t="str">
            <v>ML</v>
          </cell>
          <cell r="F3526">
            <v>154467.45000000001</v>
          </cell>
          <cell r="G3526">
            <v>42578</v>
          </cell>
        </row>
        <row r="3527">
          <cell r="C3527">
            <v>6782</v>
          </cell>
          <cell r="D3527" t="str">
            <v>Edu. Acometida 3 X(3 #350 + #350 +#4/Ot) Cu Hfls (Ver Diseño)</v>
          </cell>
          <cell r="E3527" t="str">
            <v>ML</v>
          </cell>
          <cell r="F3527">
            <v>1740178.53</v>
          </cell>
          <cell r="G3527">
            <v>42614</v>
          </cell>
        </row>
        <row r="3528">
          <cell r="C3528">
            <v>6783</v>
          </cell>
          <cell r="D3528" t="str">
            <v>Edu.  Planta Electrica De Emergencia Cabinada Con Motor Cummins Y Generador Stanford De 750 Kva Con Transferencia De 2000 Amperios Trifasica A 220 Voltios  Y Tanque De Combustible Incluye Cofre Marca Abb - Change -Over (Ver Diseño)</v>
          </cell>
          <cell r="E3528" t="str">
            <v>UN</v>
          </cell>
          <cell r="F3528">
            <v>358110887.94999999</v>
          </cell>
          <cell r="G3528">
            <v>42618</v>
          </cell>
        </row>
        <row r="3529">
          <cell r="C3529">
            <v>6784</v>
          </cell>
          <cell r="D3529" t="str">
            <v>Edu. Suministro E Instalacion De Acometida 8 X (3#500 + #500 + #2/0T) Cu Hf Ls (Ver Diseño)</v>
          </cell>
          <cell r="E3529" t="str">
            <v>ML</v>
          </cell>
          <cell r="F3529">
            <v>6319006.3700000001</v>
          </cell>
          <cell r="G3529">
            <v>42618</v>
          </cell>
        </row>
        <row r="3530">
          <cell r="C3530">
            <v>6785</v>
          </cell>
          <cell r="D3530" t="str">
            <v>Edu. Suministro E Instalacion De Acometida 3 X (3#500 + #500 + #2/0T) Cu Hf Ls (Ver Diseño)</v>
          </cell>
          <cell r="E3530" t="str">
            <v>ML</v>
          </cell>
          <cell r="F3530">
            <v>2491657.5</v>
          </cell>
          <cell r="G3530">
            <v>42618</v>
          </cell>
        </row>
        <row r="3531">
          <cell r="C3531">
            <v>6786</v>
          </cell>
          <cell r="D3531" t="str">
            <v>Edu. Suministro E Instalacion De Acometida 4 X (3#750 + #750 + #4/0T) Cu Hf Ls</v>
          </cell>
          <cell r="E3531" t="str">
            <v>ML</v>
          </cell>
          <cell r="F3531">
            <v>4495063.8600000003</v>
          </cell>
          <cell r="G3531">
            <v>42618</v>
          </cell>
        </row>
        <row r="3532">
          <cell r="C3532">
            <v>6787</v>
          </cell>
          <cell r="D3532" t="str">
            <v>Edu. Suministro E Instalacion De Acometida 3#4 + #4 + #6T Cu Hf Ls</v>
          </cell>
          <cell r="E3532" t="str">
            <v>ML</v>
          </cell>
          <cell r="F3532">
            <v>76395.55</v>
          </cell>
          <cell r="G3532">
            <v>42618</v>
          </cell>
        </row>
        <row r="3533">
          <cell r="C3533">
            <v>6788</v>
          </cell>
          <cell r="D3533" t="str">
            <v>Edu. Suministro E Instalación Acometida Parcial 2#8 + #8 + 10T Cu Hf Ls</v>
          </cell>
          <cell r="E3533" t="str">
            <v>ML</v>
          </cell>
          <cell r="F3533">
            <v>27716.48</v>
          </cell>
          <cell r="G3533">
            <v>42618</v>
          </cell>
        </row>
        <row r="3534">
          <cell r="C3534">
            <v>6789</v>
          </cell>
          <cell r="D3534" t="str">
            <v>Pih. Viga Aerea De Amarre De 0.25 X 0.45 Metros</v>
          </cell>
          <cell r="E3534" t="str">
            <v>ML</v>
          </cell>
          <cell r="F3534">
            <v>114238.13</v>
          </cell>
          <cell r="G3534">
            <v>42579</v>
          </cell>
        </row>
        <row r="3535">
          <cell r="C3535">
            <v>6790</v>
          </cell>
          <cell r="D3535" t="str">
            <v>Pih. Viga De Amarre En Concreto De 3000 Psi De 0.30 X 0.60 Metros</v>
          </cell>
          <cell r="E3535" t="str">
            <v>ML</v>
          </cell>
          <cell r="F3535">
            <v>138271.53</v>
          </cell>
          <cell r="G3535">
            <v>42578</v>
          </cell>
        </row>
        <row r="3536">
          <cell r="C3536">
            <v>6791</v>
          </cell>
          <cell r="D3536" t="str">
            <v>Pih. Viga De Amarre En Concreto De 3000 Psi De 0.25 X 0.60 Metros</v>
          </cell>
          <cell r="E3536" t="str">
            <v>ML</v>
          </cell>
          <cell r="F3536">
            <v>118106.77</v>
          </cell>
          <cell r="G3536">
            <v>42578</v>
          </cell>
        </row>
        <row r="3537">
          <cell r="C3537">
            <v>6792</v>
          </cell>
          <cell r="D3537" t="str">
            <v>Edu. Suministro E Instalación De Luminaria Led De Jardin -45 Vatios</v>
          </cell>
          <cell r="E3537" t="str">
            <v>UN</v>
          </cell>
          <cell r="F3537">
            <v>646240.28</v>
          </cell>
          <cell r="G3537">
            <v>42618</v>
          </cell>
        </row>
        <row r="3538">
          <cell r="C3538">
            <v>6793</v>
          </cell>
          <cell r="D3538" t="str">
            <v>Pih. Viga De Amarre En Concreto De 3000 Psi De 0.15 X 0.60 Metros</v>
          </cell>
          <cell r="E3538" t="str">
            <v>ML</v>
          </cell>
          <cell r="F3538">
            <v>86954.17</v>
          </cell>
          <cell r="G3538">
            <v>42578</v>
          </cell>
        </row>
        <row r="3539">
          <cell r="C3539">
            <v>6794</v>
          </cell>
          <cell r="D3539" t="str">
            <v>Edu. Suministro E Instalacion De Equipo De Bombeo Sistema Contraincendio-Bomba Centrifuga De Alta Eficiencia Carcaza En Hierro Y Rodete En Acero Inoxidable Potencia : 50 Hp  , Tres83) Fases 220/440 Hdt 100 M Y 570Gpm (Ver Diseño)</v>
          </cell>
          <cell r="E3539" t="str">
            <v>UN</v>
          </cell>
          <cell r="F3539">
            <v>11646416.66</v>
          </cell>
          <cell r="G3539">
            <v>42618</v>
          </cell>
        </row>
        <row r="3540">
          <cell r="C3540">
            <v>6795</v>
          </cell>
          <cell r="D3540" t="str">
            <v>Edu. Bolardos Tubo Acero Inoxidable 304 Cal 14 Diam 4" Con Tapa, Relleno En Concreto Y Con Anclajes De !/4 Pulgada Soldados, Incluye Corte De Nucleo De 5 Pulgadas De Diametro En Andenes Y Tabletas  Y Concreto Fluido Para Su  Instalacion</v>
          </cell>
          <cell r="E3540" t="str">
            <v>UN</v>
          </cell>
          <cell r="F3540">
            <v>229015.13</v>
          </cell>
          <cell r="G3540">
            <v>42618</v>
          </cell>
        </row>
        <row r="3541">
          <cell r="C3541">
            <v>6796</v>
          </cell>
          <cell r="D3541" t="str">
            <v>Pih. Viga De Amarre En Concreto De 3000 Psi De 0.25 X 0.10 Metros</v>
          </cell>
          <cell r="E3541" t="str">
            <v>ML</v>
          </cell>
          <cell r="F3541">
            <v>40792.480000000003</v>
          </cell>
          <cell r="G3541">
            <v>42578</v>
          </cell>
        </row>
        <row r="3542">
          <cell r="C3542">
            <v>6797</v>
          </cell>
          <cell r="D3542" t="str">
            <v>Edu. Suministro E Instalación Acometida 2 X (3#4/0 + #4/0 + #2/0T Cu Hf Ls)</v>
          </cell>
          <cell r="E3542" t="str">
            <v>ML</v>
          </cell>
          <cell r="F3542">
            <v>701324.17</v>
          </cell>
          <cell r="G3542">
            <v>42614</v>
          </cell>
        </row>
        <row r="3543">
          <cell r="C3543">
            <v>6798</v>
          </cell>
          <cell r="D3543" t="str">
            <v>Jca. Suministro E Instalacion De Switch 48</v>
          </cell>
          <cell r="E3543" t="str">
            <v>UN</v>
          </cell>
          <cell r="F3543">
            <v>6920000</v>
          </cell>
          <cell r="G3543">
            <v>42569</v>
          </cell>
        </row>
        <row r="3544">
          <cell r="C3544">
            <v>6799</v>
          </cell>
          <cell r="D3544" t="str">
            <v>Edu. Suministro E Instalación Acometida Parcial 3#2 + #2 + 4T Cu Hfls</v>
          </cell>
          <cell r="E3544" t="str">
            <v>ML</v>
          </cell>
          <cell r="F3544">
            <v>119318.9</v>
          </cell>
          <cell r="G3544">
            <v>42614</v>
          </cell>
        </row>
        <row r="3545">
          <cell r="C3545">
            <v>6800</v>
          </cell>
          <cell r="D3545" t="str">
            <v>Jca. Suministro E Instalacion De Switch 48 Puertos Modulo De Fibra</v>
          </cell>
          <cell r="E3545" t="str">
            <v>UN</v>
          </cell>
          <cell r="F3545">
            <v>21200000</v>
          </cell>
          <cell r="G3545">
            <v>42569</v>
          </cell>
        </row>
        <row r="3546">
          <cell r="C3546">
            <v>6801</v>
          </cell>
          <cell r="D3546" t="str">
            <v>Jca. Suministro E Instalacion De Modulo Para Fibra Lc</v>
          </cell>
          <cell r="E3546" t="str">
            <v>UN</v>
          </cell>
          <cell r="F3546">
            <v>1557000</v>
          </cell>
          <cell r="G3546">
            <v>42569</v>
          </cell>
        </row>
        <row r="3547">
          <cell r="C3547">
            <v>6802</v>
          </cell>
          <cell r="D3547" t="str">
            <v>Jca. Certificacion De Puntos Voz Y Datos</v>
          </cell>
          <cell r="E3547" t="str">
            <v>UN</v>
          </cell>
          <cell r="G3547">
            <v>42569</v>
          </cell>
        </row>
        <row r="3548">
          <cell r="C3548">
            <v>6803</v>
          </cell>
          <cell r="D3548" t="str">
            <v>Jca. Certificacion De Puntos De Fibra</v>
          </cell>
          <cell r="E3548" t="str">
            <v>UN</v>
          </cell>
          <cell r="G3548">
            <v>42569</v>
          </cell>
        </row>
        <row r="3549">
          <cell r="C3549">
            <v>6804</v>
          </cell>
          <cell r="D3549" t="str">
            <v>Jca. Suministro E Instalacion De Organizadores Amp Horizontal 2U (80X80) Planos</v>
          </cell>
          <cell r="E3549" t="str">
            <v>UN</v>
          </cell>
          <cell r="F3549">
            <v>161200</v>
          </cell>
          <cell r="G3549">
            <v>42569</v>
          </cell>
        </row>
        <row r="3550">
          <cell r="C3550">
            <v>6805</v>
          </cell>
          <cell r="D3550" t="str">
            <v>Jca. Pickteles</v>
          </cell>
          <cell r="E3550" t="str">
            <v>UN</v>
          </cell>
          <cell r="G3550">
            <v>42569</v>
          </cell>
        </row>
        <row r="3551">
          <cell r="C3551">
            <v>6806</v>
          </cell>
          <cell r="D3551" t="str">
            <v>Jca. Suministro E Instalacion De Patch Panel 24 Puertos Incluye Jacks</v>
          </cell>
          <cell r="E3551" t="str">
            <v>UN</v>
          </cell>
          <cell r="F3551">
            <v>2650000</v>
          </cell>
          <cell r="G3551">
            <v>42569</v>
          </cell>
        </row>
        <row r="3552">
          <cell r="C3552">
            <v>6807</v>
          </cell>
          <cell r="D3552" t="str">
            <v>Pih. Viga De Amarre En Concreto De 3000 Psi De 0.50 X 0.24 Metros</v>
          </cell>
          <cell r="E3552" t="str">
            <v>ML</v>
          </cell>
          <cell r="F3552">
            <v>110919.79</v>
          </cell>
          <cell r="G3552">
            <v>42578</v>
          </cell>
        </row>
        <row r="3553">
          <cell r="C3553">
            <v>6808</v>
          </cell>
          <cell r="D3553" t="str">
            <v>Jca. Suministro E Instalacion De Patch Cord Categoria 6A</v>
          </cell>
          <cell r="E3553" t="str">
            <v>UN</v>
          </cell>
          <cell r="F3553">
            <v>47800</v>
          </cell>
          <cell r="G3553">
            <v>42569</v>
          </cell>
        </row>
        <row r="3554">
          <cell r="C3554">
            <v>6809</v>
          </cell>
          <cell r="D3554" t="str">
            <v>Jac. Suministro E Instalacion De Patch Cord Multimodo Lc</v>
          </cell>
          <cell r="E3554" t="str">
            <v>UN</v>
          </cell>
          <cell r="F3554">
            <v>111500</v>
          </cell>
          <cell r="G3554">
            <v>42569</v>
          </cell>
        </row>
        <row r="3555">
          <cell r="C3555">
            <v>6810</v>
          </cell>
          <cell r="D3555" t="str">
            <v>Jac. Suministro E Instalacion Fibra Optica Multimodo De 12 Hilos</v>
          </cell>
          <cell r="E3555" t="str">
            <v>ML</v>
          </cell>
          <cell r="F3555">
            <v>23400</v>
          </cell>
          <cell r="G3555">
            <v>42569</v>
          </cell>
        </row>
        <row r="3556">
          <cell r="C3556">
            <v>6811</v>
          </cell>
          <cell r="D3556" t="str">
            <v>Jac. Suministro E Instalacion De Union Reforzada Ez</v>
          </cell>
          <cell r="E3556" t="str">
            <v>UN</v>
          </cell>
          <cell r="F3556">
            <v>2900</v>
          </cell>
          <cell r="G3556">
            <v>42569</v>
          </cell>
        </row>
        <row r="3557">
          <cell r="C3557">
            <v>6812</v>
          </cell>
          <cell r="D3557" t="str">
            <v>Jac. Suministro E Instalacion De Bandeja Portacable 60 X 300 Ez X 3M</v>
          </cell>
          <cell r="E3557" t="str">
            <v>UN</v>
          </cell>
          <cell r="F3557">
            <v>146500</v>
          </cell>
          <cell r="G3557">
            <v>42569</v>
          </cell>
        </row>
        <row r="3558">
          <cell r="C3558">
            <v>6813</v>
          </cell>
          <cell r="D3558" t="str">
            <v>Jac. Suministro E Instalacion De Canaletas Metalicas 100 X 45</v>
          </cell>
          <cell r="E3558" t="str">
            <v>ML</v>
          </cell>
          <cell r="F3558">
            <v>80600</v>
          </cell>
          <cell r="G3558">
            <v>42569</v>
          </cell>
        </row>
        <row r="3559">
          <cell r="C3559">
            <v>6814</v>
          </cell>
          <cell r="D3559" t="str">
            <v>Jca. Suministro E Instalacion De Union Universal Lisa 2"</v>
          </cell>
          <cell r="E3559" t="str">
            <v>UN</v>
          </cell>
          <cell r="G3559">
            <v>42569</v>
          </cell>
        </row>
        <row r="3560">
          <cell r="C3560">
            <v>6815</v>
          </cell>
          <cell r="D3560" t="str">
            <v>Instalación De Válvula De Compuerta Brida X Brida Norma Iso Pn 10 D= 10", Incluye El Suministro E Instalación De Tornillería Grado 2 Y Empaquetadura Para El Montaje</v>
          </cell>
          <cell r="E3560" t="str">
            <v>UN</v>
          </cell>
          <cell r="F3560">
            <v>395892.61</v>
          </cell>
          <cell r="G3560">
            <v>42685</v>
          </cell>
        </row>
        <row r="3561">
          <cell r="C3561">
            <v>6816</v>
          </cell>
          <cell r="D3561" t="str">
            <v>Concreto Para Anclajes F'C=17,5 Mpa 2500 Psi (Preparado En Obra)</v>
          </cell>
          <cell r="E3561" t="str">
            <v>M3</v>
          </cell>
          <cell r="F3561">
            <v>346312.12</v>
          </cell>
          <cell r="G3561">
            <v>42685</v>
          </cell>
        </row>
        <row r="3562">
          <cell r="C3562">
            <v>6817</v>
          </cell>
          <cell r="D3562" t="str">
            <v>Jac. Suministro E Instalacion De Rack Comunicacion De 210 X 60 X 80 (Gabinete De Piso Netlink 42U Doble Puerta)</v>
          </cell>
          <cell r="E3562" t="str">
            <v>UN</v>
          </cell>
          <cell r="F3562">
            <v>4000000</v>
          </cell>
          <cell r="G3562">
            <v>42569</v>
          </cell>
        </row>
        <row r="3563">
          <cell r="C3563">
            <v>6818</v>
          </cell>
          <cell r="D3563" t="str">
            <v>Instalacion De Tuberías Pead  110Mm Pn 10 Pe 100 D=4", Y Accesorios</v>
          </cell>
          <cell r="E3563" t="str">
            <v>ML</v>
          </cell>
          <cell r="F3563">
            <v>5790.22</v>
          </cell>
          <cell r="G3563">
            <v>42685</v>
          </cell>
        </row>
        <row r="3564">
          <cell r="C3564">
            <v>6819</v>
          </cell>
          <cell r="D3564" t="str">
            <v>Jac. Suministro E Instalacion De Bandeja Porta Fibra Lc 12 Hilos</v>
          </cell>
          <cell r="E3564" t="str">
            <v>UN</v>
          </cell>
          <cell r="F3564">
            <v>685000</v>
          </cell>
          <cell r="G3564">
            <v>42569</v>
          </cell>
        </row>
        <row r="3565">
          <cell r="C3565">
            <v>6820</v>
          </cell>
          <cell r="D3565" t="str">
            <v>Jac. Suministro E Instalacion De Adaptador Para Bandeja Portafibra Lc 12 Hilos</v>
          </cell>
          <cell r="E3565" t="str">
            <v>UN</v>
          </cell>
          <cell r="F3565">
            <v>264000</v>
          </cell>
          <cell r="G3565">
            <v>42569</v>
          </cell>
        </row>
        <row r="3566">
          <cell r="C3566">
            <v>6821</v>
          </cell>
          <cell r="D3566" t="str">
            <v>Jac. Suministro E Instalacion De Face Plate Doble</v>
          </cell>
          <cell r="E3566" t="str">
            <v>UN</v>
          </cell>
          <cell r="F3566">
            <v>11700</v>
          </cell>
          <cell r="G3566">
            <v>42569</v>
          </cell>
        </row>
        <row r="3567">
          <cell r="C3567">
            <v>6822</v>
          </cell>
          <cell r="D3567" t="str">
            <v>Pih. Columneta De 0.20 X 0.20 En Concreto De 3000 Psi</v>
          </cell>
          <cell r="E3567" t="str">
            <v>ML</v>
          </cell>
          <cell r="F3567">
            <v>53165.01</v>
          </cell>
          <cell r="G3567">
            <v>42578</v>
          </cell>
        </row>
        <row r="3568">
          <cell r="C3568">
            <v>6823</v>
          </cell>
          <cell r="D3568" t="str">
            <v>Jac. Suministro E Instalacion De Rack De Pared De 9Ru</v>
          </cell>
          <cell r="E3568" t="str">
            <v>UN</v>
          </cell>
          <cell r="F3568">
            <v>1746900</v>
          </cell>
          <cell r="G3568">
            <v>42569</v>
          </cell>
        </row>
        <row r="3569">
          <cell r="C3569">
            <v>6824</v>
          </cell>
          <cell r="D3569" t="str">
            <v>Jac. Certificacion De Puntos Voz Y Datos</v>
          </cell>
          <cell r="E3569" t="str">
            <v>UN</v>
          </cell>
          <cell r="F3569">
            <v>26714.65</v>
          </cell>
          <cell r="G3569">
            <v>42569</v>
          </cell>
        </row>
        <row r="3570">
          <cell r="C3570">
            <v>6825</v>
          </cell>
          <cell r="D3570" t="str">
            <v>Jac. Suministro E Instalacion De Switch 24 Puertos Con Socker Para Modulo De Fibra Poe</v>
          </cell>
          <cell r="E3570" t="str">
            <v>UN</v>
          </cell>
          <cell r="F3570">
            <v>1800000</v>
          </cell>
          <cell r="G3570">
            <v>42569</v>
          </cell>
        </row>
        <row r="3571">
          <cell r="C3571">
            <v>6826</v>
          </cell>
          <cell r="D3571" t="str">
            <v>Pih. Columneta De 0.15 X 0.25 Metros En Concreto De 3000 Psi</v>
          </cell>
          <cell r="E3571" t="str">
            <v>ML</v>
          </cell>
          <cell r="F3571">
            <v>59070.33</v>
          </cell>
          <cell r="G3571">
            <v>42579</v>
          </cell>
        </row>
        <row r="3572">
          <cell r="C3572">
            <v>6827</v>
          </cell>
          <cell r="D3572" t="str">
            <v>Pih. Zapata En Concreto De 3500 Psi</v>
          </cell>
          <cell r="E3572" t="str">
            <v>M3</v>
          </cell>
          <cell r="F3572">
            <v>745461.49</v>
          </cell>
          <cell r="G3572">
            <v>42579</v>
          </cell>
        </row>
        <row r="3573">
          <cell r="C3573">
            <v>6828</v>
          </cell>
          <cell r="D3573" t="str">
            <v>Pih. Viga Aerea De Amarre De 0.15 X 0.45 Metros</v>
          </cell>
          <cell r="E3573" t="str">
            <v>ML</v>
          </cell>
          <cell r="F3573">
            <v>91932.04</v>
          </cell>
          <cell r="G3573">
            <v>42579</v>
          </cell>
        </row>
        <row r="3574">
          <cell r="C3574">
            <v>6829</v>
          </cell>
          <cell r="D3574" t="str">
            <v>Pih. Viga Aerea De Amarre De 0.40 X 0.30 Metros</v>
          </cell>
          <cell r="E3574" t="str">
            <v>ML</v>
          </cell>
          <cell r="F3574">
            <v>119768.95</v>
          </cell>
          <cell r="G3574">
            <v>42579</v>
          </cell>
        </row>
        <row r="3575">
          <cell r="C3575">
            <v>6830</v>
          </cell>
          <cell r="D3575" t="str">
            <v>Pih. Pedestal En Concreto De 3500 Psi</v>
          </cell>
          <cell r="E3575" t="str">
            <v>M3</v>
          </cell>
          <cell r="F3575">
            <v>1087134.8799999999</v>
          </cell>
          <cell r="G3575">
            <v>42579</v>
          </cell>
        </row>
        <row r="3576">
          <cell r="C3576">
            <v>6831</v>
          </cell>
          <cell r="D3576" t="str">
            <v>Pih. Viga Aerea De Amarre De 0.25 X 0.25 Metros</v>
          </cell>
          <cell r="E3576" t="str">
            <v>ML</v>
          </cell>
          <cell r="F3576">
            <v>87522.44</v>
          </cell>
          <cell r="G3576">
            <v>42579</v>
          </cell>
        </row>
        <row r="3577">
          <cell r="C3577">
            <v>6832</v>
          </cell>
          <cell r="D3577" t="str">
            <v>Pih. Losa De Cimentación En Concreto De 3500 Psi</v>
          </cell>
          <cell r="E3577" t="str">
            <v>M3</v>
          </cell>
          <cell r="F3577">
            <v>848100.19</v>
          </cell>
          <cell r="G3577">
            <v>42579</v>
          </cell>
        </row>
        <row r="3578">
          <cell r="C3578">
            <v>6833</v>
          </cell>
          <cell r="D3578" t="str">
            <v>Pih. Malla Electrosoldada De 4 Mm De 0.15 X 0.15</v>
          </cell>
          <cell r="E3578" t="str">
            <v>M2</v>
          </cell>
          <cell r="F3578">
            <v>14885.58</v>
          </cell>
          <cell r="G3578">
            <v>42579</v>
          </cell>
        </row>
        <row r="3579">
          <cell r="C3579">
            <v>6834</v>
          </cell>
          <cell r="D3579" t="str">
            <v>Pih. Geotextil Nt 1600</v>
          </cell>
          <cell r="E3579" t="str">
            <v>M2</v>
          </cell>
          <cell r="F3579">
            <v>7897.39</v>
          </cell>
          <cell r="G3579">
            <v>42572</v>
          </cell>
        </row>
        <row r="3580">
          <cell r="C3580">
            <v>6835</v>
          </cell>
          <cell r="D3580" t="str">
            <v>Pih. Filtro En Zanja De 030 X 030 Metros</v>
          </cell>
          <cell r="E3580" t="str">
            <v>M2</v>
          </cell>
          <cell r="F3580">
            <v>45732.22</v>
          </cell>
          <cell r="G3580">
            <v>42579</v>
          </cell>
        </row>
        <row r="3581">
          <cell r="C3581">
            <v>6836</v>
          </cell>
          <cell r="D3581" t="str">
            <v>Pih. Concreto Ciclopeo 2500 Psi</v>
          </cell>
          <cell r="E3581" t="str">
            <v>M3</v>
          </cell>
          <cell r="F3581">
            <v>440339.26</v>
          </cell>
          <cell r="G3581">
            <v>42579</v>
          </cell>
        </row>
        <row r="3582">
          <cell r="C3582">
            <v>6837</v>
          </cell>
          <cell r="D3582" t="str">
            <v>Pih. Concreto Ciclopeo De 3000 Psi</v>
          </cell>
          <cell r="E3582" t="str">
            <v>M3</v>
          </cell>
          <cell r="F3582">
            <v>467349.26</v>
          </cell>
          <cell r="G3582">
            <v>42579</v>
          </cell>
        </row>
        <row r="3583">
          <cell r="C3583">
            <v>6838</v>
          </cell>
          <cell r="D3583" t="str">
            <v>Pih. Viga Aerea De Amarre De 0.15 X 0.25 Metros</v>
          </cell>
          <cell r="E3583" t="str">
            <v>ML</v>
          </cell>
          <cell r="F3583">
            <v>77598.62</v>
          </cell>
          <cell r="G3583">
            <v>42579</v>
          </cell>
        </row>
        <row r="3584">
          <cell r="C3584">
            <v>6839</v>
          </cell>
          <cell r="D3584" t="str">
            <v>Pih. Sobrenivel Doble En Ladrillo Común H = 0.40 Metros</v>
          </cell>
          <cell r="E3584" t="str">
            <v>ML</v>
          </cell>
          <cell r="F3584">
            <v>56928.73</v>
          </cell>
          <cell r="G3584">
            <v>42579</v>
          </cell>
        </row>
        <row r="3585">
          <cell r="C3585">
            <v>6840</v>
          </cell>
          <cell r="D3585" t="str">
            <v>Pih. Viga Aerea De Amarre De 0.60 X 0.30 Metros</v>
          </cell>
          <cell r="E3585" t="str">
            <v>ML</v>
          </cell>
          <cell r="F3585">
            <v>146739.76999999999</v>
          </cell>
          <cell r="G3585">
            <v>42579</v>
          </cell>
        </row>
        <row r="3586">
          <cell r="C3586">
            <v>6841</v>
          </cell>
          <cell r="D3586" t="str">
            <v>Pih. Registro Sanitaro De 0.50 X 0.50 X 0.50 Metros</v>
          </cell>
          <cell r="E3586" t="str">
            <v>UN</v>
          </cell>
          <cell r="F3586">
            <v>272923.5</v>
          </cell>
          <cell r="G3586">
            <v>42579</v>
          </cell>
        </row>
        <row r="3587">
          <cell r="C3587">
            <v>6842</v>
          </cell>
          <cell r="D3587" t="str">
            <v>Pih. Registro Sanitario De 0.80 X 0.80 X 1.00 Metros</v>
          </cell>
          <cell r="E3587" t="str">
            <v>UN</v>
          </cell>
          <cell r="F3587">
            <v>473319.22</v>
          </cell>
          <cell r="G3587">
            <v>42579</v>
          </cell>
        </row>
        <row r="3588">
          <cell r="C3588">
            <v>6843</v>
          </cell>
          <cell r="D3588" t="str">
            <v>Pih. Columna En Concreto De 3000 Psi</v>
          </cell>
          <cell r="E3588" t="str">
            <v>M3</v>
          </cell>
          <cell r="F3588">
            <v>1153894.83</v>
          </cell>
          <cell r="G3588">
            <v>42579</v>
          </cell>
        </row>
        <row r="3589">
          <cell r="C3589">
            <v>6844</v>
          </cell>
          <cell r="D3589" t="str">
            <v>Pih. Levante En Bloque De Arcilla E = 0.10 Metros</v>
          </cell>
          <cell r="E3589" t="str">
            <v>M2</v>
          </cell>
          <cell r="F3589">
            <v>50589.21</v>
          </cell>
          <cell r="G3589">
            <v>42579</v>
          </cell>
        </row>
        <row r="3590">
          <cell r="C3590">
            <v>6845</v>
          </cell>
          <cell r="D3590" t="str">
            <v>Pih. Levante En Bloque De Cemento E = 0.10 Metros</v>
          </cell>
          <cell r="E3590" t="str">
            <v>M2</v>
          </cell>
          <cell r="F3590">
            <v>54454.21</v>
          </cell>
          <cell r="G3590">
            <v>42579</v>
          </cell>
        </row>
        <row r="3591">
          <cell r="C3591">
            <v>6846</v>
          </cell>
          <cell r="D3591" t="str">
            <v>Pih. Levante En Bloque De Cemento Vibroprensado De 0.15 X 0.20 X 0.40 Metros Con Celdas Rellenas En Concreto Y Acero Según Diseño</v>
          </cell>
          <cell r="E3591" t="str">
            <v>M2</v>
          </cell>
          <cell r="F3591">
            <v>103917.02</v>
          </cell>
          <cell r="G3591">
            <v>42579</v>
          </cell>
        </row>
        <row r="3592">
          <cell r="C3592">
            <v>6848</v>
          </cell>
          <cell r="D3592" t="str">
            <v>Pih. Rampa En Concreto</v>
          </cell>
          <cell r="E3592" t="str">
            <v>M2</v>
          </cell>
          <cell r="F3592">
            <v>245715.72</v>
          </cell>
          <cell r="G3592">
            <v>42579</v>
          </cell>
        </row>
        <row r="3593">
          <cell r="C3593">
            <v>6851</v>
          </cell>
          <cell r="D3593" t="str">
            <v>Pih. Pergolas En Concreto</v>
          </cell>
          <cell r="E3593" t="str">
            <v>UN</v>
          </cell>
          <cell r="F3593">
            <v>73494.009999999995</v>
          </cell>
          <cell r="G3593">
            <v>42579</v>
          </cell>
        </row>
        <row r="3594">
          <cell r="C3594">
            <v>6854</v>
          </cell>
          <cell r="D3594" t="str">
            <v>Pih. Torta De Nivelacion</v>
          </cell>
          <cell r="E3594" t="str">
            <v>M2</v>
          </cell>
          <cell r="F3594">
            <v>32801.93</v>
          </cell>
          <cell r="G3594">
            <v>42579</v>
          </cell>
        </row>
        <row r="3595">
          <cell r="C3595">
            <v>6857</v>
          </cell>
          <cell r="D3595" t="str">
            <v>Pih. Media Caña En Mortero</v>
          </cell>
          <cell r="E3595" t="str">
            <v>ML</v>
          </cell>
          <cell r="F3595">
            <v>15219.31</v>
          </cell>
          <cell r="G3595">
            <v>42579</v>
          </cell>
        </row>
        <row r="3596">
          <cell r="C3596">
            <v>6860</v>
          </cell>
          <cell r="D3596" t="str">
            <v>Pih. Impermeabilizacion Losa</v>
          </cell>
          <cell r="E3596" t="str">
            <v>M2</v>
          </cell>
          <cell r="F3596">
            <v>39718.120000000003</v>
          </cell>
          <cell r="G3596">
            <v>42579</v>
          </cell>
        </row>
        <row r="3597">
          <cell r="C3597">
            <v>6862</v>
          </cell>
          <cell r="D3597" t="str">
            <v>Pih. Geotextil Nt 1600</v>
          </cell>
          <cell r="E3597" t="str">
            <v>M2</v>
          </cell>
          <cell r="F3597">
            <v>9181.49</v>
          </cell>
          <cell r="G3597">
            <v>42579</v>
          </cell>
        </row>
        <row r="3598">
          <cell r="C3598">
            <v>6863</v>
          </cell>
          <cell r="D3598" t="str">
            <v>Pih. Impermeabilizacion Baños, Jardineras Zonas Humedas, Cubierta Y Otros Con Igasol</v>
          </cell>
          <cell r="E3598" t="str">
            <v>M2</v>
          </cell>
          <cell r="F3598">
            <v>25362.52</v>
          </cell>
          <cell r="G3598">
            <v>42579</v>
          </cell>
        </row>
        <row r="3599">
          <cell r="C3599">
            <v>6864</v>
          </cell>
          <cell r="D3599" t="str">
            <v>Pih. Suministro Y Construccion De Base Autosoportada Para Poste</v>
          </cell>
          <cell r="E3599" t="str">
            <v>UN</v>
          </cell>
          <cell r="F3599">
            <v>622398</v>
          </cell>
          <cell r="G3599">
            <v>42578</v>
          </cell>
        </row>
        <row r="3600">
          <cell r="C3600">
            <v>6865</v>
          </cell>
          <cell r="D3600" t="str">
            <v>Pih. Suministro E Instalacion De Juego De Pararrayos</v>
          </cell>
          <cell r="E3600" t="str">
            <v>JG</v>
          </cell>
          <cell r="F3600">
            <v>706632.6</v>
          </cell>
          <cell r="G3600">
            <v>42578</v>
          </cell>
        </row>
        <row r="3601">
          <cell r="C3601">
            <v>6866</v>
          </cell>
          <cell r="D3601" t="str">
            <v>Pih. Suministro E Instalacion De Cortacircuitos</v>
          </cell>
          <cell r="E3601" t="str">
            <v>JG</v>
          </cell>
          <cell r="F3601">
            <v>887159.6</v>
          </cell>
          <cell r="G3601">
            <v>42578</v>
          </cell>
        </row>
        <row r="3602">
          <cell r="C3602">
            <v>6867</v>
          </cell>
          <cell r="D3602" t="str">
            <v>Pih. Suministro E Instalacion De Transformador Trifasico De 75 Kva</v>
          </cell>
          <cell r="E3602" t="str">
            <v>UN</v>
          </cell>
          <cell r="F3602">
            <v>18744230</v>
          </cell>
          <cell r="G3602">
            <v>42578</v>
          </cell>
        </row>
        <row r="3603">
          <cell r="C3603">
            <v>6868</v>
          </cell>
          <cell r="D3603" t="str">
            <v>Pih. Suministro E Instalacion De Transformador Trifasico De 45 Kva</v>
          </cell>
          <cell r="E3603" t="str">
            <v>UN</v>
          </cell>
          <cell r="F3603">
            <v>16192730</v>
          </cell>
          <cell r="G3603">
            <v>42578</v>
          </cell>
        </row>
        <row r="3604">
          <cell r="C3604">
            <v>6869</v>
          </cell>
          <cell r="D3604" t="str">
            <v>Pih. Suministro E Instalacion De Malla De Puesta A Tierra</v>
          </cell>
          <cell r="E3604" t="str">
            <v>GL</v>
          </cell>
          <cell r="F3604">
            <v>5413538</v>
          </cell>
          <cell r="G3604">
            <v>42578</v>
          </cell>
        </row>
        <row r="3605">
          <cell r="C3605">
            <v>6870</v>
          </cell>
          <cell r="D3605" t="str">
            <v>Pih. Cielo Raso En Lamina De Yeso Carton</v>
          </cell>
          <cell r="E3605" t="str">
            <v>M2</v>
          </cell>
          <cell r="F3605">
            <v>67991.520000000004</v>
          </cell>
          <cell r="G3605">
            <v>42579</v>
          </cell>
        </row>
        <row r="3606">
          <cell r="C3606">
            <v>6871</v>
          </cell>
          <cell r="D3606" t="str">
            <v>Pih. Cielo Raso En Lamina De Super Board</v>
          </cell>
          <cell r="E3606" t="str">
            <v>M2</v>
          </cell>
          <cell r="F3606">
            <v>121911.64</v>
          </cell>
          <cell r="G3606">
            <v>42579</v>
          </cell>
        </row>
        <row r="3607">
          <cell r="C3607">
            <v>6872</v>
          </cell>
          <cell r="D3607" t="str">
            <v>Pih. Cielo Raso En Lamina De Super Board Altura Mayor A 2.40 Metros</v>
          </cell>
          <cell r="E3607" t="str">
            <v>M2</v>
          </cell>
          <cell r="F3607">
            <v>132996.47</v>
          </cell>
          <cell r="G3607">
            <v>42579</v>
          </cell>
        </row>
        <row r="3608">
          <cell r="C3608">
            <v>6874</v>
          </cell>
          <cell r="D3608" t="str">
            <v>Pih. Losa Aligerada Con Metaldeck En Concreto De 3000 Psi E = 0.35 Metros</v>
          </cell>
          <cell r="E3608" t="str">
            <v>M3</v>
          </cell>
          <cell r="F3608">
            <v>172538.27</v>
          </cell>
          <cell r="G3608">
            <v>42579</v>
          </cell>
        </row>
        <row r="3609">
          <cell r="C3609">
            <v>6876</v>
          </cell>
          <cell r="D3609" t="str">
            <v>Pih. Plantilla De Piso 2000 Psi E=0.05 Metros</v>
          </cell>
          <cell r="E3609" t="str">
            <v>M2</v>
          </cell>
          <cell r="F3609">
            <v>39226.639999999999</v>
          </cell>
          <cell r="G3609">
            <v>42579</v>
          </cell>
        </row>
        <row r="3610">
          <cell r="C3610">
            <v>6877</v>
          </cell>
          <cell r="D3610" t="str">
            <v>Pih. Combo Sanitario Acuacer</v>
          </cell>
          <cell r="E3610" t="str">
            <v>UN</v>
          </cell>
          <cell r="F3610">
            <v>561233.5</v>
          </cell>
          <cell r="G3610">
            <v>42579</v>
          </cell>
        </row>
        <row r="3611">
          <cell r="C3611">
            <v>6878</v>
          </cell>
          <cell r="D3611" t="str">
            <v>Pih. Plantilla De Piso 2500 Psi E= 0.05 Metros</v>
          </cell>
          <cell r="E3611" t="str">
            <v>M2</v>
          </cell>
          <cell r="F3611">
            <v>41354.639999999999</v>
          </cell>
          <cell r="G3611">
            <v>42579</v>
          </cell>
        </row>
        <row r="3612">
          <cell r="C3612">
            <v>6879</v>
          </cell>
          <cell r="D3612" t="str">
            <v>Pih. Suministro E Instalación De Acometida En Cable De Cu Thw 3 No. 6 Awg + 6 Awg + No. 8 Tawg En Ducto De 1 1/2"</v>
          </cell>
          <cell r="E3612" t="str">
            <v>ML</v>
          </cell>
          <cell r="F3612">
            <v>84149.48</v>
          </cell>
          <cell r="G3612">
            <v>42579</v>
          </cell>
        </row>
        <row r="3613">
          <cell r="C3613">
            <v>6881</v>
          </cell>
          <cell r="D3613" t="str">
            <v>Pih. Plantilla De Piso 2500 Psi E= 0.07 Metros</v>
          </cell>
          <cell r="E3613" t="str">
            <v>M2</v>
          </cell>
          <cell r="F3613">
            <v>48886.82</v>
          </cell>
          <cell r="G3613">
            <v>42579</v>
          </cell>
        </row>
        <row r="3614">
          <cell r="C3614">
            <v>6882</v>
          </cell>
          <cell r="D3614" t="str">
            <v>Pih. Suministro E Instalación De Acometida En Cable De Cu Thw 3 No. 8 Awg + 8 Awg + No. 10 Tawg En Ducto De 1"</v>
          </cell>
          <cell r="E3614" t="str">
            <v>ML</v>
          </cell>
          <cell r="F3614">
            <v>59736.480000000003</v>
          </cell>
          <cell r="G3614">
            <v>42579</v>
          </cell>
        </row>
        <row r="3615">
          <cell r="C3615">
            <v>6883</v>
          </cell>
          <cell r="D3615" t="str">
            <v>Pih. Suministro E Instalación De Acometida Aerea En Cable De Cu Thw (3#1/0 Awg) En Ducto De 1 1/2"</v>
          </cell>
          <cell r="E3615" t="str">
            <v>ML</v>
          </cell>
          <cell r="F3615">
            <v>162285.29999999999</v>
          </cell>
          <cell r="G3615">
            <v>42579</v>
          </cell>
        </row>
        <row r="3616">
          <cell r="C3616">
            <v>6884</v>
          </cell>
          <cell r="D3616" t="str">
            <v>Pih. Plantilla De Piso 3000 Psi E= 0.07 Metros</v>
          </cell>
          <cell r="E3616" t="str">
            <v>M2</v>
          </cell>
          <cell r="F3616">
            <v>55654.02</v>
          </cell>
          <cell r="G3616">
            <v>42579</v>
          </cell>
        </row>
        <row r="3617">
          <cell r="C3617">
            <v>6885</v>
          </cell>
          <cell r="D3617" t="str">
            <v>Pih. Suministro E Instalación De Acometida Aerea En Cable De Cu 3#4 Awg + #4 Awg + #8 Tawg En Ducto De 1"</v>
          </cell>
          <cell r="E3617" t="str">
            <v>ML</v>
          </cell>
          <cell r="F3617">
            <v>74539.3</v>
          </cell>
          <cell r="G3617">
            <v>42579</v>
          </cell>
        </row>
        <row r="3618">
          <cell r="C3618">
            <v>6886</v>
          </cell>
          <cell r="D3618" t="str">
            <v>Pih. Plantilla De Piso 3000 Psi E= 0.10 Metros</v>
          </cell>
          <cell r="E3618" t="str">
            <v>M2</v>
          </cell>
          <cell r="F3618">
            <v>74758.52</v>
          </cell>
          <cell r="G3618">
            <v>42579</v>
          </cell>
        </row>
        <row r="3619">
          <cell r="C3619">
            <v>6887</v>
          </cell>
          <cell r="D3619" t="str">
            <v>Pih. Suministro E Instalación  De Acometida Aerea En Cable De Cu Thw(2#6 Awg + 1#10 Awg) En Ducto De 1"</v>
          </cell>
          <cell r="E3619" t="str">
            <v>ML</v>
          </cell>
          <cell r="F3619">
            <v>46596.3</v>
          </cell>
          <cell r="G3619">
            <v>42579</v>
          </cell>
        </row>
        <row r="3620">
          <cell r="C3620">
            <v>6888</v>
          </cell>
          <cell r="D3620" t="str">
            <v>Pih. Plantilla De Piso 3000 Psi E = 0.10 Metros Impermeabilizada</v>
          </cell>
          <cell r="E3620" t="str">
            <v>M2</v>
          </cell>
          <cell r="F3620">
            <v>91305.52</v>
          </cell>
          <cell r="G3620">
            <v>42579</v>
          </cell>
        </row>
        <row r="3621">
          <cell r="C3621">
            <v>6889</v>
          </cell>
          <cell r="D3621" t="str">
            <v>Pih. Lavamanos De Sobreponer</v>
          </cell>
          <cell r="E3621" t="str">
            <v>UN</v>
          </cell>
          <cell r="F3621">
            <v>156344.20000000001</v>
          </cell>
          <cell r="G3621">
            <v>42579</v>
          </cell>
        </row>
        <row r="3622">
          <cell r="C3622">
            <v>6890</v>
          </cell>
          <cell r="D3622" t="str">
            <v>Pih. Pavimento En Concreto De 3000 Psi E = 0.10 Metros</v>
          </cell>
          <cell r="E3622" t="str">
            <v>M2</v>
          </cell>
          <cell r="F3622">
            <v>105458.24000000001</v>
          </cell>
          <cell r="G3622">
            <v>42579</v>
          </cell>
        </row>
        <row r="3623">
          <cell r="C3623">
            <v>6891</v>
          </cell>
          <cell r="D3623" t="str">
            <v>Pih. Suministro E Instalación  De Acometida Aerea En Cable De Cu Thw(2#8 Awg + 1#10 Awg) En Ducto De 1"</v>
          </cell>
          <cell r="E3623" t="str">
            <v>ML</v>
          </cell>
          <cell r="F3623">
            <v>38137.300000000003</v>
          </cell>
          <cell r="G3623">
            <v>42579</v>
          </cell>
        </row>
        <row r="3624">
          <cell r="C3624">
            <v>6892</v>
          </cell>
          <cell r="D3624" t="str">
            <v>Pih. Suministro E Instalación  De Acometida Aerea En Cable De Cu Thw(2#10 Awg + 1#12Awg) En Ducto De 3/4"</v>
          </cell>
          <cell r="E3624" t="str">
            <v>ML</v>
          </cell>
          <cell r="F3624">
            <v>35207.300000000003</v>
          </cell>
          <cell r="G3624">
            <v>42579</v>
          </cell>
        </row>
        <row r="3625">
          <cell r="C3625">
            <v>6893</v>
          </cell>
          <cell r="D3625" t="str">
            <v>Pih. Pavimento En Concreto De 3000 Psi E = O.15 Metros</v>
          </cell>
          <cell r="E3625" t="str">
            <v>M2</v>
          </cell>
          <cell r="F3625">
            <v>129324.93</v>
          </cell>
          <cell r="G3625">
            <v>42579</v>
          </cell>
        </row>
        <row r="3626">
          <cell r="C3626">
            <v>6894</v>
          </cell>
          <cell r="D3626" t="str">
            <v>Pih. Suministro E Instalación  De Acometida Aerea En Cable De Cu Thw(2#12 Awg + 1#14Awg) En Ducto De 1/2"</v>
          </cell>
          <cell r="E3626" t="str">
            <v>ML</v>
          </cell>
          <cell r="F3626">
            <v>27373.3</v>
          </cell>
          <cell r="G3626">
            <v>42579</v>
          </cell>
        </row>
        <row r="3627">
          <cell r="C3627">
            <v>6895</v>
          </cell>
          <cell r="D3627" t="str">
            <v>Pih. Pavimento En Concreto De Mr 45 E = 0.15 Metros</v>
          </cell>
          <cell r="E3627" t="str">
            <v>M2</v>
          </cell>
          <cell r="F3627">
            <v>135528.97</v>
          </cell>
          <cell r="G3627">
            <v>42579</v>
          </cell>
        </row>
        <row r="3628">
          <cell r="C3628">
            <v>6896</v>
          </cell>
          <cell r="D3628" t="str">
            <v>Pih. Suministro E Instalación  De Acometida Aerea En Cable De Cu Thw(2#12 Awg + 1#12Awg) En Ducto De 1/2"</v>
          </cell>
          <cell r="E3628" t="str">
            <v>ML</v>
          </cell>
          <cell r="F3628">
            <v>30325.3</v>
          </cell>
          <cell r="G3628">
            <v>42579</v>
          </cell>
        </row>
        <row r="3629">
          <cell r="C3629">
            <v>6897</v>
          </cell>
          <cell r="D3629" t="str">
            <v>Pih. Bordillo En Concreto De 2500 Psi E= 0.40 X 0.15 Metros</v>
          </cell>
          <cell r="E3629" t="str">
            <v>ML</v>
          </cell>
          <cell r="F3629">
            <v>66228.27</v>
          </cell>
          <cell r="G3629">
            <v>42579</v>
          </cell>
        </row>
        <row r="3630">
          <cell r="C3630">
            <v>6898</v>
          </cell>
          <cell r="D3630" t="str">
            <v>Pih. Suministro E Instalación  De Acometida Aerea En Cable De Cu Thw(2#12 Awg + 1#12Awg) En Ducto De 1/2" Emt</v>
          </cell>
          <cell r="E3630" t="str">
            <v>ML</v>
          </cell>
          <cell r="F3630">
            <v>32050.3</v>
          </cell>
          <cell r="G3630">
            <v>42579</v>
          </cell>
        </row>
        <row r="3631">
          <cell r="C3631">
            <v>6899</v>
          </cell>
          <cell r="D3631" t="str">
            <v>Pih. Piso En Baldosa De Granito</v>
          </cell>
          <cell r="E3631" t="str">
            <v>M2</v>
          </cell>
          <cell r="F3631">
            <v>131502.6</v>
          </cell>
          <cell r="G3631">
            <v>42579</v>
          </cell>
        </row>
        <row r="3632">
          <cell r="C3632">
            <v>6900</v>
          </cell>
          <cell r="D3632" t="str">
            <v>Pih. Suministro E Instalación  De Acometida Aerea En Cable De Cu Thw(2#12 Awg + 1#12Awg) En Ducto De 3/4" Emt</v>
          </cell>
          <cell r="E3632" t="str">
            <v>ML</v>
          </cell>
          <cell r="F3632">
            <v>33740.300000000003</v>
          </cell>
          <cell r="G3632">
            <v>42579</v>
          </cell>
        </row>
        <row r="3633">
          <cell r="C3633">
            <v>6901</v>
          </cell>
          <cell r="D3633" t="str">
            <v>Pih. Piso En Granito Lavado</v>
          </cell>
          <cell r="E3633" t="str">
            <v>M2</v>
          </cell>
          <cell r="F3633">
            <v>63340.93</v>
          </cell>
          <cell r="G3633">
            <v>42579</v>
          </cell>
        </row>
        <row r="3634">
          <cell r="C3634">
            <v>6902</v>
          </cell>
          <cell r="D3634" t="str">
            <v>Pih. Suministro E Instalación  De Acometida Aerea En Cable De Cu Thw(2#10 Awg + 1#10Awg) En Ducto De 3/4"</v>
          </cell>
          <cell r="E3634" t="str">
            <v>ML</v>
          </cell>
          <cell r="F3634">
            <v>36785.230000000003</v>
          </cell>
          <cell r="G3634">
            <v>42579</v>
          </cell>
        </row>
        <row r="3635">
          <cell r="C3635">
            <v>6903</v>
          </cell>
          <cell r="D3635" t="str">
            <v>Pih. Zocalo 1/2 Caña En Granito Pulido</v>
          </cell>
          <cell r="E3635" t="str">
            <v>ML</v>
          </cell>
          <cell r="F3635">
            <v>35777.47</v>
          </cell>
          <cell r="G3635">
            <v>42579</v>
          </cell>
        </row>
        <row r="3636">
          <cell r="C3636">
            <v>6904</v>
          </cell>
          <cell r="D3636" t="str">
            <v>Pih. Suministro E Instalación De Toma Doble Levington Con P/T 127 V En Cable De Cu 2#12 Awg + #14 Awg En Ducto De 1/2"</v>
          </cell>
          <cell r="E3636" t="str">
            <v>UN</v>
          </cell>
          <cell r="F3636">
            <v>126920.9</v>
          </cell>
          <cell r="G3636">
            <v>42579</v>
          </cell>
        </row>
        <row r="3637">
          <cell r="C3637">
            <v>6905</v>
          </cell>
          <cell r="D3637" t="str">
            <v>Pih. Suministro E Instalación De Salida Para Iluminación Con L/P 127 V En Cable De Cu 2#12 Awg + #14 Awg En Ducto De 1/2"</v>
          </cell>
          <cell r="E3637" t="str">
            <v>UN</v>
          </cell>
          <cell r="F3637">
            <v>120085.9</v>
          </cell>
          <cell r="G3637">
            <v>42579</v>
          </cell>
        </row>
        <row r="3638">
          <cell r="C3638">
            <v>6906</v>
          </cell>
          <cell r="D3638" t="str">
            <v>Pih. Suministro E Instalación De Interruptor Sencillo</v>
          </cell>
          <cell r="E3638" t="str">
            <v>UN</v>
          </cell>
          <cell r="F3638">
            <v>11865.06</v>
          </cell>
          <cell r="G3638">
            <v>42579</v>
          </cell>
        </row>
        <row r="3639">
          <cell r="C3639">
            <v>6907</v>
          </cell>
          <cell r="D3639" t="str">
            <v>Pih. Suministro E Instalación De Tomacorriente A 220 En Cable De Cu 2#10 Awg + #14 Awg En Ducto De 3/4"</v>
          </cell>
          <cell r="E3639" t="str">
            <v>UN</v>
          </cell>
          <cell r="F3639">
            <v>154534.20000000001</v>
          </cell>
          <cell r="G3639">
            <v>42579</v>
          </cell>
        </row>
        <row r="3640">
          <cell r="C3640">
            <v>6908</v>
          </cell>
          <cell r="D3640" t="str">
            <v>Pih. Suministro E Instalación De Ducto De 1"</v>
          </cell>
          <cell r="E3640" t="str">
            <v>UN</v>
          </cell>
          <cell r="F3640">
            <v>9464.1200000000008</v>
          </cell>
          <cell r="G3640">
            <v>42579</v>
          </cell>
        </row>
        <row r="3641">
          <cell r="C3641">
            <v>6909</v>
          </cell>
          <cell r="D3641" t="str">
            <v>Pih. Suministro E Instalación De Strip Telefónico</v>
          </cell>
          <cell r="E3641" t="str">
            <v>UN</v>
          </cell>
          <cell r="F3641">
            <v>434456.4</v>
          </cell>
          <cell r="G3641">
            <v>42579</v>
          </cell>
        </row>
        <row r="3642">
          <cell r="C3642">
            <v>6910</v>
          </cell>
          <cell r="D3642" t="str">
            <v>Pih Suministro E Instalación De Toma Telefónico En Cable De 2 X 2 X 22 En Ducto De 3/4"</v>
          </cell>
          <cell r="E3642" t="str">
            <v>UN</v>
          </cell>
          <cell r="F3642">
            <v>101607.2</v>
          </cell>
          <cell r="G3642">
            <v>42579</v>
          </cell>
        </row>
        <row r="3643">
          <cell r="C3643">
            <v>6911</v>
          </cell>
          <cell r="D3643" t="str">
            <v>Pih. Suministro E Instalación De Lampara De 2 X 48 W Con Balastro Electrónico Ahorrador De Energía</v>
          </cell>
          <cell r="E3643" t="str">
            <v>UN</v>
          </cell>
          <cell r="F3643">
            <v>185991.2</v>
          </cell>
          <cell r="G3643">
            <v>42579</v>
          </cell>
        </row>
        <row r="3644">
          <cell r="C3644">
            <v>6912</v>
          </cell>
          <cell r="D3644" t="str">
            <v>Pih. Suministro E Instalación De Ojo De Buey De 4"</v>
          </cell>
          <cell r="E3644" t="str">
            <v>UN</v>
          </cell>
          <cell r="F3644">
            <v>74279.600000000006</v>
          </cell>
          <cell r="G3644">
            <v>42579</v>
          </cell>
        </row>
        <row r="3645">
          <cell r="C3645">
            <v>6913</v>
          </cell>
          <cell r="D3645" t="str">
            <v>Pih. Suministro E Instalación De Bombillo Fluorescente De 16W</v>
          </cell>
          <cell r="E3645" t="str">
            <v>UN</v>
          </cell>
          <cell r="F3645">
            <v>19382.060000000001</v>
          </cell>
          <cell r="G3645">
            <v>42579</v>
          </cell>
        </row>
        <row r="3646">
          <cell r="C3646">
            <v>6914</v>
          </cell>
          <cell r="D3646" t="str">
            <v>Pih. Suministro E Instalación De Lampara Tipo Aplique Incluye Bombillo De 16 W</v>
          </cell>
          <cell r="E3646" t="str">
            <v>UN</v>
          </cell>
          <cell r="F3646">
            <v>766117.8</v>
          </cell>
          <cell r="G3646">
            <v>42579</v>
          </cell>
        </row>
        <row r="3647">
          <cell r="C3647">
            <v>6915</v>
          </cell>
          <cell r="D3647" t="str">
            <v>Pih. Sanitario Acuacer</v>
          </cell>
          <cell r="E3647" t="str">
            <v>UN</v>
          </cell>
          <cell r="F3647">
            <v>391249.2</v>
          </cell>
          <cell r="G3647">
            <v>42579</v>
          </cell>
        </row>
        <row r="3648">
          <cell r="C3648">
            <v>6916</v>
          </cell>
          <cell r="D3648" t="str">
            <v>Pih. Instalación Y Suministro De Lavaplatos En Acero Inoxidable</v>
          </cell>
          <cell r="E3648" t="str">
            <v>UN</v>
          </cell>
          <cell r="F3648">
            <v>142957.04999999999</v>
          </cell>
          <cell r="G3648">
            <v>42579</v>
          </cell>
        </row>
        <row r="3649">
          <cell r="C3649">
            <v>6917</v>
          </cell>
          <cell r="D3649" t="str">
            <v>Pih. Lavatrapero En Granito</v>
          </cell>
          <cell r="E3649" t="str">
            <v>UN</v>
          </cell>
          <cell r="F3649">
            <v>173498.64</v>
          </cell>
          <cell r="G3649">
            <v>42579</v>
          </cell>
        </row>
        <row r="3650">
          <cell r="C3650">
            <v>6918</v>
          </cell>
          <cell r="D3650" t="str">
            <v>Pih. Grifería Para Lavaplatos</v>
          </cell>
          <cell r="E3650" t="str">
            <v>UN</v>
          </cell>
          <cell r="F3650">
            <v>249618.55</v>
          </cell>
          <cell r="G3650">
            <v>42579</v>
          </cell>
        </row>
        <row r="3651">
          <cell r="C3651">
            <v>6919</v>
          </cell>
          <cell r="D3651" t="str">
            <v>Pih. Suministro E Instalacion De Distribucion De 32 Ctos</v>
          </cell>
          <cell r="E3651" t="str">
            <v>UN</v>
          </cell>
          <cell r="F3651">
            <v>344293.81</v>
          </cell>
          <cell r="G3651">
            <v>42570</v>
          </cell>
        </row>
        <row r="3652">
          <cell r="C3652">
            <v>6920</v>
          </cell>
          <cell r="D3652" t="str">
            <v>Pih. Aseo General</v>
          </cell>
          <cell r="E3652" t="str">
            <v>M2</v>
          </cell>
          <cell r="F3652">
            <v>4327.8100000000004</v>
          </cell>
          <cell r="G3652">
            <v>42579</v>
          </cell>
        </row>
        <row r="3653">
          <cell r="C3653">
            <v>6921</v>
          </cell>
          <cell r="D3653" t="str">
            <v>Pih. Ducha Tayrona</v>
          </cell>
          <cell r="E3653" t="str">
            <v>UN</v>
          </cell>
          <cell r="F3653">
            <v>135280.54999999999</v>
          </cell>
          <cell r="G3653">
            <v>42579</v>
          </cell>
        </row>
        <row r="3654">
          <cell r="C3654">
            <v>6922</v>
          </cell>
          <cell r="D3654" t="str">
            <v>Pih. Pasamanos Sobre Muro En Madera</v>
          </cell>
          <cell r="E3654" t="str">
            <v>ML</v>
          </cell>
          <cell r="F3654">
            <v>121218.6</v>
          </cell>
          <cell r="G3654">
            <v>42579</v>
          </cell>
        </row>
        <row r="3655">
          <cell r="C3655">
            <v>6923</v>
          </cell>
          <cell r="D3655" t="str">
            <v>Pih. Mueble De Cocina Bajo</v>
          </cell>
          <cell r="E3655" t="str">
            <v>ML</v>
          </cell>
          <cell r="F3655">
            <v>608858.80000000005</v>
          </cell>
          <cell r="G3655">
            <v>42579</v>
          </cell>
        </row>
        <row r="3656">
          <cell r="C3656">
            <v>6926</v>
          </cell>
          <cell r="D3656" t="str">
            <v>Pih. Instalación Y Suministro Puerta 1.00 X 2.40 Metros</v>
          </cell>
          <cell r="E3656" t="str">
            <v>UN</v>
          </cell>
          <cell r="F3656">
            <v>947965.11</v>
          </cell>
          <cell r="G3656">
            <v>42579</v>
          </cell>
        </row>
        <row r="3657">
          <cell r="C3657">
            <v>6927</v>
          </cell>
          <cell r="D3657" t="str">
            <v>Pih. Instalación Y Suministro De Puerta 1.20 X 2.40 Metros</v>
          </cell>
          <cell r="E3657" t="str">
            <v>UN</v>
          </cell>
          <cell r="F3657">
            <v>1592218.67</v>
          </cell>
          <cell r="G3657">
            <v>42579</v>
          </cell>
        </row>
        <row r="3658">
          <cell r="C3658">
            <v>6928</v>
          </cell>
          <cell r="D3658" t="str">
            <v>Pih. Instalación Y Suministro De Puerta 1.40 X 2.40 Metros</v>
          </cell>
          <cell r="E3658" t="str">
            <v>UN</v>
          </cell>
          <cell r="F3658">
            <v>1665089.67</v>
          </cell>
          <cell r="G3658">
            <v>42579</v>
          </cell>
        </row>
        <row r="3659">
          <cell r="C3659">
            <v>6929</v>
          </cell>
          <cell r="D3659" t="str">
            <v>Pih. Demarcacion Y Señalizacion</v>
          </cell>
          <cell r="E3659" t="str">
            <v>GL</v>
          </cell>
          <cell r="F3659">
            <v>3957326.58</v>
          </cell>
          <cell r="G3659">
            <v>42579</v>
          </cell>
        </row>
        <row r="3660">
          <cell r="C3660">
            <v>6931</v>
          </cell>
          <cell r="D3660" t="str">
            <v>Pih. Gabinete De 1.80 Metros Para Equipos De 19" Con Ventilacion</v>
          </cell>
          <cell r="E3660" t="str">
            <v>UN</v>
          </cell>
          <cell r="F3660">
            <v>4904014.9000000004</v>
          </cell>
          <cell r="G3660">
            <v>42579</v>
          </cell>
        </row>
        <row r="3661">
          <cell r="C3661">
            <v>6933</v>
          </cell>
          <cell r="D3661" t="str">
            <v>Pih. Pdu Para Gabinete Tipo Hospital</v>
          </cell>
          <cell r="E3661" t="str">
            <v>UN</v>
          </cell>
          <cell r="F3661">
            <v>363104.99</v>
          </cell>
          <cell r="G3661">
            <v>42579</v>
          </cell>
        </row>
        <row r="3662">
          <cell r="C3662">
            <v>6934</v>
          </cell>
          <cell r="D3662" t="str">
            <v>Pih. Suministro E Instalacion De Distribucion De 32 Circuitos</v>
          </cell>
          <cell r="E3662" t="str">
            <v>UN</v>
          </cell>
          <cell r="F3662">
            <v>534671</v>
          </cell>
          <cell r="G3662">
            <v>42578</v>
          </cell>
        </row>
        <row r="3663">
          <cell r="C3663">
            <v>6935</v>
          </cell>
          <cell r="D3663" t="str">
            <v>Pih. Suministro E Instalacion De Distribucion De 12 Circuitos</v>
          </cell>
          <cell r="E3663" t="str">
            <v>UN</v>
          </cell>
          <cell r="F3663">
            <v>394788.7</v>
          </cell>
          <cell r="G3663">
            <v>42578</v>
          </cell>
        </row>
        <row r="3664">
          <cell r="C3664">
            <v>6937</v>
          </cell>
          <cell r="D3664" t="str">
            <v>Pih. Suministro E Instalacion De Distribucion De 18 Circuitos</v>
          </cell>
          <cell r="E3664" t="str">
            <v>UN</v>
          </cell>
          <cell r="F3664">
            <v>409750.7</v>
          </cell>
          <cell r="G3664">
            <v>42578</v>
          </cell>
        </row>
        <row r="3665">
          <cell r="C3665">
            <v>6938</v>
          </cell>
          <cell r="D3665" t="str">
            <v>Pih. Salida Doble De Datos Cat 6A, Incluye Face Plate Ejecutivo De Dos Insertos, Dos Jack</v>
          </cell>
          <cell r="E3665" t="str">
            <v>UN</v>
          </cell>
          <cell r="F3665">
            <v>197968.99</v>
          </cell>
          <cell r="G3665">
            <v>42579</v>
          </cell>
        </row>
        <row r="3666">
          <cell r="C3666">
            <v>6939</v>
          </cell>
          <cell r="D3666" t="str">
            <v>Pih. Suministro E Instalacion De Breaker Enchufable De 1 X 20 Amperios</v>
          </cell>
          <cell r="E3666" t="str">
            <v>UN</v>
          </cell>
          <cell r="F3666">
            <v>22477.06</v>
          </cell>
          <cell r="G3666">
            <v>42592</v>
          </cell>
        </row>
        <row r="3667">
          <cell r="C3667">
            <v>6940</v>
          </cell>
          <cell r="D3667" t="str">
            <v>Pih. Suministro E Instalacion De Breaker Enchufable De 1 X 30 Amperios</v>
          </cell>
          <cell r="E3667" t="str">
            <v>UN</v>
          </cell>
          <cell r="F3667">
            <v>22477.06</v>
          </cell>
          <cell r="G3667">
            <v>42579</v>
          </cell>
        </row>
        <row r="3668">
          <cell r="C3668">
            <v>6941</v>
          </cell>
          <cell r="D3668" t="str">
            <v>Pih. Ventana De Aluminio  De 2.00 X 0.60 Metros, Color Blanco, Vidrio Azul</v>
          </cell>
          <cell r="E3668" t="str">
            <v>UN</v>
          </cell>
          <cell r="F3668">
            <v>262252.56</v>
          </cell>
          <cell r="G3668">
            <v>42579</v>
          </cell>
        </row>
        <row r="3669">
          <cell r="C3669">
            <v>6942</v>
          </cell>
          <cell r="D3669" t="str">
            <v>Pih. Cable Utp 4 Pares Cat 6</v>
          </cell>
          <cell r="E3669" t="str">
            <v>ML</v>
          </cell>
          <cell r="F3669">
            <v>8406.0400000000009</v>
          </cell>
          <cell r="G3669">
            <v>42579</v>
          </cell>
        </row>
        <row r="3670">
          <cell r="C3670">
            <v>6943</v>
          </cell>
          <cell r="D3670" t="str">
            <v>Pih. Ventana En Aluminio De 2.00 X 1.00 Metros, Color Blanco, Vidrio Azul</v>
          </cell>
          <cell r="E3670" t="str">
            <v>UN</v>
          </cell>
          <cell r="F3670">
            <v>694832.56</v>
          </cell>
          <cell r="G3670">
            <v>42579</v>
          </cell>
        </row>
        <row r="3671">
          <cell r="C3671">
            <v>6944</v>
          </cell>
          <cell r="D3671" t="str">
            <v>Pih. Ventana De Aluminio De 1.50 X 1.00 Metros, Color Blanco, Vidrio Azul</v>
          </cell>
          <cell r="E3671" t="str">
            <v>UN</v>
          </cell>
          <cell r="F3671">
            <v>380702.56</v>
          </cell>
          <cell r="G3671">
            <v>42579</v>
          </cell>
        </row>
        <row r="3672">
          <cell r="C3672">
            <v>6945</v>
          </cell>
          <cell r="D3672" t="str">
            <v>Pih. Ventana De Aluminio De 0.80 X 0.40, Color Blanco, Vidrio Azul</v>
          </cell>
          <cell r="E3672" t="str">
            <v>UN</v>
          </cell>
          <cell r="F3672">
            <v>262252.56</v>
          </cell>
          <cell r="G3672">
            <v>42579</v>
          </cell>
        </row>
        <row r="3673">
          <cell r="C3673">
            <v>6946</v>
          </cell>
          <cell r="D3673" t="str">
            <v>Pih. Ventana De Aluminio De 1.50 X 0.40 Metros, Color Blanco, Vidrio Azul</v>
          </cell>
          <cell r="E3673" t="str">
            <v>UN</v>
          </cell>
          <cell r="F3673">
            <v>297787.56</v>
          </cell>
          <cell r="G3673">
            <v>42579</v>
          </cell>
        </row>
        <row r="3674">
          <cell r="C3674">
            <v>6947</v>
          </cell>
          <cell r="D3674" t="str">
            <v>Pih. Ventana De Aluminio De 0.40 X 1.60 Metros, Color Blanco, Vidrio Azul</v>
          </cell>
          <cell r="E3674" t="str">
            <v>UN</v>
          </cell>
          <cell r="F3674">
            <v>308087.56</v>
          </cell>
          <cell r="G3674">
            <v>42579</v>
          </cell>
        </row>
        <row r="3675">
          <cell r="C3675">
            <v>6948</v>
          </cell>
          <cell r="D3675" t="str">
            <v>Pih. Ventana En Aluminio De 1.50 X 1.50 Metros, Color Blanco, Vidrio Azul</v>
          </cell>
          <cell r="E3675" t="str">
            <v>UN</v>
          </cell>
          <cell r="F3675">
            <v>558377.56000000006</v>
          </cell>
          <cell r="G3675">
            <v>42579</v>
          </cell>
        </row>
        <row r="3676">
          <cell r="C3676">
            <v>6949</v>
          </cell>
          <cell r="D3676" t="str">
            <v>Pih. Suministro E Instalacion De Breaker Enchufable De 2 X 50 Amperios</v>
          </cell>
          <cell r="E3676" t="str">
            <v>UN</v>
          </cell>
          <cell r="F3676">
            <v>40393.06</v>
          </cell>
          <cell r="G3676">
            <v>42578</v>
          </cell>
        </row>
        <row r="3677">
          <cell r="C3677">
            <v>6950</v>
          </cell>
          <cell r="D3677" t="str">
            <v>Pih. Marquillas Acrilica Por Punto (Segun Norma)</v>
          </cell>
          <cell r="E3677" t="str">
            <v>UN</v>
          </cell>
          <cell r="F3677">
            <v>8870.91</v>
          </cell>
          <cell r="G3677">
            <v>42579</v>
          </cell>
        </row>
        <row r="3678">
          <cell r="C3678">
            <v>6951</v>
          </cell>
          <cell r="D3678" t="str">
            <v>Pih. Tuberia Y Accesorio Acero Carbon 3"</v>
          </cell>
          <cell r="E3678" t="str">
            <v>ML</v>
          </cell>
          <cell r="F3678">
            <v>81594.36</v>
          </cell>
          <cell r="G3678">
            <v>42578</v>
          </cell>
        </row>
        <row r="3679">
          <cell r="C3679">
            <v>6955</v>
          </cell>
          <cell r="D3679" t="str">
            <v>Losa Aligerada Con Caseton De Icopor, Altura 0.40 Mts. Incluye Torta Superior De 0.05 Mts En Concreto De 4000 Psi</v>
          </cell>
          <cell r="E3679" t="str">
            <v>M2</v>
          </cell>
          <cell r="F3679">
            <v>151200.49</v>
          </cell>
          <cell r="G3679">
            <v>42578</v>
          </cell>
        </row>
        <row r="3680">
          <cell r="C3680">
            <v>6956</v>
          </cell>
          <cell r="D3680" t="str">
            <v>Suministro E Instalacion De Puerta En Malla Eslabonada Transparente De 11.5 X 4.5 Con Apertura De Sistema Mecanico Incluye Rieles Y Todos Los Elementos Para Su Correcta Instalacion</v>
          </cell>
          <cell r="E3680" t="str">
            <v>UN</v>
          </cell>
          <cell r="F3680">
            <v>14848500</v>
          </cell>
          <cell r="G3680">
            <v>42578</v>
          </cell>
        </row>
        <row r="3681">
          <cell r="C3681">
            <v>6957</v>
          </cell>
          <cell r="D3681" t="str">
            <v>Puerta Cortafuego Batientes De Acero De 1.2 X 2.20 Las Hojas Son Fabricadas De Acero Galvanizado Y Pintado Del Mismo Color Del Marco, En Dos Bandejas, Rellenas Con Lana De Roca De 55 Mm De Espesor Adherida Firmemente A Las Bandejas Juntas Intumescentes Rodean La Hoja Por Los Cuatro Bordes</v>
          </cell>
          <cell r="E3681" t="str">
            <v>UN</v>
          </cell>
          <cell r="F3681">
            <v>3721050</v>
          </cell>
          <cell r="G3681">
            <v>42578</v>
          </cell>
        </row>
        <row r="3682">
          <cell r="C3682">
            <v>6958</v>
          </cell>
          <cell r="D3682" t="str">
            <v>Pih. Suministro E Instalacion De Acometida Aerea En Cable De Cobre Thw 2 No. 4/0 Awg + 4/0 Awg Thhn</v>
          </cell>
          <cell r="E3682" t="str">
            <v>ML</v>
          </cell>
          <cell r="F3682">
            <v>205228.48</v>
          </cell>
          <cell r="G3682">
            <v>42580</v>
          </cell>
        </row>
        <row r="3683">
          <cell r="C3683">
            <v>6959</v>
          </cell>
          <cell r="D3683" t="str">
            <v>Pih. Suministro E Instalacion De Acometida En Cable De Cobre Thw 3 No. 2/0 Awg + 2/0 Awg + No. 4 Tawg En Ducto De 1 1/2"</v>
          </cell>
          <cell r="E3683" t="str">
            <v>ML</v>
          </cell>
          <cell r="F3683">
            <v>207114.48</v>
          </cell>
          <cell r="G3683">
            <v>42579</v>
          </cell>
        </row>
        <row r="3684">
          <cell r="C3684">
            <v>6960</v>
          </cell>
          <cell r="D3684" t="str">
            <v>Pih.Suministro E Instalacion De Acometida En Cable De Cobre Thw 3 No. 2/0 Awg + No. 6 Tawg En Ducto De 1 1/2"</v>
          </cell>
          <cell r="E3684" t="str">
            <v>ML</v>
          </cell>
          <cell r="F3684">
            <v>204317.48</v>
          </cell>
          <cell r="G3684">
            <v>42580</v>
          </cell>
        </row>
        <row r="3685">
          <cell r="C3685">
            <v>6961</v>
          </cell>
          <cell r="D3685" t="str">
            <v>Pih. Suministro E Instalacion De Acometida En Cable De Cobre Thw 4 No. 2 Awg + No. 4 Tawg En Ducto De 2"</v>
          </cell>
          <cell r="E3685" t="str">
            <v>ML</v>
          </cell>
          <cell r="F3685">
            <v>176765.48</v>
          </cell>
          <cell r="G3685">
            <v>42579</v>
          </cell>
        </row>
        <row r="3686">
          <cell r="C3686">
            <v>6964</v>
          </cell>
          <cell r="D3686" t="str">
            <v>Interruptor Conmutable Sencillo</v>
          </cell>
          <cell r="E3686" t="str">
            <v>UN</v>
          </cell>
          <cell r="F3686">
            <v>99418.53</v>
          </cell>
          <cell r="G3686">
            <v>42578</v>
          </cell>
        </row>
        <row r="3687">
          <cell r="C3687">
            <v>6966</v>
          </cell>
          <cell r="D3687" t="str">
            <v>Prvc. Instalacion De Poste Hpv 1050 Kg 14 Mts</v>
          </cell>
          <cell r="E3687" t="str">
            <v>UN</v>
          </cell>
          <cell r="F3687">
            <v>2566925.52</v>
          </cell>
          <cell r="G3687">
            <v>42572</v>
          </cell>
        </row>
        <row r="3688">
          <cell r="C3688">
            <v>6967</v>
          </cell>
          <cell r="D3688" t="str">
            <v>Pih. Tuberia Y Accesorios Acero - Carbon 2"</v>
          </cell>
          <cell r="E3688" t="str">
            <v>ML</v>
          </cell>
          <cell r="F3688">
            <v>49522.36</v>
          </cell>
          <cell r="G3688">
            <v>42578</v>
          </cell>
        </row>
        <row r="3689">
          <cell r="C3689">
            <v>6969</v>
          </cell>
          <cell r="D3689" t="str">
            <v>Acometida 2 No. 2 + No. 2 + No. 4T Cobre Thhw</v>
          </cell>
          <cell r="E3689" t="str">
            <v>ML</v>
          </cell>
          <cell r="F3689">
            <v>62066.43</v>
          </cell>
          <cell r="G3689">
            <v>42578</v>
          </cell>
        </row>
        <row r="3690">
          <cell r="C3690">
            <v>6970</v>
          </cell>
          <cell r="D3690" t="str">
            <v>Pih. Tuberia Y Accesorios Acero Carbon 1 1/2"</v>
          </cell>
          <cell r="E3690" t="str">
            <v>ML</v>
          </cell>
          <cell r="F3690">
            <v>36516.17</v>
          </cell>
          <cell r="G3690">
            <v>42578</v>
          </cell>
        </row>
        <row r="3691">
          <cell r="C3691">
            <v>6971</v>
          </cell>
          <cell r="D3691" t="str">
            <v>Pih. Marquillas Para Gabinete Y Patch Panel</v>
          </cell>
          <cell r="E3691" t="str">
            <v>UN</v>
          </cell>
          <cell r="F3691">
            <v>10970.91</v>
          </cell>
          <cell r="G3691">
            <v>42579</v>
          </cell>
        </row>
        <row r="3692">
          <cell r="C3692">
            <v>6972</v>
          </cell>
          <cell r="D3692" t="str">
            <v>Tablero Bifasico Con Puerta Y Espacio Para Totalizador 30 Circuitos Empotrar</v>
          </cell>
          <cell r="E3692" t="str">
            <v>UN</v>
          </cell>
          <cell r="F3692">
            <v>929526.7</v>
          </cell>
          <cell r="G3692">
            <v>42578</v>
          </cell>
        </row>
        <row r="3693">
          <cell r="C3693">
            <v>6976</v>
          </cell>
          <cell r="D3693" t="str">
            <v>Instalacion De Canaleta De 0.12 X 0.05 Mts Con Tapa</v>
          </cell>
          <cell r="E3693" t="str">
            <v>ML</v>
          </cell>
          <cell r="F3693">
            <v>28888.49</v>
          </cell>
          <cell r="G3693">
            <v>42578</v>
          </cell>
        </row>
        <row r="3694">
          <cell r="C3694">
            <v>6978</v>
          </cell>
          <cell r="D3694" t="str">
            <v>Salida Para Television Sin Cable</v>
          </cell>
          <cell r="E3694" t="str">
            <v>UN</v>
          </cell>
          <cell r="F3694">
            <v>64264.38</v>
          </cell>
          <cell r="G3694">
            <v>42578</v>
          </cell>
        </row>
        <row r="3695">
          <cell r="C3695">
            <v>6979</v>
          </cell>
          <cell r="D3695" t="str">
            <v>Pih. Tuberia Y Accesorio Acero - Carbon 1"</v>
          </cell>
          <cell r="E3695" t="str">
            <v>ML</v>
          </cell>
          <cell r="F3695">
            <v>33043.17</v>
          </cell>
          <cell r="G3695">
            <v>42578</v>
          </cell>
        </row>
        <row r="3696">
          <cell r="C3696">
            <v>6980</v>
          </cell>
          <cell r="D3696" t="str">
            <v>Pih. Suministro E Instalacion De Rociadores</v>
          </cell>
          <cell r="E3696" t="str">
            <v>UN</v>
          </cell>
          <cell r="F3696">
            <v>158219.56</v>
          </cell>
          <cell r="G3696">
            <v>42579</v>
          </cell>
        </row>
        <row r="3697">
          <cell r="C3697">
            <v>6981</v>
          </cell>
          <cell r="D3697" t="str">
            <v>Campamento, Instalacion Y Desmonte. Incluye Piso En Concreto Y Cubierta De Eternit, De 5.00 X 3.00 Mts</v>
          </cell>
          <cell r="E3697" t="str">
            <v>UN</v>
          </cell>
          <cell r="F3697">
            <v>2089708</v>
          </cell>
          <cell r="G3697">
            <v>42578</v>
          </cell>
        </row>
        <row r="3698">
          <cell r="C3698">
            <v>6982</v>
          </cell>
          <cell r="D3698" t="str">
            <v>Demoliciones</v>
          </cell>
          <cell r="E3698" t="str">
            <v>UN</v>
          </cell>
          <cell r="F3698">
            <v>15000000</v>
          </cell>
          <cell r="G3698">
            <v>42578</v>
          </cell>
        </row>
        <row r="3699">
          <cell r="C3699">
            <v>6983</v>
          </cell>
          <cell r="D3699" t="str">
            <v>Provision De Señalizacion Horizontal Y Vertical</v>
          </cell>
          <cell r="E3699" t="str">
            <v>GL</v>
          </cell>
          <cell r="F3699">
            <v>14419118.4</v>
          </cell>
          <cell r="G3699">
            <v>42578</v>
          </cell>
        </row>
        <row r="3700">
          <cell r="C3700">
            <v>6984</v>
          </cell>
          <cell r="D3700" t="str">
            <v>Provision De Semaforizacion</v>
          </cell>
          <cell r="E3700" t="str">
            <v>GL</v>
          </cell>
          <cell r="F3700">
            <v>28000000</v>
          </cell>
          <cell r="G3700">
            <v>42578</v>
          </cell>
        </row>
        <row r="3701">
          <cell r="C3701">
            <v>6985</v>
          </cell>
          <cell r="D3701" t="str">
            <v>Edu. Suministro E Instalacion De Tuberia Hierro Ductil Ranurado De 1/2" Sch 40. (Ver Diseño)</v>
          </cell>
          <cell r="E3701" t="str">
            <v>ML</v>
          </cell>
          <cell r="F3701">
            <v>22500</v>
          </cell>
          <cell r="G3701">
            <v>42578</v>
          </cell>
        </row>
        <row r="3702">
          <cell r="C3702">
            <v>6986</v>
          </cell>
          <cell r="D3702" t="str">
            <v>Edu. Suministro E Instalacion De Tuberia Hierro Ductil Ranurado De 1" Sch 40. (Ver Diseño)</v>
          </cell>
          <cell r="E3702" t="str">
            <v>ML</v>
          </cell>
          <cell r="F3702">
            <v>32000</v>
          </cell>
          <cell r="G3702">
            <v>42578</v>
          </cell>
        </row>
        <row r="3703">
          <cell r="C3703">
            <v>6987</v>
          </cell>
          <cell r="D3703" t="str">
            <v>Pih. Valvula De Compuerta 3" En Bronce</v>
          </cell>
          <cell r="E3703" t="str">
            <v>UN</v>
          </cell>
          <cell r="F3703">
            <v>880213.4</v>
          </cell>
          <cell r="G3703">
            <v>42578</v>
          </cell>
        </row>
        <row r="3704">
          <cell r="C3704">
            <v>6988</v>
          </cell>
          <cell r="D3704" t="str">
            <v>Pih. Prueba Hidraulica Sistema Contraincendios</v>
          </cell>
          <cell r="E3704" t="str">
            <v>UN</v>
          </cell>
          <cell r="F3704">
            <v>439213.4</v>
          </cell>
          <cell r="G3704">
            <v>42590</v>
          </cell>
        </row>
        <row r="3705">
          <cell r="C3705">
            <v>6989</v>
          </cell>
          <cell r="D3705" t="str">
            <v>Pih .Accesorios De Fijacion</v>
          </cell>
          <cell r="E3705" t="str">
            <v>UN</v>
          </cell>
          <cell r="F3705">
            <v>9580.7999999999993</v>
          </cell>
          <cell r="G3705">
            <v>42590</v>
          </cell>
        </row>
        <row r="3706">
          <cell r="C3706">
            <v>6990</v>
          </cell>
          <cell r="D3706" t="str">
            <v>Pih. Anclaje De Acero Inoxidable Para Antena</v>
          </cell>
          <cell r="E3706" t="str">
            <v>UN</v>
          </cell>
          <cell r="F3706">
            <v>39333</v>
          </cell>
          <cell r="G3706">
            <v>42579</v>
          </cell>
        </row>
        <row r="3707">
          <cell r="C3707">
            <v>6991</v>
          </cell>
          <cell r="D3707" t="str">
            <v>Pih. Antena G6 Y/O Direccionales</v>
          </cell>
          <cell r="E3707" t="str">
            <v>UN</v>
          </cell>
          <cell r="F3707">
            <v>428000.49</v>
          </cell>
          <cell r="G3707">
            <v>42584</v>
          </cell>
        </row>
        <row r="3708">
          <cell r="C3708">
            <v>6992</v>
          </cell>
          <cell r="D3708" t="str">
            <v>Pih. Patch Cord De 3 Ft Cat 6</v>
          </cell>
          <cell r="E3708" t="str">
            <v>UN</v>
          </cell>
          <cell r="F3708">
            <v>38061.599999999999</v>
          </cell>
          <cell r="G3708">
            <v>42579</v>
          </cell>
        </row>
        <row r="3709">
          <cell r="C3709">
            <v>6993</v>
          </cell>
          <cell r="D3709" t="str">
            <v>Pih. Bateria Estacionaria 800 Ah</v>
          </cell>
          <cell r="E3709" t="str">
            <v>UN</v>
          </cell>
          <cell r="F3709">
            <v>610632.98</v>
          </cell>
          <cell r="G3709">
            <v>42584</v>
          </cell>
        </row>
        <row r="3710">
          <cell r="C3710">
            <v>6994</v>
          </cell>
          <cell r="D3710" t="str">
            <v>Pih. Patch Cord De 5 Ft Cat 6</v>
          </cell>
          <cell r="E3710" t="str">
            <v>UN</v>
          </cell>
          <cell r="F3710">
            <v>41526.6</v>
          </cell>
          <cell r="G3710">
            <v>42579</v>
          </cell>
        </row>
        <row r="3711">
          <cell r="C3711">
            <v>6995</v>
          </cell>
          <cell r="D3711" t="str">
            <v>Pih. Suministro E Instalacion Gabinete Contraincendios</v>
          </cell>
          <cell r="E3711" t="str">
            <v>UN</v>
          </cell>
          <cell r="F3711">
            <v>2259703</v>
          </cell>
          <cell r="G3711">
            <v>42578</v>
          </cell>
        </row>
        <row r="3712">
          <cell r="C3712">
            <v>6997</v>
          </cell>
          <cell r="D3712" t="str">
            <v>Pih. Patch Panel De 24 Puertos Cat 6</v>
          </cell>
          <cell r="E3712" t="str">
            <v>UN</v>
          </cell>
          <cell r="F3712">
            <v>991991.34</v>
          </cell>
          <cell r="G3712">
            <v>42579</v>
          </cell>
        </row>
        <row r="3713">
          <cell r="C3713">
            <v>6998</v>
          </cell>
          <cell r="D3713" t="str">
            <v>Pih. Cable Rg8 Ref 9913 Belden O Similar</v>
          </cell>
          <cell r="E3713" t="str">
            <v>ML</v>
          </cell>
          <cell r="F3713">
            <v>509100.49</v>
          </cell>
          <cell r="G3713">
            <v>42579</v>
          </cell>
        </row>
        <row r="3714">
          <cell r="C3714">
            <v>6999</v>
          </cell>
          <cell r="D3714" t="str">
            <v>Pih. Suministro E Instalacion Siamesas</v>
          </cell>
          <cell r="E3714" t="str">
            <v>UN</v>
          </cell>
          <cell r="F3714">
            <v>2893911.8</v>
          </cell>
          <cell r="G3714">
            <v>42578</v>
          </cell>
        </row>
        <row r="3715">
          <cell r="C3715">
            <v>7003</v>
          </cell>
          <cell r="D3715" t="str">
            <v>Pih. Patch Panel De 16 Puertos Cat 6</v>
          </cell>
          <cell r="E3715" t="str">
            <v>UN</v>
          </cell>
          <cell r="F3715">
            <v>918701.34</v>
          </cell>
          <cell r="G3715">
            <v>42579</v>
          </cell>
        </row>
        <row r="3716">
          <cell r="C3716">
            <v>7004</v>
          </cell>
          <cell r="D3716" t="str">
            <v>Pih. Ventana En Aluminio De 2.00 X 0.40 Metros De Color Blanco, Vidrio Azul</v>
          </cell>
          <cell r="E3716" t="str">
            <v>UN</v>
          </cell>
          <cell r="F3716">
            <v>321477.56</v>
          </cell>
          <cell r="G3716">
            <v>42579</v>
          </cell>
        </row>
        <row r="3717">
          <cell r="C3717">
            <v>7005</v>
          </cell>
          <cell r="D3717" t="str">
            <v>Pih. Ventana En Vidrio Templado De 6 Mm De 1.50 X 1.40 Metros</v>
          </cell>
          <cell r="E3717" t="str">
            <v>UN</v>
          </cell>
          <cell r="F3717">
            <v>1272069.56</v>
          </cell>
          <cell r="G3717">
            <v>42579</v>
          </cell>
        </row>
        <row r="3718">
          <cell r="C3718">
            <v>7007</v>
          </cell>
          <cell r="D3718" t="str">
            <v>Pih. Patch Panel De 24 Puertos Cat 5</v>
          </cell>
          <cell r="E3718" t="str">
            <v>UN</v>
          </cell>
          <cell r="F3718">
            <v>687491.34</v>
          </cell>
          <cell r="G3718">
            <v>42579</v>
          </cell>
        </row>
        <row r="3719">
          <cell r="C3719">
            <v>7011</v>
          </cell>
          <cell r="D3719" t="str">
            <v>Pih. Puerta En Aluminio De 1.20 X 2.40 Metros Color Blanco</v>
          </cell>
          <cell r="E3719" t="str">
            <v>UN</v>
          </cell>
          <cell r="F3719">
            <v>1826329.11</v>
          </cell>
          <cell r="G3719">
            <v>42579</v>
          </cell>
        </row>
        <row r="3720">
          <cell r="C3720">
            <v>7012</v>
          </cell>
          <cell r="D3720" t="str">
            <v>Pih. Organizador De Cable Horizontal De 2 U</v>
          </cell>
          <cell r="E3720" t="str">
            <v>UN</v>
          </cell>
          <cell r="F3720">
            <v>278835.49</v>
          </cell>
          <cell r="G3720">
            <v>42579</v>
          </cell>
        </row>
        <row r="3721">
          <cell r="C3721">
            <v>7014</v>
          </cell>
          <cell r="D3721" t="str">
            <v>Pih. Puerta En Aluminio De 1.40 X 2.40 Metros Color Blanco</v>
          </cell>
          <cell r="E3721" t="str">
            <v>UN</v>
          </cell>
          <cell r="F3721">
            <v>2064356.11</v>
          </cell>
          <cell r="G3721">
            <v>42579</v>
          </cell>
        </row>
        <row r="3722">
          <cell r="C3722">
            <v>7015</v>
          </cell>
          <cell r="D3722" t="str">
            <v>Pih. Porton En Lamina Galvanizada De 3.00 X 3.00 Metros</v>
          </cell>
          <cell r="E3722" t="str">
            <v>UN</v>
          </cell>
          <cell r="F3722">
            <v>1435848.67</v>
          </cell>
          <cell r="G3722">
            <v>42579</v>
          </cell>
        </row>
        <row r="3723">
          <cell r="C3723">
            <v>7016</v>
          </cell>
          <cell r="D3723" t="str">
            <v>Pih. Cerramiento En Malla Eslabonada</v>
          </cell>
          <cell r="E3723" t="str">
            <v>M2</v>
          </cell>
          <cell r="F3723">
            <v>236156.22</v>
          </cell>
          <cell r="G3723">
            <v>42579</v>
          </cell>
        </row>
        <row r="3724">
          <cell r="C3724">
            <v>7017</v>
          </cell>
          <cell r="D3724" t="str">
            <v>Pih. Reja En Aluminio Tipo Bocadillo Color Blanco</v>
          </cell>
          <cell r="E3724" t="str">
            <v>M2</v>
          </cell>
          <cell r="F3724">
            <v>337974.56</v>
          </cell>
          <cell r="G3724">
            <v>42579</v>
          </cell>
        </row>
        <row r="3725">
          <cell r="C3725">
            <v>7018</v>
          </cell>
          <cell r="D3725" t="str">
            <v>Pih. Baranda En Tubo Galvanizado De 1"</v>
          </cell>
          <cell r="E3725" t="str">
            <v>ML</v>
          </cell>
          <cell r="F3725">
            <v>322505.78000000003</v>
          </cell>
          <cell r="G3725">
            <v>42579</v>
          </cell>
        </row>
        <row r="3726">
          <cell r="C3726">
            <v>7019</v>
          </cell>
          <cell r="D3726" t="str">
            <v>Pih. Baranda En Tubo Galvanizado De 1 1/2"</v>
          </cell>
          <cell r="E3726" t="str">
            <v>ML</v>
          </cell>
          <cell r="F3726">
            <v>445292.78</v>
          </cell>
          <cell r="G3726">
            <v>42579</v>
          </cell>
        </row>
        <row r="3727">
          <cell r="C3727">
            <v>7020</v>
          </cell>
          <cell r="D3727" t="str">
            <v>Pih. Conectores Mini Uhf Para Rg 58</v>
          </cell>
          <cell r="E3727" t="str">
            <v>UN</v>
          </cell>
          <cell r="F3727">
            <v>80967</v>
          </cell>
          <cell r="G3727">
            <v>42590</v>
          </cell>
        </row>
        <row r="3728">
          <cell r="C3728">
            <v>7021</v>
          </cell>
          <cell r="D3728" t="str">
            <v>Pih. Accesorios De Organizacion Y Marcacion X Mt De Cable</v>
          </cell>
          <cell r="E3728" t="str">
            <v>ML</v>
          </cell>
          <cell r="F3728">
            <v>4232.45</v>
          </cell>
          <cell r="G3728">
            <v>42579</v>
          </cell>
        </row>
        <row r="3729">
          <cell r="C3729">
            <v>7022</v>
          </cell>
          <cell r="D3729" t="str">
            <v>Pih. Fuente De Poder Astrom Sp150 Trnsyster</v>
          </cell>
          <cell r="E3729" t="str">
            <v>UN</v>
          </cell>
          <cell r="F3729">
            <v>738099.99</v>
          </cell>
          <cell r="G3729">
            <v>42579</v>
          </cell>
        </row>
        <row r="3730">
          <cell r="C3730">
            <v>7023</v>
          </cell>
          <cell r="D3730" t="str">
            <v>Pih. Suministro E Instalacion De Cubierta Techmetnespuma Pur 17 Mm, Color Rall 9002 Tipo Sandwich</v>
          </cell>
          <cell r="E3730" t="str">
            <v>M2</v>
          </cell>
          <cell r="F3730">
            <v>192060.95</v>
          </cell>
          <cell r="G3730">
            <v>42578</v>
          </cell>
        </row>
        <row r="3731">
          <cell r="C3731">
            <v>7024</v>
          </cell>
          <cell r="D3731" t="str">
            <v>Pih. Guayas De Acero De 1/8 0 3/16 Para Vientos</v>
          </cell>
          <cell r="E3731" t="str">
            <v>UN</v>
          </cell>
          <cell r="F3731">
            <v>51970.6</v>
          </cell>
          <cell r="G3731">
            <v>42579</v>
          </cell>
        </row>
        <row r="3732">
          <cell r="C3732">
            <v>7025</v>
          </cell>
          <cell r="D3732" t="str">
            <v>Pih. Certificacion De Puntos De Datos</v>
          </cell>
          <cell r="E3732" t="str">
            <v>UN</v>
          </cell>
          <cell r="F3732">
            <v>63715.24</v>
          </cell>
          <cell r="G3732">
            <v>42579</v>
          </cell>
        </row>
        <row r="3733">
          <cell r="C3733">
            <v>7026</v>
          </cell>
          <cell r="D3733" t="str">
            <v>Pih. Mastil En Tubo Galvanizado De 1/2 X 1/8 X 6</v>
          </cell>
          <cell r="E3733" t="str">
            <v>ML</v>
          </cell>
          <cell r="F3733">
            <v>169178</v>
          </cell>
          <cell r="G3733">
            <v>42579</v>
          </cell>
        </row>
        <row r="3734">
          <cell r="C3734">
            <v>7027</v>
          </cell>
          <cell r="D3734" t="str">
            <v>Pih. Switch 24 Puertos X 10/100 24 + 2 X 1000 Gbps Administrable Capa 2</v>
          </cell>
          <cell r="E3734" t="str">
            <v>UN</v>
          </cell>
          <cell r="F3734">
            <v>2709303.46</v>
          </cell>
          <cell r="G3734">
            <v>42579</v>
          </cell>
        </row>
        <row r="3735">
          <cell r="C3735">
            <v>7029</v>
          </cell>
          <cell r="D3735" t="str">
            <v>Pih. Planta Telefonica 3 Troncales 8 Extensiones</v>
          </cell>
          <cell r="E3735" t="str">
            <v>UN</v>
          </cell>
          <cell r="F3735">
            <v>4478161.9000000004</v>
          </cell>
          <cell r="G3735">
            <v>42579</v>
          </cell>
        </row>
        <row r="3736">
          <cell r="C3736">
            <v>7030</v>
          </cell>
          <cell r="D3736" t="str">
            <v>Pih. Camara Infraroja, 1/3 Ccd, 540 Lineas, Lente Varifocal De 2,8 A 12 Mm , 0 Lux 34 Leds, Icr Dia/Noche, 4 Mascaras De Privacidad, Ip66</v>
          </cell>
          <cell r="E3736" t="str">
            <v>UN</v>
          </cell>
          <cell r="F3736">
            <v>2534434.0299999998</v>
          </cell>
          <cell r="G3736">
            <v>42586</v>
          </cell>
        </row>
        <row r="3737">
          <cell r="C3737">
            <v>7032</v>
          </cell>
          <cell r="D3737" t="str">
            <v>Pih. Radio Base Pro 5100 25W 64 Ch Incluye Bateria Y Cargador</v>
          </cell>
          <cell r="E3737" t="str">
            <v>UN</v>
          </cell>
          <cell r="F3737">
            <v>2860199.99</v>
          </cell>
          <cell r="G3737">
            <v>42579</v>
          </cell>
        </row>
        <row r="3738">
          <cell r="C3738">
            <v>7033</v>
          </cell>
          <cell r="D3738" t="str">
            <v>Pih. Soporte Para Camara Fija</v>
          </cell>
          <cell r="E3738" t="str">
            <v>UN</v>
          </cell>
          <cell r="F3738">
            <v>178758</v>
          </cell>
          <cell r="G3738">
            <v>42579</v>
          </cell>
        </row>
        <row r="3739">
          <cell r="C3739">
            <v>7034</v>
          </cell>
          <cell r="D3739" t="str">
            <v>Pih. Toma Corrientes A 110 V Completo</v>
          </cell>
          <cell r="E3739" t="str">
            <v>UN</v>
          </cell>
          <cell r="F3739">
            <v>59425.66</v>
          </cell>
          <cell r="G3739">
            <v>42579</v>
          </cell>
        </row>
        <row r="3740">
          <cell r="C3740">
            <v>7035</v>
          </cell>
          <cell r="D3740" t="str">
            <v>Pih. Cyberdomo Camara Mobil 12 X Dia/Noche</v>
          </cell>
          <cell r="E3740" t="str">
            <v>UN</v>
          </cell>
          <cell r="F3740">
            <v>6348672.8099999996</v>
          </cell>
          <cell r="G3740">
            <v>42579</v>
          </cell>
        </row>
        <row r="3741">
          <cell r="C3741">
            <v>7037</v>
          </cell>
          <cell r="D3741" t="str">
            <v>Pih. Radio Portatiles Motorola Ep 450</v>
          </cell>
          <cell r="E3741" t="str">
            <v>UN</v>
          </cell>
          <cell r="F3741">
            <v>2930199.99</v>
          </cell>
          <cell r="G3741">
            <v>42579</v>
          </cell>
        </row>
        <row r="3742">
          <cell r="C3742">
            <v>7038</v>
          </cell>
          <cell r="D3742" t="str">
            <v>Pih. Suministro Y Montaje Estructura Metalica</v>
          </cell>
          <cell r="E3742" t="str">
            <v>KG</v>
          </cell>
          <cell r="F3742">
            <v>13852.76</v>
          </cell>
          <cell r="G3742">
            <v>42584</v>
          </cell>
        </row>
        <row r="3743">
          <cell r="C3743">
            <v>7040</v>
          </cell>
          <cell r="D3743" t="str">
            <v>Pih. Varilla Cooperwell 1.8 Monopolo A Tierra</v>
          </cell>
          <cell r="E3743" t="str">
            <v>UN</v>
          </cell>
          <cell r="F3743">
            <v>371054.94</v>
          </cell>
          <cell r="G3743">
            <v>42579</v>
          </cell>
        </row>
        <row r="3744">
          <cell r="C3744">
            <v>7041</v>
          </cell>
          <cell r="D3744" t="str">
            <v>Pih. Instalaciones Garantias Y Mano De Obra</v>
          </cell>
          <cell r="E3744" t="str">
            <v>GL</v>
          </cell>
          <cell r="F3744">
            <v>3750000</v>
          </cell>
          <cell r="G3744">
            <v>42579</v>
          </cell>
        </row>
        <row r="3745">
          <cell r="C3745">
            <v>7042</v>
          </cell>
          <cell r="D3745" t="str">
            <v>Pih. Legalizaciones</v>
          </cell>
          <cell r="E3745" t="str">
            <v>GL</v>
          </cell>
          <cell r="F3745">
            <v>1125000</v>
          </cell>
          <cell r="G3745">
            <v>42579</v>
          </cell>
        </row>
        <row r="3746">
          <cell r="C3746">
            <v>7043</v>
          </cell>
          <cell r="D3746" t="str">
            <v>Pih. Mantenimiento Y Asesoria Anual</v>
          </cell>
          <cell r="E3746" t="str">
            <v>GL</v>
          </cell>
          <cell r="F3746">
            <v>1875000</v>
          </cell>
          <cell r="G3746">
            <v>42579</v>
          </cell>
        </row>
        <row r="3747">
          <cell r="C3747">
            <v>7044</v>
          </cell>
          <cell r="D3747" t="str">
            <v>Pih. Capacitaciones</v>
          </cell>
          <cell r="E3747" t="str">
            <v>GL</v>
          </cell>
          <cell r="F3747">
            <v>7500000</v>
          </cell>
          <cell r="G3747">
            <v>42579</v>
          </cell>
        </row>
        <row r="3748">
          <cell r="C3748">
            <v>7045</v>
          </cell>
          <cell r="D3748" t="str">
            <v>Pih. Suministro E Instalacion De Minisplit De 18000 Btu</v>
          </cell>
          <cell r="E3748" t="str">
            <v>UN</v>
          </cell>
          <cell r="F3748">
            <v>4018027</v>
          </cell>
          <cell r="G3748">
            <v>42579</v>
          </cell>
        </row>
        <row r="3749">
          <cell r="C3749">
            <v>7046</v>
          </cell>
          <cell r="D3749" t="str">
            <v>Pih. Suministro E Instalacion De Minisplit De 12000 Btu</v>
          </cell>
          <cell r="E3749" t="str">
            <v>UN</v>
          </cell>
          <cell r="F3749">
            <v>3467919.49</v>
          </cell>
          <cell r="G3749">
            <v>42579</v>
          </cell>
        </row>
        <row r="3750">
          <cell r="C3750">
            <v>7047</v>
          </cell>
          <cell r="D3750" t="str">
            <v>Pih. Suministro E Instalacion De Minisplit De 9000 Btu</v>
          </cell>
          <cell r="E3750" t="str">
            <v>UN</v>
          </cell>
          <cell r="F3750">
            <v>3122938.09</v>
          </cell>
          <cell r="G3750">
            <v>42579</v>
          </cell>
        </row>
        <row r="3751">
          <cell r="C3751">
            <v>7048</v>
          </cell>
          <cell r="D3751" t="str">
            <v>Pih. Suministro E Instalacion De Cobre Tipo L 1/2</v>
          </cell>
          <cell r="E3751" t="str">
            <v>ML</v>
          </cell>
          <cell r="F3751">
            <v>71084.479999999996</v>
          </cell>
          <cell r="G3751">
            <v>42580</v>
          </cell>
        </row>
        <row r="3752">
          <cell r="C3752">
            <v>7049</v>
          </cell>
          <cell r="D3752" t="str">
            <v>Pih: Concreto Impermeabilizado De 4000 Psi Muros Tanque De Almacenamiento De Agua Potable, Incluye Monte Y Desmonte Formaleta</v>
          </cell>
          <cell r="E3752" t="str">
            <v>M3</v>
          </cell>
          <cell r="F3752">
            <v>980432.12</v>
          </cell>
          <cell r="G3752">
            <v>42578</v>
          </cell>
        </row>
        <row r="3753">
          <cell r="C3753">
            <v>7050</v>
          </cell>
          <cell r="D3753" t="str">
            <v>Pih. Suministro E Instalacion De Cobre Tipo L 3/4"</v>
          </cell>
          <cell r="E3753" t="str">
            <v>ML</v>
          </cell>
          <cell r="F3753">
            <v>99430.67</v>
          </cell>
          <cell r="G3753">
            <v>42579</v>
          </cell>
        </row>
        <row r="3754">
          <cell r="C3754">
            <v>7051</v>
          </cell>
          <cell r="D3754" t="str">
            <v>Pih. Suministro E Instalacion De Cobre Tipo L 1"</v>
          </cell>
          <cell r="E3754" t="str">
            <v>ML</v>
          </cell>
          <cell r="F3754">
            <v>144993.60000000001</v>
          </cell>
          <cell r="G3754">
            <v>42579</v>
          </cell>
        </row>
        <row r="3755">
          <cell r="C3755">
            <v>7052</v>
          </cell>
          <cell r="D3755" t="str">
            <v>Pih: Concreto Impermeabilizado De 4000 Psi Losa Tanque E=0,20</v>
          </cell>
          <cell r="E3755" t="str">
            <v>M2</v>
          </cell>
          <cell r="F3755">
            <v>282793.33</v>
          </cell>
          <cell r="G3755">
            <v>42579</v>
          </cell>
        </row>
        <row r="3756">
          <cell r="C3756">
            <v>7053</v>
          </cell>
          <cell r="D3756" t="str">
            <v>Pih. Suministro E Instalacion De Bomba De Vacio 2 Hp Con Doble Cabezote</v>
          </cell>
          <cell r="E3756" t="str">
            <v>UN</v>
          </cell>
          <cell r="F3756">
            <v>99486379</v>
          </cell>
          <cell r="G3756">
            <v>42579</v>
          </cell>
        </row>
        <row r="3757">
          <cell r="C3757">
            <v>7054</v>
          </cell>
          <cell r="D3757" t="str">
            <v>Pih. Soporte Para Camara Mobil</v>
          </cell>
          <cell r="E3757" t="str">
            <v>UN</v>
          </cell>
          <cell r="F3757">
            <v>276408</v>
          </cell>
          <cell r="G3757">
            <v>42579</v>
          </cell>
        </row>
        <row r="3758">
          <cell r="C3758">
            <v>7056</v>
          </cell>
          <cell r="D3758" t="str">
            <v>Pih. Videograbador De 16 Canales Con Dd De 1024 Gb</v>
          </cell>
          <cell r="E3758" t="str">
            <v>UN</v>
          </cell>
          <cell r="F3758">
            <v>7055531.3300000001</v>
          </cell>
          <cell r="G3758">
            <v>42579</v>
          </cell>
        </row>
        <row r="3759">
          <cell r="C3759">
            <v>7057</v>
          </cell>
          <cell r="D3759" t="str">
            <v>Pih: Suministro E Instalacion Cinta Pvc Sella Junta (0.22) Para Tanque De Almacenamiento</v>
          </cell>
          <cell r="E3759" t="str">
            <v>ML</v>
          </cell>
          <cell r="F3759">
            <v>55729.87</v>
          </cell>
          <cell r="G3759">
            <v>42578</v>
          </cell>
        </row>
        <row r="3760">
          <cell r="C3760">
            <v>7058</v>
          </cell>
          <cell r="D3760" t="str">
            <v>Pih: Excavacion Tanque De Tratamiento Agua Residuales Inclute Retroexcavadora</v>
          </cell>
          <cell r="E3760" t="str">
            <v>M3</v>
          </cell>
          <cell r="F3760">
            <v>29661.38</v>
          </cell>
          <cell r="G3760">
            <v>42578</v>
          </cell>
        </row>
        <row r="3761">
          <cell r="C3761">
            <v>7059</v>
          </cell>
          <cell r="D3761" t="str">
            <v xml:space="preserve"> Pih. Suministro E Instalacion De Alarma De Area 3 Gases Medicinales</v>
          </cell>
          <cell r="E3761" t="str">
            <v>UN</v>
          </cell>
          <cell r="F3761">
            <v>14099173.4</v>
          </cell>
          <cell r="G3761">
            <v>42579</v>
          </cell>
        </row>
        <row r="3762">
          <cell r="C3762">
            <v>7061</v>
          </cell>
          <cell r="D3762" t="str">
            <v>Pih: Placa En Concreto Para Fondo De Tanque Subterreaneo 4000 Psi</v>
          </cell>
          <cell r="E3762" t="str">
            <v>M3</v>
          </cell>
          <cell r="F3762">
            <v>845914.54</v>
          </cell>
          <cell r="G3762">
            <v>42578</v>
          </cell>
        </row>
        <row r="3763">
          <cell r="C3763">
            <v>7062</v>
          </cell>
          <cell r="D3763" t="str">
            <v>Pih. Lente Varifocal Para Camara Fija</v>
          </cell>
          <cell r="E3763" t="str">
            <v>UN</v>
          </cell>
          <cell r="F3763">
            <v>446207.39</v>
          </cell>
          <cell r="G3763">
            <v>42579</v>
          </cell>
        </row>
        <row r="3764">
          <cell r="C3764">
            <v>7064</v>
          </cell>
          <cell r="D3764" t="str">
            <v>Pih. Cable Coaxial Rg-6U</v>
          </cell>
          <cell r="E3764" t="str">
            <v>ML</v>
          </cell>
          <cell r="F3764">
            <v>7280.61</v>
          </cell>
          <cell r="G3764">
            <v>42579</v>
          </cell>
        </row>
        <row r="3765">
          <cell r="C3765">
            <v>7065</v>
          </cell>
          <cell r="D3765" t="str">
            <v>Pih. Suministro E Instalacion De Caja De Corte Para 3 Gases Medicinales</v>
          </cell>
          <cell r="E3765" t="str">
            <v>UN</v>
          </cell>
          <cell r="F3765">
            <v>1844986.4</v>
          </cell>
          <cell r="G3765">
            <v>42579</v>
          </cell>
        </row>
        <row r="3766">
          <cell r="C3766">
            <v>7067</v>
          </cell>
          <cell r="D3766" t="str">
            <v>Pih. Suministro E Instalacion De Valvula De Corte 1/2"</v>
          </cell>
          <cell r="E3766" t="str">
            <v>UN</v>
          </cell>
          <cell r="F3766">
            <v>295270.01</v>
          </cell>
          <cell r="G3766">
            <v>42579</v>
          </cell>
        </row>
        <row r="3767">
          <cell r="C3767">
            <v>7068</v>
          </cell>
          <cell r="D3767" t="str">
            <v>Pih. Conectores Bnc</v>
          </cell>
          <cell r="E3767" t="str">
            <v>UN</v>
          </cell>
          <cell r="F3767">
            <v>12803.61</v>
          </cell>
          <cell r="G3767">
            <v>42579</v>
          </cell>
        </row>
        <row r="3768">
          <cell r="C3768">
            <v>7069</v>
          </cell>
          <cell r="D3768" t="str">
            <v>Pih: Muro En Concreto Foso Ascensor E= 0,20 4000 Psi</v>
          </cell>
          <cell r="E3768" t="str">
            <v>M3</v>
          </cell>
          <cell r="F3768">
            <v>936585.2</v>
          </cell>
          <cell r="G3768">
            <v>42577</v>
          </cell>
        </row>
        <row r="3769">
          <cell r="C3769">
            <v>7070</v>
          </cell>
          <cell r="D3769" t="str">
            <v>Pih. Cable Vehicular Polarizado 14 Awg</v>
          </cell>
          <cell r="E3769" t="str">
            <v>ML</v>
          </cell>
          <cell r="F3769">
            <v>4779.8900000000003</v>
          </cell>
          <cell r="G3769">
            <v>42579</v>
          </cell>
        </row>
        <row r="3770">
          <cell r="C3770">
            <v>7071</v>
          </cell>
          <cell r="D3770" t="str">
            <v>Pih. Suministro E Instalacion De Valvula De Corte 3/4"</v>
          </cell>
          <cell r="E3770" t="str">
            <v>UN</v>
          </cell>
          <cell r="F3770">
            <v>326362.01</v>
          </cell>
          <cell r="G3770">
            <v>42579</v>
          </cell>
        </row>
        <row r="3771">
          <cell r="C3771">
            <v>7072</v>
          </cell>
          <cell r="D3771" t="str">
            <v>Pih. Adaptador De Corriente Para Camaras</v>
          </cell>
          <cell r="E3771" t="str">
            <v>UN</v>
          </cell>
          <cell r="F3771">
            <v>169377.49</v>
          </cell>
          <cell r="G3771">
            <v>42579</v>
          </cell>
        </row>
        <row r="3772">
          <cell r="C3772">
            <v>7073</v>
          </cell>
          <cell r="D3772" t="str">
            <v>Pih. Suministro E Instalacion De Valvula De Corte 1"</v>
          </cell>
          <cell r="E3772" t="str">
            <v>UN</v>
          </cell>
          <cell r="F3772">
            <v>559870.01</v>
          </cell>
          <cell r="G3772">
            <v>42579</v>
          </cell>
        </row>
        <row r="3773">
          <cell r="C3773">
            <v>7074</v>
          </cell>
          <cell r="D3773" t="str">
            <v>Pih. Suministro E Instalacion De Tomas Gases Medicinales (Oxigeno, Aire, Vacio)</v>
          </cell>
          <cell r="E3773" t="str">
            <v>UN</v>
          </cell>
          <cell r="F3773">
            <v>644193.4</v>
          </cell>
          <cell r="G3773">
            <v>42579</v>
          </cell>
        </row>
        <row r="3774">
          <cell r="C3774">
            <v>7075</v>
          </cell>
          <cell r="D3774" t="str">
            <v>Pih: Accesorio De Organizacion Fijacion</v>
          </cell>
          <cell r="E3774" t="str">
            <v>GL</v>
          </cell>
          <cell r="F3774">
            <v>1138715.99</v>
          </cell>
          <cell r="G3774">
            <v>42578</v>
          </cell>
        </row>
        <row r="3775">
          <cell r="C3775">
            <v>7076</v>
          </cell>
          <cell r="D3775" t="str">
            <v>Pih. Division De Baño En Lamina Con Recubrimiento Electrostatico</v>
          </cell>
          <cell r="E3775" t="str">
            <v>M2</v>
          </cell>
          <cell r="F3775">
            <v>964438.4</v>
          </cell>
          <cell r="G3775">
            <v>42579</v>
          </cell>
        </row>
        <row r="3776">
          <cell r="C3776">
            <v>7077</v>
          </cell>
          <cell r="D3776" t="str">
            <v>Pih: Capacitacion Basica</v>
          </cell>
          <cell r="E3776" t="str">
            <v>UN</v>
          </cell>
          <cell r="F3776">
            <v>0</v>
          </cell>
          <cell r="G3776">
            <v>42578</v>
          </cell>
        </row>
        <row r="3777">
          <cell r="C3777">
            <v>7078</v>
          </cell>
          <cell r="D3777" t="str">
            <v>Pih. Monitor Lcd De 21" Para Cctv Con Puerto Rgb/Vga</v>
          </cell>
          <cell r="E3777" t="str">
            <v>UN</v>
          </cell>
          <cell r="F3777">
            <v>3062040.98</v>
          </cell>
          <cell r="G3777">
            <v>42579</v>
          </cell>
        </row>
        <row r="3778">
          <cell r="C3778">
            <v>7079</v>
          </cell>
          <cell r="D3778" t="str">
            <v>Pih. Vidrio Templado De 6 Mm</v>
          </cell>
          <cell r="E3778" t="str">
            <v>M2</v>
          </cell>
          <cell r="F3778">
            <v>182778.56</v>
          </cell>
          <cell r="G3778">
            <v>42579</v>
          </cell>
        </row>
        <row r="3779">
          <cell r="C3779">
            <v>7082</v>
          </cell>
          <cell r="D3779" t="str">
            <v>Pih. Sofware De Acceso Remoto</v>
          </cell>
          <cell r="E3779" t="str">
            <v>UN</v>
          </cell>
          <cell r="F3779">
            <v>3265936.98</v>
          </cell>
          <cell r="G3779">
            <v>42579</v>
          </cell>
        </row>
        <row r="3780">
          <cell r="C3780">
            <v>7084</v>
          </cell>
          <cell r="D3780" t="str">
            <v>Pih: Ups De 6 Kva</v>
          </cell>
          <cell r="E3780" t="str">
            <v>UN</v>
          </cell>
          <cell r="F3780">
            <v>16902946.539999999</v>
          </cell>
          <cell r="G3780">
            <v>42578</v>
          </cell>
        </row>
        <row r="3781">
          <cell r="C3781">
            <v>7085</v>
          </cell>
          <cell r="D3781" t="str">
            <v>Pih. Capacitacion Basica</v>
          </cell>
          <cell r="E3781" t="str">
            <v>UN</v>
          </cell>
          <cell r="F3781">
            <v>1831050</v>
          </cell>
          <cell r="G3781">
            <v>42579</v>
          </cell>
        </row>
        <row r="3782">
          <cell r="C3782">
            <v>7086</v>
          </cell>
          <cell r="D3782" t="str">
            <v>Pih. Sensor De Alarma</v>
          </cell>
          <cell r="E3782" t="str">
            <v>UN</v>
          </cell>
          <cell r="F3782">
            <v>400565.99</v>
          </cell>
          <cell r="G3782">
            <v>42579</v>
          </cell>
        </row>
        <row r="3783">
          <cell r="C3783">
            <v>7087</v>
          </cell>
          <cell r="D3783" t="str">
            <v>Pih. Sirena</v>
          </cell>
          <cell r="E3783" t="str">
            <v>UN</v>
          </cell>
          <cell r="F3783">
            <v>306065.99</v>
          </cell>
          <cell r="G3783">
            <v>42579</v>
          </cell>
        </row>
        <row r="3784">
          <cell r="C3784">
            <v>7088</v>
          </cell>
          <cell r="D3784" t="str">
            <v>Pih. Panel De Alarma 6 Zonas</v>
          </cell>
          <cell r="E3784" t="str">
            <v>UN</v>
          </cell>
          <cell r="F3784">
            <v>2729569.9</v>
          </cell>
          <cell r="G3784">
            <v>42579</v>
          </cell>
        </row>
        <row r="3785">
          <cell r="C3785">
            <v>7090</v>
          </cell>
          <cell r="D3785" t="str">
            <v>Pih: Toma Polo A Tierra Aislado 15A Color Naranja Tipo Hospitalario</v>
          </cell>
          <cell r="E3785" t="str">
            <v>UN</v>
          </cell>
          <cell r="F3785">
            <v>49679.94</v>
          </cell>
          <cell r="G3785">
            <v>42578</v>
          </cell>
        </row>
        <row r="3786">
          <cell r="C3786">
            <v>7091</v>
          </cell>
          <cell r="D3786" t="str">
            <v>Pih. Cable De Instrumentacion Con Proteccion 2 X 16 Para Alarmas</v>
          </cell>
          <cell r="E3786" t="str">
            <v>ML</v>
          </cell>
          <cell r="F3786">
            <v>10992.8</v>
          </cell>
          <cell r="G3786">
            <v>42579</v>
          </cell>
        </row>
        <row r="3787">
          <cell r="C3787">
            <v>7092</v>
          </cell>
          <cell r="D3787" t="str">
            <v>Pih: Cable 3 N0. 12Thhn Fase Azul</v>
          </cell>
          <cell r="E3787" t="str">
            <v>ML</v>
          </cell>
          <cell r="F3787">
            <v>17980.14</v>
          </cell>
          <cell r="G3787">
            <v>42583</v>
          </cell>
        </row>
        <row r="3788">
          <cell r="C3788">
            <v>7093</v>
          </cell>
          <cell r="D3788" t="str">
            <v>Pih: Terminales De Autodesforre 3M</v>
          </cell>
          <cell r="E3788" t="str">
            <v>UN</v>
          </cell>
          <cell r="F3788">
            <v>5315.89</v>
          </cell>
          <cell r="G3788">
            <v>42578</v>
          </cell>
        </row>
        <row r="3789">
          <cell r="C3789">
            <v>7094</v>
          </cell>
          <cell r="D3789" t="str">
            <v>Pih. Cerradura De Acceso</v>
          </cell>
          <cell r="E3789" t="str">
            <v>UN</v>
          </cell>
          <cell r="F3789">
            <v>128314.46</v>
          </cell>
          <cell r="G3789">
            <v>42579</v>
          </cell>
        </row>
        <row r="3790">
          <cell r="C3790">
            <v>7095</v>
          </cell>
          <cell r="D3790" t="str">
            <v>Pih. Cerradura De Interiores</v>
          </cell>
          <cell r="E3790" t="str">
            <v>UN</v>
          </cell>
          <cell r="F3790">
            <v>99875.95</v>
          </cell>
          <cell r="G3790">
            <v>42579</v>
          </cell>
        </row>
        <row r="3791">
          <cell r="C3791">
            <v>7096</v>
          </cell>
          <cell r="D3791" t="str">
            <v>Pih. Cerradura De Baño</v>
          </cell>
          <cell r="E3791" t="str">
            <v>UN</v>
          </cell>
          <cell r="F3791">
            <v>67082.460000000006</v>
          </cell>
          <cell r="G3791">
            <v>42579</v>
          </cell>
        </row>
        <row r="3792">
          <cell r="C3792">
            <v>7097</v>
          </cell>
          <cell r="D3792" t="str">
            <v>Pih: Tablero De 12 Circuitos Con Espacio Para Totalizador</v>
          </cell>
          <cell r="E3792" t="str">
            <v>UN</v>
          </cell>
          <cell r="F3792">
            <v>388332.84</v>
          </cell>
          <cell r="G3792">
            <v>42578</v>
          </cell>
        </row>
        <row r="3793">
          <cell r="C3793">
            <v>7098</v>
          </cell>
          <cell r="D3793" t="str">
            <v>Pih. Tuberia Emt De 1 1/2" Con Accesorios (Curvas, Conectores, Grapas)</v>
          </cell>
          <cell r="E3793" t="str">
            <v>ML</v>
          </cell>
          <cell r="F3793">
            <v>26524.44</v>
          </cell>
          <cell r="G3793">
            <v>42578</v>
          </cell>
        </row>
        <row r="3794">
          <cell r="C3794">
            <v>7099</v>
          </cell>
          <cell r="D3794" t="str">
            <v>Pih: Totalizador Industrial De 3 X 50A</v>
          </cell>
          <cell r="E3794" t="str">
            <v>UN</v>
          </cell>
          <cell r="F3794">
            <v>484137.48</v>
          </cell>
          <cell r="G3794">
            <v>42578</v>
          </cell>
        </row>
        <row r="3795">
          <cell r="C3795">
            <v>7100</v>
          </cell>
          <cell r="D3795" t="str">
            <v>Pih. Tuberia Emt De 1 1/2" Con Accesorios (Curvas, Conectores, Grapas)</v>
          </cell>
          <cell r="E3795" t="str">
            <v>ML</v>
          </cell>
          <cell r="F3795">
            <v>26524.44</v>
          </cell>
          <cell r="G3795">
            <v>42579</v>
          </cell>
        </row>
        <row r="3796">
          <cell r="C3796">
            <v>7101</v>
          </cell>
          <cell r="D3796" t="str">
            <v>Pih. Tuberia Pvc De 1/2" Con Accesorios (Curvas, Conectores, Grapas)</v>
          </cell>
          <cell r="E3796" t="str">
            <v>ML</v>
          </cell>
          <cell r="F3796">
            <v>8371.7800000000007</v>
          </cell>
          <cell r="G3796">
            <v>42579</v>
          </cell>
        </row>
        <row r="3797">
          <cell r="C3797">
            <v>7102</v>
          </cell>
          <cell r="D3797" t="str">
            <v>Pih. Tuberia Pvc De 3/4" Con Acessorios (Curvas, Conectores, Grapas)</v>
          </cell>
          <cell r="E3797" t="str">
            <v>ML</v>
          </cell>
          <cell r="F3797">
            <v>9276.7800000000007</v>
          </cell>
          <cell r="G3797">
            <v>42579</v>
          </cell>
        </row>
        <row r="3798">
          <cell r="C3798">
            <v>7103</v>
          </cell>
          <cell r="D3798" t="str">
            <v>Pih. Caja 5800 (2 X 4) Plastica</v>
          </cell>
          <cell r="E3798" t="str">
            <v>UN</v>
          </cell>
          <cell r="F3798">
            <v>4685.8900000000003</v>
          </cell>
          <cell r="G3798">
            <v>42579</v>
          </cell>
        </row>
        <row r="3799">
          <cell r="C3799">
            <v>7104</v>
          </cell>
          <cell r="D3799" t="str">
            <v>Pih. Totalizador Industrial De 3 X 30A</v>
          </cell>
          <cell r="E3799" t="str">
            <v>UN</v>
          </cell>
          <cell r="F3799">
            <v>358557.48</v>
          </cell>
          <cell r="G3799">
            <v>42578</v>
          </cell>
        </row>
        <row r="3800">
          <cell r="C3800">
            <v>7105</v>
          </cell>
          <cell r="D3800" t="str">
            <v>Pih. Caja 2400 (4 X 4) Plastica</v>
          </cell>
          <cell r="E3800" t="str">
            <v>UN</v>
          </cell>
          <cell r="F3800">
            <v>5000.8900000000003</v>
          </cell>
          <cell r="G3800">
            <v>42579</v>
          </cell>
        </row>
        <row r="3801">
          <cell r="C3801">
            <v>7106</v>
          </cell>
          <cell r="D3801" t="str">
            <v>Pih. Caja De Paso De 15 X 15</v>
          </cell>
          <cell r="E3801" t="str">
            <v>UN</v>
          </cell>
          <cell r="F3801">
            <v>26590.78</v>
          </cell>
          <cell r="G3801">
            <v>42579</v>
          </cell>
        </row>
        <row r="3802">
          <cell r="C3802">
            <v>7107</v>
          </cell>
          <cell r="D3802" t="str">
            <v>Pih. Caja De Paso De 20 X 20</v>
          </cell>
          <cell r="E3802" t="str">
            <v>UN</v>
          </cell>
          <cell r="F3802">
            <v>32890.78</v>
          </cell>
          <cell r="G3802">
            <v>42579</v>
          </cell>
        </row>
        <row r="3803">
          <cell r="C3803">
            <v>7108</v>
          </cell>
          <cell r="D3803" t="str">
            <v>Pih. Breaker Monopolar De 1 X 20 Amperios</v>
          </cell>
          <cell r="E3803" t="str">
            <v>UN</v>
          </cell>
          <cell r="F3803">
            <v>21695.89</v>
          </cell>
          <cell r="G3803">
            <v>42579</v>
          </cell>
        </row>
        <row r="3804">
          <cell r="C3804">
            <v>7109</v>
          </cell>
          <cell r="D3804" t="str">
            <v>Pih. Acometida Ups 3 - 8 Kva</v>
          </cell>
          <cell r="E3804" t="str">
            <v>ML</v>
          </cell>
          <cell r="F3804">
            <v>69137.88</v>
          </cell>
          <cell r="G3804">
            <v>42579</v>
          </cell>
        </row>
        <row r="3805">
          <cell r="C3805">
            <v>7110</v>
          </cell>
          <cell r="D3805" t="str">
            <v>Pih. Tuberia Emt De 1/2" Con Accesorios (Curvas, Conectores, Grapas)</v>
          </cell>
          <cell r="E3805" t="str">
            <v>ML</v>
          </cell>
          <cell r="F3805">
            <v>13284.72</v>
          </cell>
          <cell r="G3805">
            <v>42579</v>
          </cell>
        </row>
        <row r="3806">
          <cell r="C3806">
            <v>7111</v>
          </cell>
          <cell r="D3806" t="str">
            <v>Pih. Tuberia Emt De 3/4" Con Accesorios (Curvas, Conectores, Grapas)</v>
          </cell>
          <cell r="E3806" t="str">
            <v>ML</v>
          </cell>
          <cell r="F3806">
            <v>17142.62</v>
          </cell>
          <cell r="G3806">
            <v>42579</v>
          </cell>
        </row>
        <row r="3807">
          <cell r="C3807">
            <v>7112</v>
          </cell>
          <cell r="D3807" t="str">
            <v>Pih. Instalacion Ysuministro Puerta 0.70 X 2.40</v>
          </cell>
          <cell r="E3807" t="str">
            <v>UN</v>
          </cell>
          <cell r="F3807">
            <v>811747.11</v>
          </cell>
          <cell r="G3807">
            <v>42579</v>
          </cell>
        </row>
        <row r="3808">
          <cell r="C3808">
            <v>7113</v>
          </cell>
          <cell r="D3808" t="str">
            <v>Pih. Fallebas</v>
          </cell>
          <cell r="E3808" t="str">
            <v>UN</v>
          </cell>
          <cell r="F3808">
            <v>65521.37</v>
          </cell>
          <cell r="G3808">
            <v>42579</v>
          </cell>
        </row>
        <row r="3809">
          <cell r="C3809">
            <v>7114</v>
          </cell>
          <cell r="D3809" t="str">
            <v>Pih. Certificacion De Puntos De Datos</v>
          </cell>
          <cell r="E3809" t="str">
            <v>UN</v>
          </cell>
          <cell r="F3809">
            <v>61035</v>
          </cell>
          <cell r="G3809">
            <v>42579</v>
          </cell>
        </row>
        <row r="3810">
          <cell r="C3810">
            <v>7115</v>
          </cell>
          <cell r="D3810" t="str">
            <v>Pih. Excavacion A Maquina Y Retiro De Material</v>
          </cell>
          <cell r="E3810" t="str">
            <v>M3</v>
          </cell>
          <cell r="F3810">
            <v>28400.28</v>
          </cell>
          <cell r="G3810">
            <v>42579</v>
          </cell>
        </row>
        <row r="3811">
          <cell r="C3811">
            <v>7116</v>
          </cell>
          <cell r="D3811" t="str">
            <v>Pih. Ascensor 5 Paradas</v>
          </cell>
          <cell r="E3811" t="str">
            <v>UN</v>
          </cell>
          <cell r="F3811">
            <v>146805456</v>
          </cell>
          <cell r="G3811">
            <v>42583</v>
          </cell>
        </row>
        <row r="3812">
          <cell r="C3812">
            <v>7117</v>
          </cell>
          <cell r="D3812" t="str">
            <v>Pih. Ascensor Camillero 5 Paradas</v>
          </cell>
          <cell r="E3812" t="str">
            <v>UN</v>
          </cell>
          <cell r="F3812">
            <v>223313800.06</v>
          </cell>
          <cell r="G3812">
            <v>42583</v>
          </cell>
        </row>
        <row r="3813">
          <cell r="C3813">
            <v>7118</v>
          </cell>
          <cell r="D3813" t="str">
            <v>Pih. Gabinete De 1.55 M</v>
          </cell>
          <cell r="E3813" t="str">
            <v>UN</v>
          </cell>
          <cell r="F3813">
            <v>4168628.43</v>
          </cell>
          <cell r="G3813">
            <v>42583</v>
          </cell>
        </row>
        <row r="3814">
          <cell r="C3814">
            <v>7119</v>
          </cell>
          <cell r="D3814" t="str">
            <v>Pih. Modulo De 1 Jack Rj45, Cat 6</v>
          </cell>
          <cell r="E3814" t="str">
            <v>UN</v>
          </cell>
          <cell r="F3814">
            <v>34037.620000000003</v>
          </cell>
          <cell r="G3814">
            <v>42583</v>
          </cell>
        </row>
        <row r="3815">
          <cell r="C3815">
            <v>7120</v>
          </cell>
          <cell r="D3815" t="str">
            <v>Pih. Switch De 16 Puertos X 10/100 Basetx No Administrable</v>
          </cell>
          <cell r="E3815" t="str">
            <v>UN</v>
          </cell>
          <cell r="F3815">
            <v>2393531.33</v>
          </cell>
          <cell r="G3815">
            <v>42584</v>
          </cell>
        </row>
        <row r="3816">
          <cell r="C3816">
            <v>7121</v>
          </cell>
          <cell r="D3816" t="str">
            <v>Pih. Camara Fija Autoiris Color 480 Tvl Dia / Noche</v>
          </cell>
          <cell r="E3816" t="str">
            <v>UN</v>
          </cell>
          <cell r="F3816">
            <v>2478735</v>
          </cell>
          <cell r="G3816">
            <v>42580</v>
          </cell>
        </row>
        <row r="3817">
          <cell r="C3817">
            <v>7122</v>
          </cell>
          <cell r="D3817" t="str">
            <v>Pih. Videograbador De 16 Canales Con Dd De 1024 Gb</v>
          </cell>
          <cell r="E3817" t="str">
            <v>UN</v>
          </cell>
          <cell r="F3817">
            <v>7055531.3300000001</v>
          </cell>
          <cell r="G3817">
            <v>42584</v>
          </cell>
        </row>
        <row r="3818">
          <cell r="C3818">
            <v>7123</v>
          </cell>
          <cell r="D3818" t="str">
            <v>Pih. Construccion , Instalacion Y Puesta De Planta De Tratamiento - Tanques (Eqa-01, D=1,7 M- Mbbr-01, D=1,30;  Cla-01 D=1,7 Mts) Incluye :  Tanque De Tratamiento Biologico - Tablero Electrico - Soplador Regenerativo - Bombas Sumergibles, Dosificadoras, Tuberias Y Valvula</v>
          </cell>
          <cell r="E3818" t="str">
            <v>UN</v>
          </cell>
          <cell r="F3818">
            <v>137500000</v>
          </cell>
          <cell r="G3818">
            <v>42583</v>
          </cell>
        </row>
        <row r="3819">
          <cell r="C3819">
            <v>7124</v>
          </cell>
          <cell r="D3819" t="str">
            <v>Pih. Tanque Industrial Subterraneo, Cilindrico Horizontal Con Fondo Abombados De 42000 Lts, Diametro 2,60 Mt, Longitud De 8 Mt, Espesor 10 Mm Rn Plastico Reforzado En Fibra De Vidrio.</v>
          </cell>
          <cell r="E3819" t="str">
            <v>UN</v>
          </cell>
          <cell r="F3819">
            <v>55482970.899999999</v>
          </cell>
          <cell r="G3819">
            <v>42583</v>
          </cell>
        </row>
        <row r="3820">
          <cell r="C3820">
            <v>7125</v>
          </cell>
          <cell r="D3820" t="str">
            <v>Pih. Multitoma Para Gabinete Tipo Hospitalario Para Rack</v>
          </cell>
          <cell r="E3820" t="str">
            <v>UN</v>
          </cell>
          <cell r="F3820">
            <v>355280.35</v>
          </cell>
          <cell r="G3820">
            <v>42584</v>
          </cell>
        </row>
        <row r="3821">
          <cell r="C3821">
            <v>7126</v>
          </cell>
          <cell r="D3821" t="str">
            <v>Pih. Ups De 6 Kva</v>
          </cell>
          <cell r="E3821" t="str">
            <v>UN</v>
          </cell>
          <cell r="F3821">
            <v>16907407.84</v>
          </cell>
          <cell r="G3821">
            <v>42584</v>
          </cell>
        </row>
        <row r="3822">
          <cell r="C3822">
            <v>7127</v>
          </cell>
          <cell r="D3822" t="str">
            <v>Pih. Provision Para Publicacion Y Gestion Social</v>
          </cell>
          <cell r="E3822" t="str">
            <v>GL</v>
          </cell>
          <cell r="F3822">
            <v>534217877.10000002</v>
          </cell>
          <cell r="G3822">
            <v>42580</v>
          </cell>
        </row>
        <row r="3823">
          <cell r="C3823">
            <v>7137</v>
          </cell>
          <cell r="D3823" t="str">
            <v>Manejo Y Control De Aguas (Ver Diseño)</v>
          </cell>
          <cell r="E3823" t="str">
            <v>GL</v>
          </cell>
          <cell r="F3823">
            <v>47124000</v>
          </cell>
          <cell r="G3823">
            <v>42587</v>
          </cell>
        </row>
        <row r="3824">
          <cell r="C3824">
            <v>7138</v>
          </cell>
          <cell r="D3824" t="str">
            <v>Demolicion De Zonas De Vivienda</v>
          </cell>
          <cell r="E3824" t="str">
            <v>M2</v>
          </cell>
          <cell r="F3824">
            <v>17462.5</v>
          </cell>
          <cell r="G3824">
            <v>42587</v>
          </cell>
        </row>
        <row r="3825">
          <cell r="C3825">
            <v>7139</v>
          </cell>
          <cell r="D3825" t="str">
            <v>Adecuacion Y Restauracion De Zonas Aledañas Que Se Cancelaran Por Actividades Realizadas Hasta Agotar Monto</v>
          </cell>
          <cell r="E3825" t="str">
            <v>GL</v>
          </cell>
          <cell r="F3825">
            <v>269178000</v>
          </cell>
          <cell r="G3825">
            <v>42587</v>
          </cell>
        </row>
        <row r="3826">
          <cell r="C3826">
            <v>7140</v>
          </cell>
          <cell r="D3826" t="str">
            <v>Construccion De Puentes Peatonales, Longitud = 6.00 Metros (Ver Diseño)</v>
          </cell>
          <cell r="E3826" t="str">
            <v>UN</v>
          </cell>
          <cell r="F3826">
            <v>62832000</v>
          </cell>
          <cell r="G3826">
            <v>42587</v>
          </cell>
        </row>
        <row r="3827">
          <cell r="C3827">
            <v>7141</v>
          </cell>
          <cell r="D3827" t="str">
            <v>Limpieza General (Ver Diseño)</v>
          </cell>
          <cell r="E3827" t="str">
            <v>M3</v>
          </cell>
          <cell r="F3827">
            <v>38620</v>
          </cell>
          <cell r="G3827">
            <v>42587</v>
          </cell>
        </row>
        <row r="3828">
          <cell r="C3828">
            <v>7142</v>
          </cell>
          <cell r="D3828" t="str">
            <v>Pasacalles De 1.00 X 6.00 Metros (Ver Diseño)</v>
          </cell>
          <cell r="E3828" t="str">
            <v>UN</v>
          </cell>
          <cell r="F3828">
            <v>235620</v>
          </cell>
          <cell r="G3828">
            <v>42587</v>
          </cell>
        </row>
        <row r="3829">
          <cell r="C3829">
            <v>7143</v>
          </cell>
          <cell r="D3829" t="str">
            <v>Valla Informativa De 3.00 X 6.00 Metros Con Estructura De Fijacion En Cercha Metalica (Ver Diseño)</v>
          </cell>
          <cell r="E3829" t="str">
            <v>UN</v>
          </cell>
          <cell r="F3829">
            <v>10566400</v>
          </cell>
          <cell r="G3829">
            <v>42587</v>
          </cell>
        </row>
        <row r="3830">
          <cell r="C3830">
            <v>7144</v>
          </cell>
          <cell r="D3830" t="str">
            <v>Manejo Socio Ambiental (Ver Diseño)</v>
          </cell>
          <cell r="E3830" t="str">
            <v>GL</v>
          </cell>
          <cell r="F3830">
            <v>23562000</v>
          </cell>
          <cell r="G3830">
            <v>42587</v>
          </cell>
        </row>
        <row r="3831">
          <cell r="C3831">
            <v>7145</v>
          </cell>
          <cell r="D3831" t="str">
            <v>Diseño Del Proyecto De Canalizacion</v>
          </cell>
          <cell r="E3831" t="str">
            <v>GL</v>
          </cell>
          <cell r="F3831">
            <v>55000000</v>
          </cell>
          <cell r="G3831">
            <v>42587</v>
          </cell>
        </row>
        <row r="3832">
          <cell r="C3832">
            <v>7146</v>
          </cell>
          <cell r="D3832" t="str">
            <v>Adquisicion De Viviendas Que Impidan La Canalizacion Del Arroyo Hasta Agotar Monto</v>
          </cell>
          <cell r="E3832" t="str">
            <v>GL</v>
          </cell>
          <cell r="F3832">
            <v>420000000</v>
          </cell>
          <cell r="G3832">
            <v>42587</v>
          </cell>
        </row>
        <row r="3833">
          <cell r="C3833">
            <v>7147</v>
          </cell>
          <cell r="D3833" t="str">
            <v>Suministro E Instalacion De Tuberia De Agua Potable De 2" De Diametro En Pvc, Incluye Excavacion (Ver Diseño)</v>
          </cell>
          <cell r="E3833" t="str">
            <v>ML</v>
          </cell>
          <cell r="F3833">
            <v>149226</v>
          </cell>
          <cell r="G3833">
            <v>42587</v>
          </cell>
        </row>
        <row r="3834">
          <cell r="C3834">
            <v>7148</v>
          </cell>
          <cell r="D3834" t="str">
            <v>Suministro E Instalacion De Tuberia Sanitaria De 8" En Pvc, Incluye Excavacion (Ver Diseño)</v>
          </cell>
          <cell r="E3834" t="str">
            <v>ML</v>
          </cell>
          <cell r="F3834">
            <v>148500</v>
          </cell>
          <cell r="G3834">
            <v>42587</v>
          </cell>
        </row>
        <row r="3835">
          <cell r="C3835">
            <v>7152</v>
          </cell>
          <cell r="D3835" t="str">
            <v>Pilote Pre Excavado D = 0.60 Metros, En Concreto De 4000 Psi</v>
          </cell>
          <cell r="E3835" t="str">
            <v>ML</v>
          </cell>
          <cell r="F3835">
            <v>556845.42000000004</v>
          </cell>
          <cell r="G3835">
            <v>42591</v>
          </cell>
        </row>
        <row r="3836">
          <cell r="C3836">
            <v>7155</v>
          </cell>
          <cell r="D3836" t="str">
            <v>Demolición De Pilote D = 0.60 Metros De Concreto Armado</v>
          </cell>
          <cell r="E3836" t="str">
            <v>ML</v>
          </cell>
          <cell r="F3836">
            <v>141068.20000000001</v>
          </cell>
          <cell r="G3836">
            <v>42587</v>
          </cell>
        </row>
        <row r="3837">
          <cell r="C3837">
            <v>7158</v>
          </cell>
          <cell r="D3837" t="str">
            <v>Viga De Atado / Coronación De Pantalla Pilotes De 0.60 X 0.40 Metros</v>
          </cell>
          <cell r="E3837" t="str">
            <v>ML</v>
          </cell>
          <cell r="F3837">
            <v>360051.26</v>
          </cell>
          <cell r="G3837">
            <v>42587</v>
          </cell>
        </row>
        <row r="3838">
          <cell r="C3838">
            <v>7159</v>
          </cell>
          <cell r="D3838" t="str">
            <v>Cerramiento En Malla Eslabonada H = 1.80 Metros, Incluye Desmontaje (Varios Usos)</v>
          </cell>
          <cell r="E3838" t="str">
            <v>ML</v>
          </cell>
          <cell r="F3838">
            <v>37356.58</v>
          </cell>
          <cell r="G3838">
            <v>42587</v>
          </cell>
        </row>
        <row r="3839">
          <cell r="C3839">
            <v>7160</v>
          </cell>
          <cell r="D3839" t="str">
            <v>Prvc. Instalacion De Codos Grp Y/O Pvc Dn 1500 Pn=1 Sn 2500 (0-30º)</v>
          </cell>
          <cell r="E3839" t="str">
            <v>UN</v>
          </cell>
          <cell r="F3839">
            <v>877801.84</v>
          </cell>
          <cell r="G3839">
            <v>42591</v>
          </cell>
        </row>
        <row r="3840">
          <cell r="C3840">
            <v>7161</v>
          </cell>
          <cell r="D3840" t="str">
            <v>Prvc. Instalacionde Tuberias En Grp Y/O Pvc De Diametro 1500 Mm, Pn=1.00 Sn 2500</v>
          </cell>
          <cell r="E3840" t="str">
            <v>ML</v>
          </cell>
          <cell r="F3840">
            <v>107589.64</v>
          </cell>
          <cell r="G3840">
            <v>42591</v>
          </cell>
        </row>
        <row r="3841">
          <cell r="C3841">
            <v>7163</v>
          </cell>
          <cell r="D3841" t="str">
            <v>Prvc. Suminidtro De Tee De 1,500 X 1,500 Mm, Sn 2500, Incluye Uniones, Accesorio Y Transporte</v>
          </cell>
          <cell r="E3841" t="str">
            <v>UN</v>
          </cell>
          <cell r="F3841">
            <v>19934000</v>
          </cell>
          <cell r="G3841">
            <v>42591</v>
          </cell>
        </row>
        <row r="3842">
          <cell r="C3842">
            <v>7165</v>
          </cell>
          <cell r="D3842" t="str">
            <v>Prvc. Suministro Codos Grp Y/O Pvc Dn 2200 Pn=1 Sn 2500 (0º-30º) Incluye Union Y Transporte</v>
          </cell>
          <cell r="E3842" t="str">
            <v>UN</v>
          </cell>
          <cell r="F3842">
            <v>10352000</v>
          </cell>
          <cell r="G3842">
            <v>42591</v>
          </cell>
        </row>
        <row r="3843">
          <cell r="C3843">
            <v>7167</v>
          </cell>
          <cell r="D3843" t="str">
            <v>Prvc. Suministro Codos Grp Y/O Pvc Dn 1500 Pn=1 Sn 2500 (0º-30º) Incluye Union Y Transporte</v>
          </cell>
          <cell r="E3843" t="str">
            <v>UN</v>
          </cell>
          <cell r="F3843">
            <v>5094000</v>
          </cell>
          <cell r="G3843">
            <v>42591</v>
          </cell>
        </row>
        <row r="3844">
          <cell r="C3844">
            <v>7169</v>
          </cell>
          <cell r="D3844" t="str">
            <v>Prvc. Suministro De Tuberia En Grp Y/O Pvc De Diametro 1500 Mm, Pn=1, Sn 2500, Incluye Union Y Transporte</v>
          </cell>
          <cell r="E3844" t="str">
            <v>ML</v>
          </cell>
          <cell r="F3844">
            <v>1634346</v>
          </cell>
          <cell r="G3844">
            <v>42591</v>
          </cell>
        </row>
        <row r="3845">
          <cell r="C3845">
            <v>7170</v>
          </cell>
          <cell r="D3845" t="str">
            <v>Prvc. Instalacion De Tee De 1,500 X 1,500 Mm, Sn 2500, Incluye Uniones, Accesorios Y Transporte</v>
          </cell>
          <cell r="E3845" t="str">
            <v>UN</v>
          </cell>
          <cell r="F3845">
            <v>815673.45</v>
          </cell>
          <cell r="G3845">
            <v>42591</v>
          </cell>
        </row>
        <row r="3846">
          <cell r="C3846">
            <v>7171</v>
          </cell>
          <cell r="D3846" t="str">
            <v>Prvc. Suplemento De Trabajo En Tensión Retiro Puente De Línea Trifásico M.T.</v>
          </cell>
          <cell r="E3846" t="str">
            <v>UN</v>
          </cell>
          <cell r="F3846">
            <v>27607.94</v>
          </cell>
          <cell r="G3846">
            <v>42591</v>
          </cell>
        </row>
        <row r="3847">
          <cell r="C3847">
            <v>7172</v>
          </cell>
          <cell r="D3847" t="str">
            <v>P. 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3847" t="str">
            <v>M2</v>
          </cell>
          <cell r="F3847">
            <v>110093.58</v>
          </cell>
          <cell r="G3847">
            <v>42599</v>
          </cell>
        </row>
        <row r="3848">
          <cell r="C3848">
            <v>7173</v>
          </cell>
          <cell r="D3848" t="str">
            <v>Desmonte De Cielo Raso A Una Altura &lt; 3.00 Metros, Incluye Retiro De Material</v>
          </cell>
          <cell r="E3848" t="str">
            <v>M2</v>
          </cell>
          <cell r="F3848">
            <v>9506.75</v>
          </cell>
          <cell r="G3848">
            <v>42600</v>
          </cell>
        </row>
        <row r="3849">
          <cell r="C3849">
            <v>7174</v>
          </cell>
          <cell r="D3849" t="str">
            <v>Desmonte De Unidad De Acondicionador De Aire Tipo Split Con Manejadora Y Reubicación (Incluye Regata, Materiales Y Puesta En Funcionamiento)</v>
          </cell>
          <cell r="E3849" t="str">
            <v>UN</v>
          </cell>
          <cell r="F3849">
            <v>400000</v>
          </cell>
          <cell r="G3849">
            <v>42601</v>
          </cell>
        </row>
        <row r="3850">
          <cell r="C3850">
            <v>7175</v>
          </cell>
          <cell r="D3850" t="str">
            <v>Dado De Anclaje De Dovelas En Concreto De 3000 Psi De 0.30 X 0.30 X 0.30 Metros, Incluye Excavación Y Acero De Refuerzo</v>
          </cell>
          <cell r="E3850" t="str">
            <v>UN</v>
          </cell>
          <cell r="F3850">
            <v>16210.76</v>
          </cell>
          <cell r="G3850">
            <v>42600</v>
          </cell>
        </row>
        <row r="3851">
          <cell r="C3851">
            <v>7177</v>
          </cell>
          <cell r="D3851" t="str">
            <v>Banca En Concreto De 3000 Psi Impermabilizado, E = 0.08 Metros Y Ancho 0.45 Metros, Incluye Acero De Refuerzo, Varilla De 3/8" En Cuadricula De 0.15 Metros En Ambos Sentidos, Con Apoyo A Cada 3.00 Metros, Altura 0.45 Metros</v>
          </cell>
          <cell r="E3851" t="str">
            <v>ML</v>
          </cell>
          <cell r="F3851">
            <v>61291.56</v>
          </cell>
          <cell r="G3851">
            <v>42604</v>
          </cell>
        </row>
        <row r="3852">
          <cell r="C3852">
            <v>7178</v>
          </cell>
          <cell r="D3852" t="str">
            <v>Plantilla De Piso En Concreto De 3000 Psi E = 0.10 Metros, Esmaltado Y Con Endurecedor</v>
          </cell>
          <cell r="E3852" t="str">
            <v>M2</v>
          </cell>
          <cell r="F3852">
            <v>69211.09</v>
          </cell>
          <cell r="G3852">
            <v>42600</v>
          </cell>
        </row>
        <row r="3853">
          <cell r="C3853">
            <v>7179</v>
          </cell>
          <cell r="D3853" t="str">
            <v>Zócalo Media Caña Con Mortero 1:4 Impermeabilizado</v>
          </cell>
          <cell r="E3853" t="str">
            <v>ML</v>
          </cell>
          <cell r="F3853">
            <v>12075.61</v>
          </cell>
          <cell r="G3853">
            <v>42600</v>
          </cell>
        </row>
        <row r="3854">
          <cell r="C3854">
            <v>7180</v>
          </cell>
          <cell r="D3854" t="str">
            <v>Suministro E Instalación De Puerta Metálica Con Mirilla De 0.20 X 0.30 Metros, Calibre 20 Por Una Faz Y Marco Calibre18, De 1.00 X 2.00 Metros, Incluye Pintura Anticorrosiva, Esmalte, Cerradura Y Herraje</v>
          </cell>
          <cell r="E3854" t="str">
            <v>UN</v>
          </cell>
          <cell r="F3854">
            <v>285437.5</v>
          </cell>
          <cell r="G3854">
            <v>42600</v>
          </cell>
        </row>
        <row r="3855">
          <cell r="C3855">
            <v>7184</v>
          </cell>
          <cell r="D3855" t="str">
            <v>Suministro E Instalación De Malla Expandida Imt-20 Calibre 2.5 Material Hr, Incluye Accesorios De Instalación (Angulos, Tornillos) Para Evitar Acceso A Estructura Metálica En Varilla De 1/2"</v>
          </cell>
          <cell r="E3855" t="str">
            <v>M2</v>
          </cell>
          <cell r="F3855">
            <v>110746.84</v>
          </cell>
          <cell r="G3855">
            <v>42601</v>
          </cell>
        </row>
        <row r="3856">
          <cell r="C3856">
            <v>7192</v>
          </cell>
          <cell r="D3856" t="str">
            <v>Suministro E Instalación De Detector De Metal Y Armas Tipo Arco, Cobertura De Pies A Cabeza 100 A 240 Vac, 50 A 60 Hz / 55 W, 1 - 200 Por Programa Para Selección De Objetivos En Forma Precisa, 1.90 X 2.20 X 0.57 Metros, Garrett</v>
          </cell>
          <cell r="E3856" t="str">
            <v>UN</v>
          </cell>
          <cell r="F3856">
            <v>16053000</v>
          </cell>
          <cell r="G3856">
            <v>42601</v>
          </cell>
        </row>
        <row r="3857">
          <cell r="C3857">
            <v>7193</v>
          </cell>
          <cell r="D3857" t="str">
            <v>Suministro De Detector De Metales Puntuales Pinpointer, 360° Y Punta, Ip66 Resistente Al Agua Y Polvo. Localización Puntual De Metal En Lugares Confinados, En Las Paredes, Madera, Garrett</v>
          </cell>
          <cell r="E3857" t="str">
            <v>UN</v>
          </cell>
          <cell r="F3857">
            <v>509240</v>
          </cell>
          <cell r="G3857">
            <v>42601</v>
          </cell>
        </row>
        <row r="3858">
          <cell r="C3858">
            <v>7194</v>
          </cell>
          <cell r="D3858" t="str">
            <v>Suministro E Instalación De Sanitario Comby 15" Antivandálico Con Su Grifería, Incluye Accesorios Para Instalación; Línea Penitenciaría</v>
          </cell>
          <cell r="E3858" t="str">
            <v>UN</v>
          </cell>
          <cell r="F3858">
            <v>3286216.67</v>
          </cell>
          <cell r="G3858">
            <v>42601</v>
          </cell>
        </row>
        <row r="3859">
          <cell r="C3859">
            <v>7195</v>
          </cell>
          <cell r="D3859" t="str">
            <v>Suministro E Instalación De Pelicula Sand Blasting</v>
          </cell>
          <cell r="E3859" t="str">
            <v>M2</v>
          </cell>
          <cell r="F3859">
            <v>46400</v>
          </cell>
          <cell r="G3859">
            <v>42601</v>
          </cell>
        </row>
        <row r="3860">
          <cell r="C3860">
            <v>7196</v>
          </cell>
          <cell r="D3860" t="str">
            <v>Suministro E Instalación De Cortina Solar Screen</v>
          </cell>
          <cell r="E3860" t="str">
            <v>M2</v>
          </cell>
          <cell r="F3860">
            <v>80000</v>
          </cell>
          <cell r="G3860">
            <v>42601</v>
          </cell>
        </row>
        <row r="3861">
          <cell r="C3861">
            <v>7197</v>
          </cell>
          <cell r="D3861" t="str">
            <v>Anclaje Con Epóxico</v>
          </cell>
          <cell r="E3861" t="str">
            <v>UN</v>
          </cell>
          <cell r="F3861">
            <v>24481.3</v>
          </cell>
          <cell r="G3861">
            <v>42604</v>
          </cell>
        </row>
        <row r="3862">
          <cell r="C3862">
            <v>7200</v>
          </cell>
          <cell r="D3862" t="str">
            <v>Edu. Columna De Confinamiento En Concreto De 4000 Psi De 0.10 X 0.20 Metros, Incluye Acero De Refuerzo  3 Varillas De 1/2", Estribos De 3/8" A Cada 0.15 Metros Y Apuntalamiento De Muro</v>
          </cell>
          <cell r="E3862" t="str">
            <v>ML</v>
          </cell>
          <cell r="F3862">
            <v>56740.65</v>
          </cell>
          <cell r="G3862">
            <v>42613</v>
          </cell>
        </row>
        <row r="3863">
          <cell r="C3863">
            <v>7201</v>
          </cell>
          <cell r="D3863" t="str">
            <v>Edu. Losa Maciza Con Vigas Descolgadas De 0,15 Cms De Espesor En Concreto De 4000 Psi Premezclado</v>
          </cell>
          <cell r="E3863" t="str">
            <v>M3</v>
          </cell>
          <cell r="F3863">
            <v>912282.65</v>
          </cell>
          <cell r="G3863">
            <v>42614</v>
          </cell>
        </row>
        <row r="3864">
          <cell r="C3864">
            <v>7202</v>
          </cell>
          <cell r="D3864" t="str">
            <v>Edu. Rampa En Concreto Premezclado Visto F'C 28 Mpa. Conjunto Estructural Viga + Losa Maciza + Descanso (Secciones Según Planos) Incluye Malla Electrosoldada Con Acabado Estriado Horizontal, Junta  E= 0,10 Mts.</v>
          </cell>
          <cell r="E3864" t="str">
            <v>M2</v>
          </cell>
          <cell r="F3864">
            <v>254475.24</v>
          </cell>
          <cell r="G3864">
            <v>42613</v>
          </cell>
        </row>
        <row r="3865">
          <cell r="C3865">
            <v>7203</v>
          </cell>
          <cell r="D3865" t="str">
            <v>Edu. Concreto Grout F´C 28 Mpa Relleno Una Celda Vertical Reforzada En Muros E:0.12 M De Ladrillo.</v>
          </cell>
          <cell r="E3865" t="str">
            <v>ML</v>
          </cell>
          <cell r="F3865">
            <v>17075.580000000002</v>
          </cell>
          <cell r="G3865">
            <v>42613</v>
          </cell>
        </row>
        <row r="3866">
          <cell r="C3866">
            <v>7213</v>
          </cell>
          <cell r="D3866" t="str">
            <v>Edu. Graderias Prefabricadas Incluye Fabricacion Y Montaje</v>
          </cell>
          <cell r="E3866" t="str">
            <v>M3</v>
          </cell>
          <cell r="F3866">
            <v>1017145.31</v>
          </cell>
          <cell r="G3866">
            <v>42613</v>
          </cell>
        </row>
        <row r="3867">
          <cell r="C3867">
            <v>7221</v>
          </cell>
          <cell r="D3867" t="str">
            <v>Edu. Cancha Flotante En Madera En Guaimaro Inmunizado Espesor 20 Mm Machimbrado Por Los Cauatro Lados  Plataforma En Triplex  De 12 Mm Cara Inferior Con Ranura En Los Durmientes De  Madera En Pino Importado De Espesor 33 Mm Y 65  Mm Inmunizados, Pads De Apoyo En Neopreno Con La Altura De 10 Mm (15 Pads X M2) Recubrimiento Impermeabilizado En Polietileno Negro Calibre 6. Acabado En Laca Transparente Aprobado Por La Fiba, Dos (2) Manos De Sellador Y Tres De Laca Incluye Pintura De Demarcion</v>
          </cell>
          <cell r="E3867" t="str">
            <v>M2</v>
          </cell>
          <cell r="F3867">
            <v>275000</v>
          </cell>
          <cell r="G3867">
            <v>42613</v>
          </cell>
        </row>
        <row r="3868">
          <cell r="C3868">
            <v>7224</v>
          </cell>
          <cell r="D3868" t="str">
            <v>Edu. Viga Corona En Concreto De Fc=4000 Psi, De 0,15 X 0,20 Mts, Incluye Acero De Refuerzo 2 D=1/2" , Estribos De D=3/8"  A Cada 0,15 Mts</v>
          </cell>
          <cell r="E3868" t="str">
            <v>ML</v>
          </cell>
          <cell r="F3868">
            <v>53509.05</v>
          </cell>
          <cell r="G3868">
            <v>42614</v>
          </cell>
        </row>
        <row r="3869">
          <cell r="C3869">
            <v>7232</v>
          </cell>
          <cell r="D3869" t="str">
            <v>Edu. Construcion De Tanque De Concreto Premezclado De 4000 Psi Con  Impermeabilizacion Integral Incluye Pasantes Para Tuberias, Tanque Contraincendio Y Tanque De Agua Potable</v>
          </cell>
          <cell r="E3869" t="str">
            <v>M3</v>
          </cell>
          <cell r="F3869">
            <v>777380.01</v>
          </cell>
          <cell r="G3869">
            <v>42613</v>
          </cell>
        </row>
        <row r="3870">
          <cell r="C3870">
            <v>7239</v>
          </cell>
          <cell r="D3870" t="str">
            <v>Edu. Columnas De Acero Calidad S355 Para Columnas Circulares</v>
          </cell>
          <cell r="E3870" t="str">
            <v>KG</v>
          </cell>
          <cell r="F3870">
            <v>5549.86</v>
          </cell>
          <cell r="G3870">
            <v>42613</v>
          </cell>
        </row>
        <row r="3871">
          <cell r="C3871">
            <v>7240</v>
          </cell>
          <cell r="D3871" t="str">
            <v>Edu. Estructura Metalica Para Placa De Anclaje Y Conexiones De Acero Calidad 5355</v>
          </cell>
          <cell r="E3871" t="str">
            <v>KG</v>
          </cell>
          <cell r="F3871">
            <v>5549.86</v>
          </cell>
          <cell r="G3871">
            <v>42613</v>
          </cell>
        </row>
        <row r="3872">
          <cell r="C3872">
            <v>7241</v>
          </cell>
          <cell r="D3872" t="str">
            <v>Edu. Suministro Y Montaje De Membrana Impermeable De  Referencia Sarnafil Adherida Referencia S327-12 Espesor De 1.2 Mm O Similar Debidamente Rematada Y Sellada En Los Bordes Perimetrales Y Contra Los Marcos De Soportes De Las Lucarnas. Incluye Pruebas De Estanqueidad</v>
          </cell>
          <cell r="E3872" t="str">
            <v>M2</v>
          </cell>
          <cell r="F3872">
            <v>71105.14</v>
          </cell>
          <cell r="G3872">
            <v>42619</v>
          </cell>
        </row>
        <row r="3873">
          <cell r="C3873">
            <v>7242</v>
          </cell>
          <cell r="D3873" t="str">
            <v>Edu. Impermeabilizacion De Tanque En Membrana Sika Plan 12 Ntr Espesor 1,2 Mm O Similar</v>
          </cell>
          <cell r="E3873" t="str">
            <v>M2</v>
          </cell>
          <cell r="F3873">
            <v>92464.78</v>
          </cell>
          <cell r="G3873">
            <v>42619</v>
          </cell>
        </row>
        <row r="3874">
          <cell r="C3874">
            <v>7243</v>
          </cell>
          <cell r="D3874" t="str">
            <v>Edu. Suministro Fabricacion Y Montaje De Superficie De Cubierta En Superboard De 19 Mm Sobre Perfiles De Soporte</v>
          </cell>
          <cell r="E3874" t="str">
            <v>M2</v>
          </cell>
          <cell r="F3874">
            <v>44623.09</v>
          </cell>
          <cell r="G3874">
            <v>42613</v>
          </cell>
        </row>
        <row r="3875">
          <cell r="C3875">
            <v>7244</v>
          </cell>
          <cell r="D3875" t="str">
            <v>Edu. Bomba Centrifuga De 5Hp  De 220/440 Voltios Motor De Alta Eficienca Trabajo Continuo / Equipo De Bombeoespecial Para El Sistema Contraincendio (Ver Diseño)</v>
          </cell>
          <cell r="E3875" t="str">
            <v>UN</v>
          </cell>
          <cell r="F3875">
            <v>3605541.63</v>
          </cell>
          <cell r="G3875">
            <v>42613</v>
          </cell>
        </row>
        <row r="3876">
          <cell r="C3876">
            <v>7245</v>
          </cell>
          <cell r="D3876" t="str">
            <v>Edu. Tragante De Aguas Lluvias De 6"</v>
          </cell>
          <cell r="E3876" t="str">
            <v>UN</v>
          </cell>
          <cell r="F3876">
            <v>762203.03</v>
          </cell>
          <cell r="G3876">
            <v>42613</v>
          </cell>
        </row>
        <row r="3877">
          <cell r="C3877">
            <v>7247</v>
          </cell>
          <cell r="D3877" t="str">
            <v>Edu. Suministro E Instalacion De Luminaria Curvoled De 40 W</v>
          </cell>
          <cell r="E3877" t="str">
            <v>UN</v>
          </cell>
          <cell r="F3877">
            <v>800427.89</v>
          </cell>
          <cell r="G3877">
            <v>42613</v>
          </cell>
        </row>
        <row r="3878">
          <cell r="C3878">
            <v>7248</v>
          </cell>
          <cell r="D3878" t="str">
            <v>Edu. Suministro E Instalacion De Down Light 12W Cw</v>
          </cell>
          <cell r="E3878" t="str">
            <v>UN</v>
          </cell>
          <cell r="F3878">
            <v>668834.02</v>
          </cell>
          <cell r="G3878">
            <v>42613</v>
          </cell>
        </row>
        <row r="3879">
          <cell r="C3879">
            <v>7249</v>
          </cell>
          <cell r="D3879" t="str">
            <v>Edu. Suministro E Instalacion De At-Proyeled 60 @68 W Cw</v>
          </cell>
          <cell r="E3879" t="str">
            <v>UN</v>
          </cell>
          <cell r="F3879">
            <v>668834.02</v>
          </cell>
          <cell r="G3879">
            <v>42613</v>
          </cell>
        </row>
        <row r="3880">
          <cell r="C3880">
            <v>7250</v>
          </cell>
          <cell r="D3880" t="str">
            <v>Edu. Suministro E Instalacion De At-Paneled Lf De 40 W 60 X 60 Cw</v>
          </cell>
          <cell r="E3880" t="str">
            <v>UN</v>
          </cell>
          <cell r="F3880">
            <v>435158.36</v>
          </cell>
          <cell r="G3880">
            <v>42613</v>
          </cell>
        </row>
        <row r="3881">
          <cell r="C3881">
            <v>7251</v>
          </cell>
          <cell r="D3881" t="str">
            <v>Edu. Suministro E Instalacion De Ventana  Sobre Cubierta En Aluminio Natural Marco En Perfileria 3831 Con Empaque  Y Con Pisavidrio A Presion Tipo Alamo, Contiene Policarbonato Alveolar De 6 Mm De Espesor Según Diseño</v>
          </cell>
          <cell r="E3881" t="str">
            <v>UN</v>
          </cell>
          <cell r="F3881">
            <v>390331.6</v>
          </cell>
          <cell r="G3881">
            <v>42613</v>
          </cell>
        </row>
        <row r="3882">
          <cell r="C3882">
            <v>7252</v>
          </cell>
          <cell r="D3882" t="str">
            <v>Edu. Suministro E Instalacion De Transformador Normalizado Seco Tipo Resina Clase H De 225 Kva De 13200 V -220 Con Termometro Digital. Incluye Celda De Transformador</v>
          </cell>
          <cell r="E3882" t="str">
            <v>UN</v>
          </cell>
          <cell r="F3882">
            <v>29335107.5</v>
          </cell>
          <cell r="G3882">
            <v>42614</v>
          </cell>
        </row>
        <row r="3883">
          <cell r="C3883">
            <v>7253</v>
          </cell>
          <cell r="D3883" t="str">
            <v>Edu. Planta Electrica De Emergencia Cabinada Con Motor Cummins Y Generador Stanford De 250 Kva Con Transferencia De 630 Amperios Y Tanque De Combustible (Ver Diseño)</v>
          </cell>
          <cell r="E3883" t="str">
            <v>UN</v>
          </cell>
          <cell r="F3883">
            <v>120093231.95</v>
          </cell>
          <cell r="G3883">
            <v>42614</v>
          </cell>
        </row>
        <row r="3884">
          <cell r="C3884">
            <v>7255</v>
          </cell>
          <cell r="D3884" t="str">
            <v>Edu. Salida Para Alumbrado Sin Lampara En Tuberia Emt</v>
          </cell>
          <cell r="E3884" t="str">
            <v>UN</v>
          </cell>
          <cell r="F3884">
            <v>98424.43</v>
          </cell>
          <cell r="G3884">
            <v>42615</v>
          </cell>
        </row>
        <row r="3885">
          <cell r="C3885">
            <v>7264</v>
          </cell>
          <cell r="D3885" t="str">
            <v>Edu. Suministro E Instalación De Switch 24 Puertos Con Socket Para Modulo De Fibra - Poe</v>
          </cell>
          <cell r="E3885" t="str">
            <v>UN</v>
          </cell>
          <cell r="F3885">
            <v>1800000</v>
          </cell>
          <cell r="G3885">
            <v>42614</v>
          </cell>
        </row>
        <row r="3886">
          <cell r="C3886">
            <v>7281</v>
          </cell>
          <cell r="D3886" t="str">
            <v>Edu. Suministro, Fabricacion Montaje  De Estructura Metalica Cubierta En Aluminio Extruido 6071T6  Con Tornilleria De Alta Resitencia En Acero Inoxidable 304</v>
          </cell>
          <cell r="E3886" t="str">
            <v>KG</v>
          </cell>
          <cell r="F3886">
            <v>21592.36</v>
          </cell>
          <cell r="G3886">
            <v>42615</v>
          </cell>
        </row>
        <row r="3887">
          <cell r="C3887">
            <v>7295</v>
          </cell>
          <cell r="D3887" t="str">
            <v>Edu. Instalación De Luminaria Para Alumbrado Publico Tipo Led De 30 Vatios</v>
          </cell>
          <cell r="E3887" t="str">
            <v>UN</v>
          </cell>
          <cell r="F3887">
            <v>902627.09</v>
          </cell>
          <cell r="G3887">
            <v>42618</v>
          </cell>
        </row>
        <row r="3888">
          <cell r="C3888">
            <v>7298</v>
          </cell>
          <cell r="D3888" t="str">
            <v>Edu. Construcion De Tanques De 4000 Psi Con  Impermeabilizacion Integral Incluye Pasantes Para Tuberias. Sistema Contraincendio, Agua Potable, Irrigacion Y Tanque De Agua Lluvia</v>
          </cell>
          <cell r="E3888" t="str">
            <v>M3</v>
          </cell>
          <cell r="F3888">
            <v>775146.64</v>
          </cell>
          <cell r="G3888">
            <v>42618</v>
          </cell>
        </row>
        <row r="3889">
          <cell r="C3889">
            <v>7300</v>
          </cell>
          <cell r="D3889" t="str">
            <v>Edu. Suministro E Instalacion De Equipo De Bombeo Sistema De Riego  Bomba Centrifuga Motor Electrico De 220 - 440 Trifasica 10Hp Hdt 40 Mts 370 Gpm  (Ver Diseño)</v>
          </cell>
          <cell r="E3889" t="str">
            <v>UN</v>
          </cell>
          <cell r="F3889">
            <v>3111540.63</v>
          </cell>
          <cell r="G3889">
            <v>42618</v>
          </cell>
        </row>
        <row r="3890">
          <cell r="C3890">
            <v>7302</v>
          </cell>
          <cell r="D3890" t="str">
            <v>Edu. Grama Bermuda En Tepe Incluye Nivelacion, Riego Y Fertilizacion Bajo La Direccion Tecnica De Un Ingeniero Agronomo Y Dos (2)  Cortes Requeridos Debe Entregarse A Los Niveles Solicitados En El Diseño</v>
          </cell>
          <cell r="E3890" t="str">
            <v>M2</v>
          </cell>
          <cell r="F3890">
            <v>17816.16</v>
          </cell>
          <cell r="G3890">
            <v>42618</v>
          </cell>
        </row>
        <row r="3891">
          <cell r="C3891">
            <v>7303</v>
          </cell>
          <cell r="D3891" t="str">
            <v>Edu. Relleno En Arena De Rio (Santo Tomas)</v>
          </cell>
          <cell r="E3891" t="str">
            <v>M3</v>
          </cell>
          <cell r="F3891">
            <v>33722.14</v>
          </cell>
          <cell r="G3891">
            <v>42619</v>
          </cell>
        </row>
        <row r="3892">
          <cell r="C3892">
            <v>7306</v>
          </cell>
          <cell r="D3892" t="str">
            <v>Edu. Tuberia Tipo Durman Rib Draine Perforada Para Drenaje Con Filtro Subterraneo De 6" O Similar  (Ver Diseño). Incluye Accesorios (Codos,  Sillas T, Uniones)</v>
          </cell>
          <cell r="E3892" t="str">
            <v>ML</v>
          </cell>
          <cell r="F3892">
            <v>44526.32</v>
          </cell>
          <cell r="G3892">
            <v>42619</v>
          </cell>
        </row>
        <row r="3893">
          <cell r="C3893">
            <v>7309</v>
          </cell>
          <cell r="D3893" t="str">
            <v>Edu. Suministro E Instalación De Reflectores  Led Para Campo De Futbol Potencia 400 Ww Y 46000 Lumenes Con Eficieciencia De 115 Lumenes / W Para Iluminación De La Cancha Nivel De Iluminacion 1800 Luxes Ref. . Wxtl-05-400W (Ver Diseño)</v>
          </cell>
          <cell r="E3893" t="str">
            <v>UN</v>
          </cell>
          <cell r="F3893">
            <v>2575005.23</v>
          </cell>
          <cell r="G3893">
            <v>42618</v>
          </cell>
        </row>
        <row r="3894">
          <cell r="C3894">
            <v>7315</v>
          </cell>
          <cell r="D3894" t="str">
            <v>Dps. Sumidero Fundido En Sitio Reforzado</v>
          </cell>
          <cell r="E3894" t="str">
            <v>UN</v>
          </cell>
          <cell r="F3894">
            <v>2763383.36</v>
          </cell>
          <cell r="G3894">
            <v>42620</v>
          </cell>
        </row>
        <row r="3895">
          <cell r="C3895">
            <v>7317</v>
          </cell>
          <cell r="D3895" t="str">
            <v>Dps. Demolicion De Pisos, Andenes, Bordillos</v>
          </cell>
          <cell r="E3895" t="str">
            <v>M2</v>
          </cell>
          <cell r="F3895">
            <v>17237.34</v>
          </cell>
          <cell r="G3895">
            <v>42621</v>
          </cell>
        </row>
        <row r="3896">
          <cell r="C3896">
            <v>7321</v>
          </cell>
          <cell r="D3896" t="str">
            <v>Dps. Demolicion De Pavimientos De Concreto</v>
          </cell>
          <cell r="E3896" t="str">
            <v>M2</v>
          </cell>
          <cell r="F3896">
            <v>24167.040000000001</v>
          </cell>
          <cell r="G3896">
            <v>42620</v>
          </cell>
        </row>
        <row r="3897">
          <cell r="C3897">
            <v>7322</v>
          </cell>
          <cell r="D3897" t="str">
            <v>Dps. Excavaciones Varias Sin Clasificar</v>
          </cell>
          <cell r="E3897" t="str">
            <v>M3</v>
          </cell>
          <cell r="F3897">
            <v>23711.33</v>
          </cell>
          <cell r="G3897">
            <v>42620</v>
          </cell>
        </row>
        <row r="3898">
          <cell r="C3898">
            <v>7324</v>
          </cell>
          <cell r="D3898" t="str">
            <v>Dps. Acero De Refuerzo Grado 60</v>
          </cell>
          <cell r="E3898" t="str">
            <v>KG</v>
          </cell>
          <cell r="F3898">
            <v>3634.36</v>
          </cell>
          <cell r="G3898">
            <v>42620</v>
          </cell>
        </row>
        <row r="3899">
          <cell r="C3899">
            <v>7327</v>
          </cell>
          <cell r="D3899" t="str">
            <v>Dps. Subbase Granular</v>
          </cell>
          <cell r="E3899" t="str">
            <v>M3</v>
          </cell>
          <cell r="F3899">
            <v>111505.91</v>
          </cell>
          <cell r="G3899">
            <v>42620</v>
          </cell>
        </row>
        <row r="3900">
          <cell r="C3900">
            <v>7331</v>
          </cell>
          <cell r="D3900" t="str">
            <v>Dps. Canastillas En Acero Para Soporte De Dovelas</v>
          </cell>
          <cell r="E3900" t="str">
            <v>ML</v>
          </cell>
          <cell r="F3900">
            <v>14513.01</v>
          </cell>
          <cell r="G3900">
            <v>42621</v>
          </cell>
        </row>
        <row r="3901">
          <cell r="C3901">
            <v>7333</v>
          </cell>
          <cell r="D3901" t="str">
            <v>Dps. Separacion De Suelos De Subrasante Y Capas Granulares Con Geotextil Tejido 2400 O Similar</v>
          </cell>
          <cell r="E3901" t="str">
            <v>M2</v>
          </cell>
          <cell r="F3901">
            <v>9590.9699999999993</v>
          </cell>
          <cell r="G3901">
            <v>42620</v>
          </cell>
        </row>
        <row r="3902">
          <cell r="C3902">
            <v>7334</v>
          </cell>
          <cell r="D3902" t="str">
            <v>Dps. Base Estabilizada Con Cemento</v>
          </cell>
          <cell r="E3902" t="str">
            <v>M3</v>
          </cell>
          <cell r="F3902">
            <v>181740.83</v>
          </cell>
          <cell r="G3902">
            <v>42621</v>
          </cell>
        </row>
        <row r="3903">
          <cell r="C3903">
            <v>7335</v>
          </cell>
          <cell r="D3903" t="str">
            <v>Dps. Andenes En Concreto Tipo D</v>
          </cell>
          <cell r="E3903" t="str">
            <v>M2</v>
          </cell>
          <cell r="F3903">
            <v>62714.78</v>
          </cell>
          <cell r="G3903">
            <v>42620</v>
          </cell>
        </row>
        <row r="3904">
          <cell r="C3904">
            <v>7336</v>
          </cell>
          <cell r="D3904" t="str">
            <v>Dps. Bordillos En Concreto Tipo D (0.15 X 0.20) Mts</v>
          </cell>
          <cell r="E3904" t="str">
            <v>ML</v>
          </cell>
          <cell r="F3904">
            <v>44968.7</v>
          </cell>
          <cell r="G3904">
            <v>42620</v>
          </cell>
        </row>
        <row r="3905">
          <cell r="C3905">
            <v>7339</v>
          </cell>
          <cell r="D3905" t="str">
            <v>Dps. Material Seleccionado Para Anden</v>
          </cell>
          <cell r="E3905" t="str">
            <v>M3</v>
          </cell>
          <cell r="F3905">
            <v>78190.95</v>
          </cell>
          <cell r="G3905">
            <v>42620</v>
          </cell>
        </row>
        <row r="3906">
          <cell r="C3906">
            <v>7340</v>
          </cell>
          <cell r="D3906" t="str">
            <v>Dps. Terraplen Con Material Seleccionado</v>
          </cell>
          <cell r="E3906" t="str">
            <v>M3</v>
          </cell>
          <cell r="F3906">
            <v>76194.36</v>
          </cell>
          <cell r="G3906">
            <v>42620</v>
          </cell>
        </row>
        <row r="3907">
          <cell r="C3907">
            <v>7342</v>
          </cell>
          <cell r="D3907" t="str">
            <v>Dps. Pavimento En Concreto Hidraulico De Mr= 4.1 Mpa Y E= 20 Cm</v>
          </cell>
          <cell r="E3907" t="str">
            <v>M3</v>
          </cell>
          <cell r="F3907">
            <v>740893.45</v>
          </cell>
          <cell r="G3907">
            <v>42620</v>
          </cell>
        </row>
        <row r="3908">
          <cell r="C3908">
            <v>7343</v>
          </cell>
          <cell r="D3908" t="str">
            <v>Dps. Cunetas Revestidas En Concreto</v>
          </cell>
          <cell r="E3908" t="str">
            <v>M3</v>
          </cell>
          <cell r="F3908">
            <v>513775.92</v>
          </cell>
          <cell r="G3908">
            <v>42620</v>
          </cell>
        </row>
        <row r="3909">
          <cell r="C3909">
            <v>7344</v>
          </cell>
          <cell r="D3909" t="str">
            <v>Dps. Solado En Concreto Clase F</v>
          </cell>
          <cell r="E3909" t="str">
            <v>M3</v>
          </cell>
          <cell r="F3909">
            <v>275745.84000000003</v>
          </cell>
          <cell r="G3909">
            <v>42620</v>
          </cell>
        </row>
        <row r="3910">
          <cell r="C3910">
            <v>7348</v>
          </cell>
          <cell r="D3910" t="str">
            <v>Dps. Relleno Para Estructura</v>
          </cell>
          <cell r="E3910" t="str">
            <v>M3</v>
          </cell>
          <cell r="F3910">
            <v>72346.44</v>
          </cell>
          <cell r="G3910">
            <v>42620</v>
          </cell>
        </row>
        <row r="3911">
          <cell r="C3911">
            <v>7349</v>
          </cell>
          <cell r="D3911" t="str">
            <v>Dps. Señales De Transito Grupo 1 (0.75 X 0.75) Mts</v>
          </cell>
          <cell r="E3911" t="str">
            <v>UN</v>
          </cell>
          <cell r="F3911">
            <v>327716.58</v>
          </cell>
          <cell r="G3911">
            <v>42621</v>
          </cell>
        </row>
        <row r="3912">
          <cell r="C3912">
            <v>7350</v>
          </cell>
          <cell r="D3912" t="str">
            <v>Dps. Muro De Contencion En Concreto Clase D</v>
          </cell>
          <cell r="E3912" t="str">
            <v>M3</v>
          </cell>
          <cell r="F3912">
            <v>751005.7</v>
          </cell>
          <cell r="G3912">
            <v>42620</v>
          </cell>
        </row>
        <row r="3913">
          <cell r="C3913">
            <v>7353</v>
          </cell>
          <cell r="D3913" t="str">
            <v>Dps. Linea De Demarcacion</v>
          </cell>
          <cell r="E3913" t="str">
            <v>ML</v>
          </cell>
          <cell r="F3913">
            <v>2586.44</v>
          </cell>
          <cell r="G3913">
            <v>42620</v>
          </cell>
        </row>
        <row r="3914">
          <cell r="C3914">
            <v>7354</v>
          </cell>
          <cell r="D3914" t="str">
            <v>Dps. Excavaciones Varias Sin Clasificar</v>
          </cell>
          <cell r="E3914" t="str">
            <v>M3</v>
          </cell>
          <cell r="F3914">
            <v>23711.33</v>
          </cell>
          <cell r="G3914">
            <v>42620</v>
          </cell>
        </row>
        <row r="3915">
          <cell r="C3915">
            <v>7355</v>
          </cell>
          <cell r="D3915" t="str">
            <v>Pavimento En Concreto Rigido Mr 0 600 Psi, Acelerado A Tres (3) Dias E = 0.20 Metros, Sin Acero</v>
          </cell>
          <cell r="E3915" t="str">
            <v>M2</v>
          </cell>
          <cell r="F3915">
            <v>127845.63</v>
          </cell>
          <cell r="G3915">
            <v>42621</v>
          </cell>
        </row>
        <row r="3916">
          <cell r="C3916">
            <v>7357</v>
          </cell>
          <cell r="D3916" t="str">
            <v>Bordillo En Concreto De 3000 Psi De 0.20 X 0.20 Mts</v>
          </cell>
          <cell r="E3916" t="str">
            <v>ML</v>
          </cell>
          <cell r="F3916">
            <v>42550.06</v>
          </cell>
          <cell r="G3916">
            <v>42621</v>
          </cell>
        </row>
        <row r="3917">
          <cell r="C3917">
            <v>7359</v>
          </cell>
          <cell r="D3917" t="str">
            <v>Edu. Suministro E Instalacion De Balancin Para Juego De Perros Modelo Cac-04 O Similar</v>
          </cell>
          <cell r="E3917" t="str">
            <v>UN</v>
          </cell>
          <cell r="F3917">
            <v>1740000</v>
          </cell>
          <cell r="G3917">
            <v>42625</v>
          </cell>
        </row>
        <row r="3918">
          <cell r="C3918">
            <v>7361</v>
          </cell>
          <cell r="D3918" t="str">
            <v>Edu. Suministro E Instalacion De Empalizada Para Juego De Perros Modelo Cac-05 O Similares</v>
          </cell>
          <cell r="E3918" t="str">
            <v>UN</v>
          </cell>
          <cell r="F3918">
            <v>3248000</v>
          </cell>
          <cell r="G3918">
            <v>42625</v>
          </cell>
        </row>
        <row r="3919">
          <cell r="C3919">
            <v>7363</v>
          </cell>
          <cell r="D3919" t="str">
            <v>Suministro Y Siembra De Arbol Tipico De La Zona, De 3 A 5 Mts De Altura</v>
          </cell>
          <cell r="E3919" t="str">
            <v>UN</v>
          </cell>
          <cell r="F3919">
            <v>652793.59999999998</v>
          </cell>
          <cell r="G3919">
            <v>42625</v>
          </cell>
        </row>
        <row r="3920">
          <cell r="C3920">
            <v>7364</v>
          </cell>
          <cell r="D3920" t="str">
            <v>Edu. Suministro E Instalacion De Pasarela Para Juego De Perros Modelo Cac-05 O Similar</v>
          </cell>
          <cell r="E3920" t="str">
            <v>UN</v>
          </cell>
          <cell r="F3920">
            <v>3712000</v>
          </cell>
          <cell r="G3920">
            <v>42625</v>
          </cell>
        </row>
        <row r="3921">
          <cell r="C3921">
            <v>7366</v>
          </cell>
          <cell r="D3921" t="str">
            <v>Edu. Suministro E Instalacion De Rueda Para Juego De Perros Modelo Cac-07 O Similar</v>
          </cell>
          <cell r="E3921" t="str">
            <v>UN</v>
          </cell>
          <cell r="F3921">
            <v>580000</v>
          </cell>
          <cell r="G3921">
            <v>42625</v>
          </cell>
        </row>
        <row r="3922">
          <cell r="C3922">
            <v>7367</v>
          </cell>
          <cell r="D3922" t="str">
            <v>Suministro E Instalación De Sistema De Riego + Hidrantes De 1"</v>
          </cell>
          <cell r="E3922" t="str">
            <v>ML</v>
          </cell>
          <cell r="F3922">
            <v>54759.96</v>
          </cell>
          <cell r="G3922">
            <v>42625</v>
          </cell>
        </row>
        <row r="3923">
          <cell r="C3923">
            <v>7369</v>
          </cell>
          <cell r="D3923" t="str">
            <v>Edu. Suministro E Instalacion De Salto De Altura Para Juego De Perros Modelo Cac-08 O Similar</v>
          </cell>
          <cell r="E3923" t="str">
            <v>UN</v>
          </cell>
          <cell r="F3923">
            <v>745000</v>
          </cell>
          <cell r="G3923">
            <v>42632</v>
          </cell>
        </row>
        <row r="3924">
          <cell r="C3924">
            <v>7371</v>
          </cell>
          <cell r="D3924" t="str">
            <v>Edu. Suministro E Instalacion De Salto De Longitud Para Juego De Perros Modelo Cac-09 O Similar</v>
          </cell>
          <cell r="E3924" t="str">
            <v>UN</v>
          </cell>
          <cell r="F3924">
            <v>672800</v>
          </cell>
          <cell r="G3924">
            <v>42625</v>
          </cell>
        </row>
        <row r="3925">
          <cell r="C3925">
            <v>7373</v>
          </cell>
          <cell r="D3925" t="str">
            <v>Edu. Suministro E Instalacion De Slalom Para Juego De Perros Modelo Cac-10 O Similar</v>
          </cell>
          <cell r="E3925" t="str">
            <v>UN</v>
          </cell>
          <cell r="F3925">
            <v>812000</v>
          </cell>
          <cell r="G3925">
            <v>42625</v>
          </cell>
        </row>
        <row r="3926">
          <cell r="C3926">
            <v>7375</v>
          </cell>
          <cell r="D3926" t="str">
            <v>Edu. Suministro E Instalacion De Tunel Para Juego De Perros Modelo Cac-11 O Similar</v>
          </cell>
          <cell r="E3926" t="str">
            <v>UN</v>
          </cell>
          <cell r="F3926">
            <v>2204000</v>
          </cell>
          <cell r="G3926">
            <v>42625</v>
          </cell>
        </row>
        <row r="3927">
          <cell r="C3927">
            <v>7376</v>
          </cell>
          <cell r="D3927" t="str">
            <v>Edu. Terraplen Para Refuerzo Con Geosinteticos Inv 223-13, Incluye Suministro , Extendida, Nivelacion, Humedecimiento Y Compactacion E=25. (No Incluye Geosintetico) O Similar</v>
          </cell>
          <cell r="E3927" t="str">
            <v>M3</v>
          </cell>
          <cell r="F3927">
            <v>58217.36</v>
          </cell>
          <cell r="G3927">
            <v>42636</v>
          </cell>
        </row>
        <row r="3928">
          <cell r="C3928">
            <v>7379</v>
          </cell>
          <cell r="D3928" t="str">
            <v>Edu. Suministro E Instalacion De Puerta En Fibra De Vidrio</v>
          </cell>
          <cell r="E3928" t="str">
            <v>M2</v>
          </cell>
          <cell r="F3928">
            <v>298960</v>
          </cell>
          <cell r="G3928">
            <v>42628</v>
          </cell>
        </row>
        <row r="3929">
          <cell r="C3929">
            <v>7381</v>
          </cell>
          <cell r="D3929" t="str">
            <v>Edu. Suministro E Instalacion De Puerta En Fibra De Vidrio Tipo Persiana</v>
          </cell>
          <cell r="E3929" t="str">
            <v>M2</v>
          </cell>
          <cell r="F3929">
            <v>306570</v>
          </cell>
          <cell r="G3929">
            <v>42626</v>
          </cell>
        </row>
        <row r="3930">
          <cell r="C3930">
            <v>7383</v>
          </cell>
          <cell r="D3930" t="str">
            <v>Edu. Suministro E Instalacion De Estera En Acero Galavanizado Enrollable Microperforada</v>
          </cell>
          <cell r="E3930" t="str">
            <v>M2</v>
          </cell>
          <cell r="F3930">
            <v>1431720</v>
          </cell>
          <cell r="G3930">
            <v>42626</v>
          </cell>
        </row>
        <row r="3931">
          <cell r="C3931">
            <v>7385</v>
          </cell>
          <cell r="D3931" t="str">
            <v>Edu. Suministro E Instalacion De Cambiador De Bebe Horizontal Para Empotrar Tipo Ac962 Bradley O Similar</v>
          </cell>
          <cell r="E3931" t="str">
            <v>UN</v>
          </cell>
          <cell r="F3931">
            <v>5629264.2800000003</v>
          </cell>
          <cell r="G3931">
            <v>42629</v>
          </cell>
        </row>
        <row r="3932">
          <cell r="C3932">
            <v>7387</v>
          </cell>
          <cell r="D3932" t="str">
            <v>Edu. Suministro E Instalacion De Banca En Madera Mu-4 O Similar</v>
          </cell>
          <cell r="E3932" t="str">
            <v>UN</v>
          </cell>
          <cell r="F3932">
            <v>1160000</v>
          </cell>
          <cell r="G3932">
            <v>42626</v>
          </cell>
        </row>
        <row r="3933">
          <cell r="C3933">
            <v>7389</v>
          </cell>
          <cell r="D3933" t="str">
            <v>Edu. Suministro E Instalacion De B-2: Baranda Para Vacios Espacio Publico, De Altura H=1.10 M ( Ver Diseño)</v>
          </cell>
          <cell r="E3933" t="str">
            <v>ML</v>
          </cell>
          <cell r="F3933">
            <v>366670</v>
          </cell>
          <cell r="G3933">
            <v>42626</v>
          </cell>
        </row>
        <row r="3934">
          <cell r="C3934">
            <v>7396</v>
          </cell>
          <cell r="D3934" t="str">
            <v>Edu. Suministro E Instalacion De Tablestaca Sintetica Pvc Sg-950 L = 8 Metros Anclada O Similar</v>
          </cell>
          <cell r="E3934" t="str">
            <v>ML</v>
          </cell>
          <cell r="F3934">
            <v>5617803.8700000001</v>
          </cell>
          <cell r="G3934">
            <v>42626</v>
          </cell>
        </row>
        <row r="3935">
          <cell r="C3935">
            <v>7397</v>
          </cell>
          <cell r="D3935" t="str">
            <v>Edu. Suministro E Instalacion De Tablestaca Sintetica Sg-425, H=3 Metros Anclada O Similiar</v>
          </cell>
          <cell r="E3935" t="str">
            <v>ML</v>
          </cell>
          <cell r="F3935">
            <v>1288439.6100000001</v>
          </cell>
          <cell r="G3935">
            <v>42626</v>
          </cell>
        </row>
        <row r="3936">
          <cell r="C3936">
            <v>7404</v>
          </cell>
          <cell r="D3936" t="str">
            <v>Edu. Suministro, Fabricacion En Sitio E Instalacion De Geoesteras Bx 50 E=0.30 Metros</v>
          </cell>
          <cell r="E3936" t="str">
            <v>M2</v>
          </cell>
          <cell r="F3936">
            <v>75678.97</v>
          </cell>
          <cell r="G3936">
            <v>42626</v>
          </cell>
        </row>
        <row r="3937">
          <cell r="C3937">
            <v>7406</v>
          </cell>
          <cell r="D3937" t="str">
            <v>Edu. Kit De Emplame Contractil Tipo Exterior Para Cable Xlpe-1/0-15 Kv O Similar</v>
          </cell>
          <cell r="E3937" t="str">
            <v>UN</v>
          </cell>
          <cell r="F3937">
            <v>1035289.03</v>
          </cell>
          <cell r="G3937">
            <v>42626</v>
          </cell>
        </row>
        <row r="3938">
          <cell r="C3938">
            <v>7410</v>
          </cell>
          <cell r="D3938" t="str">
            <v>Edu. Suministro E Instalacion De Luminaria Led Hermetica Ip-66 De 40 W O Similar</v>
          </cell>
          <cell r="E3938" t="str">
            <v>UN</v>
          </cell>
          <cell r="F3938">
            <v>384711.42</v>
          </cell>
          <cell r="G3938">
            <v>42626</v>
          </cell>
        </row>
        <row r="3939">
          <cell r="C3939">
            <v>7414</v>
          </cell>
          <cell r="D3939" t="str">
            <v>Edu. Suministro E Instalacion De Tranformador Tipo Pad Mountefd Radial De 150 Kva Trifasico-13.2/230/127 V O Similiar</v>
          </cell>
          <cell r="E3939" t="str">
            <v>UN</v>
          </cell>
          <cell r="F3939">
            <v>23023971.780000001</v>
          </cell>
          <cell r="G3939">
            <v>42626</v>
          </cell>
        </row>
        <row r="3940">
          <cell r="C3940">
            <v>7417</v>
          </cell>
          <cell r="D3940" t="str">
            <v>Edu. Construccion De Registro De Alumbrad De 1.00X1.00X1.20 Mts  (Interno) Con Marco En Angulo  De Hierro Galvanizada En Caliente De 4"" Y Tapa De Concreto Con Refuerzo En Varilla De 3/8"</v>
          </cell>
          <cell r="E3940" t="str">
            <v>UN</v>
          </cell>
          <cell r="F3940">
            <v>547999.15</v>
          </cell>
          <cell r="G3940">
            <v>42626</v>
          </cell>
        </row>
        <row r="3941">
          <cell r="C3941">
            <v>7419</v>
          </cell>
          <cell r="D3941" t="str">
            <v>Edu. Suministro E Instalacion De Tablestaca Sintetica Sg-825 L= 6.5 Metros Anclada O Similar</v>
          </cell>
          <cell r="E3941" t="str">
            <v>ML</v>
          </cell>
          <cell r="F3941">
            <v>3464572.77</v>
          </cell>
          <cell r="G3941">
            <v>42668</v>
          </cell>
        </row>
        <row r="3942">
          <cell r="C3942">
            <v>7421</v>
          </cell>
          <cell r="D3942" t="str">
            <v>Edu.Construccion Caja De Giro En Concreto Dim  Interna ( 1.20 X 1.20*1.30 ) Mts - Con Marco En Angulo Galvanizado En Caliente Y Tapa  De Concreto En Angulo De Hierro De 4" X 3/16" Reforzada Con Varilla Corrugada De 3/8"</v>
          </cell>
          <cell r="E3942" t="str">
            <v>UN</v>
          </cell>
          <cell r="F3942">
            <v>627197.65</v>
          </cell>
          <cell r="G3942">
            <v>42626</v>
          </cell>
        </row>
        <row r="3943">
          <cell r="C3943">
            <v>7423</v>
          </cell>
          <cell r="D3943" t="str">
            <v>Edu. Suministro E Instalacion De Tablestacas Sinteticas Sg-825 L = 6 Metros Anclada O Similar</v>
          </cell>
          <cell r="E3943" t="str">
            <v>ML</v>
          </cell>
          <cell r="F3943">
            <v>3317825.39</v>
          </cell>
          <cell r="G3943">
            <v>42668</v>
          </cell>
        </row>
        <row r="3944">
          <cell r="C3944">
            <v>7426</v>
          </cell>
          <cell r="D3944" t="str">
            <v>Edu. Suministro E Instalacion De Tablestaca Sintetica Sg- 625 L = 3 Metros No Anclada O Similar</v>
          </cell>
          <cell r="E3944" t="str">
            <v>ML</v>
          </cell>
          <cell r="F3944">
            <v>1492454.58</v>
          </cell>
          <cell r="G3944">
            <v>42668</v>
          </cell>
        </row>
        <row r="3945">
          <cell r="C3945">
            <v>7435</v>
          </cell>
          <cell r="D3945" t="str">
            <v>Edu. Suministro E Instalacion De Sube Y Baja Galvanizado En Caliente Ref Gtq 6219 O Similar</v>
          </cell>
          <cell r="E3945" t="str">
            <v>UN</v>
          </cell>
          <cell r="F3945">
            <v>10565672.4</v>
          </cell>
          <cell r="G3945">
            <v>42626</v>
          </cell>
        </row>
        <row r="3946">
          <cell r="C3946">
            <v>7442</v>
          </cell>
          <cell r="D3946" t="str">
            <v>Edu. Suministro E Instalacion De Canopy Para Niños Galvanizado En Caliente Gtq 5120 O Similar</v>
          </cell>
          <cell r="E3946" t="str">
            <v>UN</v>
          </cell>
          <cell r="F3946">
            <v>55851581.549999997</v>
          </cell>
          <cell r="G3946">
            <v>42626</v>
          </cell>
        </row>
        <row r="3947">
          <cell r="C3947">
            <v>7449</v>
          </cell>
          <cell r="D3947" t="str">
            <v>Edu. Suministro E Instalacion De Estructura De Baloncesto</v>
          </cell>
          <cell r="E3947" t="str">
            <v>UN</v>
          </cell>
          <cell r="F3947">
            <v>10269480</v>
          </cell>
          <cell r="G3947">
            <v>42626</v>
          </cell>
        </row>
        <row r="3948">
          <cell r="C3948">
            <v>7454</v>
          </cell>
          <cell r="D3948" t="str">
            <v>Edu. Suministro E Instalacion De Equipamiento De Voleybol Fijo</v>
          </cell>
          <cell r="E3948" t="str">
            <v>UN</v>
          </cell>
          <cell r="F3948">
            <v>5677156</v>
          </cell>
          <cell r="G3948">
            <v>42626</v>
          </cell>
        </row>
        <row r="3949">
          <cell r="C3949">
            <v>7459</v>
          </cell>
          <cell r="D3949" t="str">
            <v>Edu. Suministro E Instalacion De Porteria De Microfutbol (Un Par) Ref Stadio 002 O Similar</v>
          </cell>
          <cell r="E3949" t="str">
            <v>UN</v>
          </cell>
          <cell r="F3949">
            <v>5987340</v>
          </cell>
          <cell r="G3949">
            <v>42626</v>
          </cell>
        </row>
        <row r="3950">
          <cell r="C3950">
            <v>7465</v>
          </cell>
          <cell r="D3950" t="str">
            <v>Edu. Suministro E Instalacion De Geotextil Tr - 4000 O Similar</v>
          </cell>
          <cell r="E3950" t="str">
            <v>M2</v>
          </cell>
          <cell r="F3950">
            <v>10600.79</v>
          </cell>
          <cell r="G3950">
            <v>42629</v>
          </cell>
        </row>
        <row r="3951">
          <cell r="C3951">
            <v>7471</v>
          </cell>
          <cell r="D3951" t="str">
            <v>Edu. Suministro E Instalacionde Tuberia De 2" Perforada Y Forrada Con Geotextil Tr 4000 O Similar</v>
          </cell>
          <cell r="E3951" t="str">
            <v>ML</v>
          </cell>
          <cell r="F3951">
            <v>23021.54</v>
          </cell>
          <cell r="G3951">
            <v>42629</v>
          </cell>
        </row>
        <row r="3952">
          <cell r="C3952">
            <v>7480</v>
          </cell>
          <cell r="D3952" t="str">
            <v>Edu. Suministro E Instalacion De Cesped Sintetico De Paisajismo, Incluye Capa De 15 Cm De Suelo Cemento</v>
          </cell>
          <cell r="E3952" t="str">
            <v>M2</v>
          </cell>
          <cell r="F3952">
            <v>78628.94</v>
          </cell>
          <cell r="G3952">
            <v>42629</v>
          </cell>
        </row>
        <row r="3953">
          <cell r="C3953">
            <v>7511</v>
          </cell>
          <cell r="D3953" t="str">
            <v>Edu. Suministro E Instalacion De Cesped Sintetico Deportivo. Incluye Capa De 15 Cm De Suelo Cemento Y 10 Cm De Caucho</v>
          </cell>
          <cell r="E3953" t="str">
            <v>M2</v>
          </cell>
          <cell r="F3953">
            <v>287661.26</v>
          </cell>
          <cell r="G3953">
            <v>42629</v>
          </cell>
        </row>
        <row r="3954">
          <cell r="C3954">
            <v>7514</v>
          </cell>
          <cell r="D3954" t="str">
            <v>Edu. Suministro E Instalacion De Superficie De Meson Para Lavamano En Granito Con Estructura De Soporte En Acero</v>
          </cell>
          <cell r="E3954" t="str">
            <v>M2</v>
          </cell>
          <cell r="F3954">
            <v>379000</v>
          </cell>
          <cell r="G3954">
            <v>42627</v>
          </cell>
        </row>
        <row r="3955">
          <cell r="C3955">
            <v>7516</v>
          </cell>
          <cell r="D3955" t="str">
            <v>Edu. Suministro E Instalacion De Piso De Madera Teca Para Mirador</v>
          </cell>
          <cell r="E3955" t="str">
            <v>M2</v>
          </cell>
          <cell r="F3955">
            <v>212100</v>
          </cell>
          <cell r="G3955">
            <v>42627</v>
          </cell>
        </row>
        <row r="3956">
          <cell r="C3956">
            <v>7519</v>
          </cell>
          <cell r="D3956" t="str">
            <v>Edu. Suministro E Instalacion De Caneca Antivandalica Galvanizada En Caliente Mu-5</v>
          </cell>
          <cell r="E3956" t="str">
            <v>UN</v>
          </cell>
          <cell r="F3956">
            <v>232000</v>
          </cell>
          <cell r="G3956">
            <v>42627</v>
          </cell>
        </row>
        <row r="3957">
          <cell r="C3957">
            <v>7521</v>
          </cell>
          <cell r="D3957" t="str">
            <v>Edu. Suministro E Instalacion De Bicicletero Galvanizado En Caliente Mu-6 Segun Detalle Especifico. Incluye Suministro, Instalacion Y Base En Concreto</v>
          </cell>
          <cell r="E3957" t="str">
            <v>UN</v>
          </cell>
          <cell r="F3957">
            <v>515206.88</v>
          </cell>
          <cell r="G3957">
            <v>42629</v>
          </cell>
        </row>
        <row r="3958">
          <cell r="C3958">
            <v>7523</v>
          </cell>
          <cell r="D3958" t="str">
            <v>Edu. Suministro E Instalacion De Mesa Y Bancas Prefabricadas En Hierro Y Concreto Ref Gt677 O Similar Para Plaza De Cafeteria (Ver Diseño)</v>
          </cell>
          <cell r="E3958" t="str">
            <v>UN</v>
          </cell>
          <cell r="F3958">
            <v>4776455.07</v>
          </cell>
          <cell r="G3958">
            <v>42629</v>
          </cell>
        </row>
        <row r="3959">
          <cell r="C3959">
            <v>7525</v>
          </cell>
          <cell r="D3959" t="str">
            <v>Edu. Suministro E Instalacion De Kit De Herramientas Para Bicicletas</v>
          </cell>
          <cell r="E3959" t="str">
            <v>UN</v>
          </cell>
          <cell r="F3959">
            <v>1770158.29</v>
          </cell>
          <cell r="G3959">
            <v>42629</v>
          </cell>
        </row>
        <row r="3960">
          <cell r="C3960">
            <v>7526</v>
          </cell>
          <cell r="D3960" t="str">
            <v>Edu. Suministro E Instalacion De Gravilla Triturada Compactada Para Senderos Peatonales, E = 0.05 Metros</v>
          </cell>
          <cell r="E3960" t="str">
            <v>M3</v>
          </cell>
          <cell r="F3960">
            <v>81085.5</v>
          </cell>
          <cell r="G3960">
            <v>42629</v>
          </cell>
        </row>
        <row r="3961">
          <cell r="C3961">
            <v>7527</v>
          </cell>
          <cell r="D3961" t="str">
            <v>Edu. Piso En Concreto De F´C= 3000 Psi Con Acabado Pulido Sobre Suelo E = 0.15 Metros. Incluye : Suministro, Fundida Y Curado</v>
          </cell>
          <cell r="E3961" t="str">
            <v>M2</v>
          </cell>
          <cell r="F3961">
            <v>88448.85</v>
          </cell>
          <cell r="G3961">
            <v>42633</v>
          </cell>
        </row>
        <row r="3962">
          <cell r="C3962">
            <v>7533</v>
          </cell>
          <cell r="D3962" t="str">
            <v>Edu. Piso De Concreto De F´C= 28 Mpa (4000 Psi). Incluye: Formaleta, Vaciado Y Curado. No Incluye Acero De Refuerzo</v>
          </cell>
          <cell r="E3962" t="str">
            <v>M3</v>
          </cell>
          <cell r="F3962">
            <v>610863.35</v>
          </cell>
          <cell r="G3962">
            <v>42633</v>
          </cell>
        </row>
        <row r="3963">
          <cell r="C3963">
            <v>7534</v>
          </cell>
          <cell r="D3963" t="str">
            <v>Edu. Concreto Losa Aligerada E=0.22 Metros, F'C=28 Mpa 4000 Psi</v>
          </cell>
          <cell r="E3963" t="str">
            <v>M2</v>
          </cell>
          <cell r="F3963">
            <v>119895.27</v>
          </cell>
          <cell r="G3963">
            <v>42629</v>
          </cell>
        </row>
        <row r="3964">
          <cell r="C3964">
            <v>7535</v>
          </cell>
          <cell r="D3964" t="str">
            <v>Edu. Mu - 3 Banca De Concreto Fundido En Sitio Con Espaldar - Tipo Esquinero</v>
          </cell>
          <cell r="E3964" t="str">
            <v>UN</v>
          </cell>
          <cell r="F3964">
            <v>568240.9</v>
          </cell>
          <cell r="G3964">
            <v>42629</v>
          </cell>
        </row>
        <row r="3965">
          <cell r="C3965">
            <v>7537</v>
          </cell>
          <cell r="D3965" t="str">
            <v>Edu. Mu - 2: Banca De Concreto Fundido En Sitio Sin Espaldar</v>
          </cell>
          <cell r="E3965" t="str">
            <v>UN</v>
          </cell>
          <cell r="F3965">
            <v>401787.55</v>
          </cell>
          <cell r="G3965">
            <v>42629</v>
          </cell>
        </row>
        <row r="3966">
          <cell r="C3966">
            <v>7538</v>
          </cell>
          <cell r="D3966" t="str">
            <v>Edu. Banca Prefabricada En Talud. Incluye Suministro, Formaleta, Vaciado Y Curado</v>
          </cell>
          <cell r="E3966" t="str">
            <v>UN</v>
          </cell>
          <cell r="F3966">
            <v>234945.87</v>
          </cell>
          <cell r="G3966">
            <v>42629</v>
          </cell>
        </row>
        <row r="3967">
          <cell r="C3967">
            <v>7541</v>
          </cell>
          <cell r="D3967" t="str">
            <v>Edu. Suministro E Instalacion De Enchape Con Acabado Entrablillado</v>
          </cell>
          <cell r="E3967" t="str">
            <v>M2</v>
          </cell>
          <cell r="F3967">
            <v>222055.67</v>
          </cell>
          <cell r="G3967">
            <v>42629</v>
          </cell>
        </row>
        <row r="3968">
          <cell r="C3968">
            <v>7542</v>
          </cell>
          <cell r="D3968" t="str">
            <v>Edu. Suministro E Instalacion De Mesa Y Bancas Prefabricadas En Concreto Para Plaza De Juegos (Ver Diseño)</v>
          </cell>
          <cell r="E3968" t="str">
            <v>UN</v>
          </cell>
          <cell r="F3968">
            <v>441107.5</v>
          </cell>
          <cell r="G3968">
            <v>42629</v>
          </cell>
        </row>
        <row r="3969">
          <cell r="C3969">
            <v>7545</v>
          </cell>
          <cell r="D3969" t="str">
            <v>Edu. Mu-8 Alcorques Cuadrados De 1.6 X 1.6 M</v>
          </cell>
          <cell r="E3969" t="str">
            <v>UN</v>
          </cell>
          <cell r="F3969">
            <v>1518228.32</v>
          </cell>
          <cell r="G3969">
            <v>42629</v>
          </cell>
        </row>
        <row r="3970">
          <cell r="C3970">
            <v>7548</v>
          </cell>
          <cell r="D3970" t="str">
            <v>Edu. Mu-10 Alcorques Circulares</v>
          </cell>
          <cell r="E3970" t="str">
            <v>UN</v>
          </cell>
          <cell r="F3970">
            <v>1275060.6100000001</v>
          </cell>
          <cell r="G3970">
            <v>42629</v>
          </cell>
        </row>
        <row r="3971">
          <cell r="C3971">
            <v>7549</v>
          </cell>
          <cell r="D3971" t="str">
            <v>Edu. Relleno Para Estructura Inv. 610-13 Incluye Suministro, Extendida, Nivelacion, Humedecimiento Y Compactacion E=25</v>
          </cell>
          <cell r="E3971" t="str">
            <v>M3</v>
          </cell>
          <cell r="F3971">
            <v>132089</v>
          </cell>
          <cell r="G3971">
            <v>42629</v>
          </cell>
        </row>
        <row r="3972">
          <cell r="C3972">
            <v>7551</v>
          </cell>
          <cell r="D3972" t="str">
            <v>Edu. Suministro E Instalacion De Sistemas De Confinamiento Celular De Nanofibras De Polimero-Neoweb 330 X 120 Tipo D De 2.50X8.00 M Neoloy O Similar</v>
          </cell>
          <cell r="E3972" t="str">
            <v>M2</v>
          </cell>
          <cell r="F3972">
            <v>41796.9</v>
          </cell>
          <cell r="G3972">
            <v>42632</v>
          </cell>
        </row>
        <row r="3973">
          <cell r="C3973">
            <v>7554</v>
          </cell>
          <cell r="D3973" t="str">
            <v>Edu. Excavacion Para Micropilotes Pre-Excavados, Rellenos En Concreto De 5000 Psi. Incluye Retiro De Material</v>
          </cell>
          <cell r="E3973" t="str">
            <v>ML</v>
          </cell>
          <cell r="F3973">
            <v>104425.5</v>
          </cell>
          <cell r="G3973">
            <v>42632</v>
          </cell>
        </row>
        <row r="3974">
          <cell r="C3974">
            <v>7556</v>
          </cell>
          <cell r="D3974" t="str">
            <v>Edu. Piso De Concreto A/C= 0.5 Con Acabado Texturizado. Incluye: Suministro, Instalacion,Formaleta Y Curado</v>
          </cell>
          <cell r="E3974" t="str">
            <v>M3</v>
          </cell>
          <cell r="F3974">
            <v>742317.8</v>
          </cell>
          <cell r="G3974">
            <v>42633</v>
          </cell>
        </row>
        <row r="3975">
          <cell r="C3975">
            <v>7557</v>
          </cell>
          <cell r="D3975" t="str">
            <v>Edu. Equipo De Bombeo Sumergible: Q= 6.7 Lps, Hdt = 23M Incluido 2 Equipos De Bombeo, Tuberias Y Accesorio, Estacion Prefabricada, Tablero Control E Instalacion (Ver Cotizacion Anexa)</v>
          </cell>
          <cell r="E3975" t="str">
            <v>GL</v>
          </cell>
          <cell r="F3975">
            <v>128432095</v>
          </cell>
          <cell r="G3975">
            <v>42633</v>
          </cell>
        </row>
        <row r="3976">
          <cell r="C3976">
            <v>7560</v>
          </cell>
          <cell r="D3976" t="str">
            <v>Edu. Cruce De La Vía 40 Con Equipo Mecánico De Perforación Horizontal De Percusión O Rotación (Topo)</v>
          </cell>
          <cell r="E3976" t="str">
            <v>ML</v>
          </cell>
          <cell r="F3976">
            <v>320000</v>
          </cell>
          <cell r="G3976">
            <v>42633</v>
          </cell>
        </row>
        <row r="3977">
          <cell r="C3977">
            <v>7577</v>
          </cell>
          <cell r="D3977" t="str">
            <v>Edu. Modulo De Vendedores Estacionarios En Acero Galvanizado (4 Unidades Por Modulo). Incluye: Cubierta, Muebles Fijos Y Moviles</v>
          </cell>
          <cell r="E3977" t="str">
            <v>UN</v>
          </cell>
          <cell r="F3977">
            <v>15339555.02</v>
          </cell>
          <cell r="G3977">
            <v>42633</v>
          </cell>
        </row>
        <row r="3978">
          <cell r="C3978">
            <v>7579</v>
          </cell>
          <cell r="D3978" t="str">
            <v>Edu. Suministro E Instalacion De Piso De Caucho. Incluye Capa De 15 Cm De Suelo Cemento</v>
          </cell>
          <cell r="E3978" t="str">
            <v>M2</v>
          </cell>
          <cell r="F3978">
            <v>213814</v>
          </cell>
          <cell r="G3978">
            <v>42633</v>
          </cell>
        </row>
        <row r="3979">
          <cell r="C3979">
            <v>7587</v>
          </cell>
          <cell r="D3979" t="str">
            <v>Edu Pozo De Inspeccion 1.80 Mts &lt; H &lt;= 3.00 Mts Para Tuberías De Diámetros Entre Los 200 Mm (8 Pulgadas) Y 400 Mm (16 Pulgadas), Diámetro Del Cilindro 1,20 M.</v>
          </cell>
          <cell r="E3979" t="str">
            <v>UN</v>
          </cell>
          <cell r="F3979">
            <v>4083137.27</v>
          </cell>
          <cell r="G3979">
            <v>42691</v>
          </cell>
        </row>
        <row r="3980">
          <cell r="C3980">
            <v>7590</v>
          </cell>
          <cell r="D3980" t="str">
            <v>Edu. Suministro De Tubería En Polietileno De Alta Densidad  Pead 75 Mm Pn 10 Pe 100  Para La Acometida De Agua Desde Red Acueducto Existente</v>
          </cell>
          <cell r="E3980" t="str">
            <v>ML</v>
          </cell>
          <cell r="F3980">
            <v>16283</v>
          </cell>
          <cell r="G3980">
            <v>42642</v>
          </cell>
        </row>
        <row r="3981">
          <cell r="C3981">
            <v>7592</v>
          </cell>
          <cell r="D3981" t="str">
            <v>Edu. Suministro De Tubería En Polietileno De Alta Densidad  Pead 63 Mm Pn 10 Pe 100 Para La Acometida De Agua Desde Red Acueducto Existente.</v>
          </cell>
          <cell r="E3981" t="str">
            <v>ML</v>
          </cell>
          <cell r="F3981">
            <v>11841</v>
          </cell>
          <cell r="G3981">
            <v>42642</v>
          </cell>
        </row>
        <row r="3982">
          <cell r="C3982">
            <v>7593</v>
          </cell>
          <cell r="D3982" t="str">
            <v>Edu. Instalación De Tubería Y Accesorios A Presion Pead Diámetro 75 Mm De La Acometida, Bajo Cualquier Condición De Humedad</v>
          </cell>
          <cell r="E3982" t="str">
            <v>ML</v>
          </cell>
          <cell r="F3982">
            <v>7408.72</v>
          </cell>
          <cell r="G3982">
            <v>42642</v>
          </cell>
        </row>
        <row r="3983">
          <cell r="C3983">
            <v>7595</v>
          </cell>
          <cell r="D3983" t="str">
            <v>Edu. Suministro E Instalacion De Sistema De Confinamiento Celular De Nanofibras De Polimero-Neoweb 330 X 120 Tipo B De 2.50 X 8.00 M Neoloy O Similar</v>
          </cell>
          <cell r="E3983" t="str">
            <v>M2</v>
          </cell>
          <cell r="F3983">
            <v>46423.5</v>
          </cell>
          <cell r="G3983">
            <v>42642</v>
          </cell>
        </row>
        <row r="3984">
          <cell r="C3984">
            <v>7596</v>
          </cell>
          <cell r="D3984" t="str">
            <v>Edu. Instalación De Tubería Y Accesorios A Presion Pead Diámetro 63 Mm De La Acometida, Bajo Cualquier Condición De Humedad</v>
          </cell>
          <cell r="E3984" t="str">
            <v>ML</v>
          </cell>
          <cell r="F3984">
            <v>6960.43</v>
          </cell>
          <cell r="G3984">
            <v>42642</v>
          </cell>
        </row>
        <row r="3985">
          <cell r="C3985">
            <v>7599</v>
          </cell>
          <cell r="D3985" t="str">
            <v>Edu. Colocacion De Malla Electrosoldada D = 6 Mm Con Separacion De 0.15 Mts</v>
          </cell>
          <cell r="E3985" t="str">
            <v>KG</v>
          </cell>
          <cell r="F3985">
            <v>4343.8599999999997</v>
          </cell>
          <cell r="G3985">
            <v>42643</v>
          </cell>
        </row>
        <row r="3986">
          <cell r="C3986">
            <v>7600</v>
          </cell>
          <cell r="D3986" t="str">
            <v>Edu. Colocacion De Malla Electrosoldada D = 7 Mm Con Separacion De 0.15 Mts</v>
          </cell>
          <cell r="E3986" t="str">
            <v>KG</v>
          </cell>
          <cell r="F3986">
            <v>4343.8599999999997</v>
          </cell>
          <cell r="G3986">
            <v>42643</v>
          </cell>
        </row>
        <row r="3987">
          <cell r="C3987">
            <v>7602</v>
          </cell>
          <cell r="D3987" t="str">
            <v>Edu. Suministro E Instalacion De Circuito De Actividad Fisica Para Jovenes</v>
          </cell>
          <cell r="E3987" t="str">
            <v>UN</v>
          </cell>
          <cell r="F3987">
            <v>223151956.19999999</v>
          </cell>
          <cell r="G3987">
            <v>42642</v>
          </cell>
        </row>
        <row r="3988">
          <cell r="C3988">
            <v>7604</v>
          </cell>
          <cell r="D3988" t="str">
            <v>Edu. Suministro E Instalacion De Juego Para Escalar Piramida</v>
          </cell>
          <cell r="E3988" t="str">
            <v>UN</v>
          </cell>
          <cell r="F3988">
            <v>99089145.269999996</v>
          </cell>
          <cell r="G3988">
            <v>42642</v>
          </cell>
        </row>
        <row r="3989">
          <cell r="C3989">
            <v>7606</v>
          </cell>
          <cell r="D3989" t="str">
            <v>Edu. Suministro E Instalacion De Dispensador Para Perros</v>
          </cell>
          <cell r="E3989" t="str">
            <v>UN</v>
          </cell>
          <cell r="F3989">
            <v>2091583.83</v>
          </cell>
          <cell r="G3989">
            <v>42642</v>
          </cell>
        </row>
        <row r="3990">
          <cell r="C3990">
            <v>7608</v>
          </cell>
          <cell r="D3990" t="str">
            <v>Edu. Suministro E Instalacion De Mesa Para Juego De Perros</v>
          </cell>
          <cell r="E3990" t="str">
            <v>UN</v>
          </cell>
          <cell r="F3990">
            <v>4330913.58</v>
          </cell>
          <cell r="G3990">
            <v>42642</v>
          </cell>
        </row>
        <row r="3991">
          <cell r="C3991">
            <v>7610</v>
          </cell>
          <cell r="D3991" t="str">
            <v>Edu. Suministro E Instalacion De Juego Para Escalar Tipo Estrella Ref Gtq6415 O Similar</v>
          </cell>
          <cell r="E3991" t="str">
            <v>UN</v>
          </cell>
          <cell r="F3991">
            <v>14944763.82</v>
          </cell>
          <cell r="G3991">
            <v>42642</v>
          </cell>
        </row>
        <row r="3992">
          <cell r="C3992">
            <v>7613</v>
          </cell>
          <cell r="D3992" t="str">
            <v>Edu. Proteccion Flexocreto 6000 O Similar,. Incluye Instalacion Y Relleno En Sitio Con Mortero Fluido F'C= 2500 Psi</v>
          </cell>
          <cell r="E3992" t="str">
            <v>M2</v>
          </cell>
          <cell r="F3992">
            <v>61369.08</v>
          </cell>
          <cell r="G3992">
            <v>42642</v>
          </cell>
        </row>
        <row r="3993">
          <cell r="C3993">
            <v>7615</v>
          </cell>
          <cell r="D3993" t="str">
            <v>Edu. Concreto Para Box Coulvert De 4500 Psi, No Incluye Acero De Refuerzo (Ver Diseño)</v>
          </cell>
          <cell r="E3993" t="str">
            <v>M3</v>
          </cell>
          <cell r="F3993">
            <v>726490.57</v>
          </cell>
          <cell r="G3993">
            <v>42643</v>
          </cell>
        </row>
        <row r="3994">
          <cell r="C3994">
            <v>7616</v>
          </cell>
          <cell r="D3994" t="str">
            <v>Edu. Piso De Concreto De F´C= 28 Mpa (4000 Psi) E = 0.21 Mts. Incluye: Formaleta,  Vaciado  Y  Curado. No  Incluye  Acero  De Refuerzo</v>
          </cell>
          <cell r="E3994" t="str">
            <v>M2</v>
          </cell>
          <cell r="F3994">
            <v>124241.08</v>
          </cell>
          <cell r="G3994">
            <v>42643</v>
          </cell>
        </row>
        <row r="3995">
          <cell r="C3995">
            <v>7617</v>
          </cell>
          <cell r="D3995" t="str">
            <v>Edu. Piso De Concreto De F´C= 28 Mpa (4000 Psi) E = 0.22 Mts. Incluye: Formaleta,  Vaciado  Y  Curado. No  Incluye  Acero  De Refuerzo</v>
          </cell>
          <cell r="E3995" t="str">
            <v>M2</v>
          </cell>
          <cell r="F3995">
            <v>130157.33</v>
          </cell>
          <cell r="G3995">
            <v>42643</v>
          </cell>
        </row>
        <row r="3996">
          <cell r="C3996">
            <v>7618</v>
          </cell>
          <cell r="D3996" t="str">
            <v>Edu. Concreto Para Box Coulvert De 5000 Psi, No Incluye Acero De Refuerzo (Ver Diseño)</v>
          </cell>
          <cell r="E3996" t="str">
            <v>M3</v>
          </cell>
          <cell r="F3996">
            <v>746388.07</v>
          </cell>
          <cell r="G3996">
            <v>42643</v>
          </cell>
        </row>
        <row r="3997">
          <cell r="C3997">
            <v>7620</v>
          </cell>
          <cell r="D3997" t="str">
            <v>Edu. Suministro E Instalación De Cable Thw Cobre Forrado, 90°C -Awg 2</v>
          </cell>
          <cell r="E3997" t="str">
            <v>ML</v>
          </cell>
          <cell r="F3997">
            <v>15467.94</v>
          </cell>
          <cell r="G3997">
            <v>42643</v>
          </cell>
        </row>
        <row r="3998">
          <cell r="C3998">
            <v>7621</v>
          </cell>
          <cell r="D3998" t="str">
            <v>Edu. Pozo De Inspeccion H &gt; 3,00 Mts</v>
          </cell>
          <cell r="E3998" t="str">
            <v>UN</v>
          </cell>
          <cell r="F3998">
            <v>6057212.9100000001</v>
          </cell>
          <cell r="G3998">
            <v>42643</v>
          </cell>
        </row>
        <row r="3999">
          <cell r="C3999">
            <v>7622</v>
          </cell>
          <cell r="D3999" t="str">
            <v>Edu. Mu-1 Banca En Concreto Prefabricada Con Espaldar</v>
          </cell>
          <cell r="E3999" t="str">
            <v>UN</v>
          </cell>
          <cell r="F3999">
            <v>606803.86</v>
          </cell>
          <cell r="G3999">
            <v>42643</v>
          </cell>
        </row>
        <row r="4000">
          <cell r="C4000">
            <v>7623</v>
          </cell>
          <cell r="D4000" t="str">
            <v>Error</v>
          </cell>
          <cell r="E4000" t="str">
            <v>M3</v>
          </cell>
          <cell r="F4000">
            <v>156635</v>
          </cell>
          <cell r="G4000">
            <v>42643</v>
          </cell>
        </row>
        <row r="4001">
          <cell r="C4001">
            <v>7625</v>
          </cell>
          <cell r="D4001" t="str">
            <v>Edu. Micropilotes Inyectados. Incluye Excavación, Tubería De Refuerzo, Relleno De La Cavidad Con Lechada Primaria E Inyección Con Lechada Secundaria (Incluye Pala Auxiliar).</v>
          </cell>
          <cell r="E4001" t="str">
            <v>ML</v>
          </cell>
          <cell r="F4001">
            <v>107051.32</v>
          </cell>
          <cell r="G4001">
            <v>42646</v>
          </cell>
        </row>
        <row r="4002">
          <cell r="C4002">
            <v>7626</v>
          </cell>
          <cell r="D4002" t="str">
            <v>Edu. Descapote Y Limpieza A Máquina Y Adecuación Con Compactación Del Terreno Existente, Incluye Retiro De Material E= 0.50</v>
          </cell>
          <cell r="E4002" t="str">
            <v>M2</v>
          </cell>
          <cell r="F4002">
            <v>19202.71</v>
          </cell>
          <cell r="G4002">
            <v>42667</v>
          </cell>
        </row>
        <row r="4003">
          <cell r="C4003">
            <v>7627</v>
          </cell>
          <cell r="D4003" t="str">
            <v>Edu. Pilotes En Concreto Preexcavados    F'C=4000 Psi    D=0.80M. No Incluye Acero De Refuerzo</v>
          </cell>
          <cell r="E4003" t="str">
            <v>ML</v>
          </cell>
          <cell r="F4003">
            <v>630358.98</v>
          </cell>
          <cell r="G4003">
            <v>42667</v>
          </cell>
        </row>
        <row r="4004">
          <cell r="C4004">
            <v>7628</v>
          </cell>
          <cell r="D4004" t="str">
            <v>Edu. Excavacion A Maquina Y Retiro De Materiales A Una Distancia Superior A Los 20 Km.</v>
          </cell>
          <cell r="E4004" t="str">
            <v>M3</v>
          </cell>
          <cell r="F4004">
            <v>14460</v>
          </cell>
          <cell r="G4004">
            <v>42667</v>
          </cell>
        </row>
        <row r="4005">
          <cell r="C4005">
            <v>7631</v>
          </cell>
          <cell r="D4005" t="str">
            <v>Edu.  Suministro E Instalacion De Cable De Aluminio Forrado Nº 4 Awg - Aislamiento Thw -90º</v>
          </cell>
          <cell r="E4005" t="str">
            <v>ML</v>
          </cell>
          <cell r="F4005">
            <v>4486.1400000000003</v>
          </cell>
          <cell r="G4005">
            <v>42668</v>
          </cell>
        </row>
        <row r="4006">
          <cell r="C4006">
            <v>7634</v>
          </cell>
          <cell r="D4006" t="str">
            <v>Edu. Suministro E Instalacion De Tranformador Tipo Pad Mounted De 112.5 Kva Trifásico- 13.2/230/127 V  Configuracion En Anillo -- (Incluye Gabinete De Protecciones, Barraje De Cobre, Interruptores Industriales, Terminales Premoldeados Tipo Codo,Anclaje, Mallas A Tierra,  Dps,Pruebas Y Puesta En Servico</v>
          </cell>
          <cell r="E4006" t="str">
            <v>UN</v>
          </cell>
          <cell r="F4006">
            <v>22692215.539999999</v>
          </cell>
          <cell r="G4006">
            <v>42668</v>
          </cell>
        </row>
        <row r="4007">
          <cell r="C4007">
            <v>7636</v>
          </cell>
          <cell r="D4007" t="str">
            <v>Edu. Suministro E Instalacion De Tranformador Tipo Pad Mounted De 75 Kva Monofásico- 13.2/230/127 V  -- (Incluye Gabinete De Protecciones, Barraje De Cobre, Interruptores Industriales, Terminales Premoldeados Tipo Codo,Anclaje, Mallas A Tierra, Pruebas Y Puesta En Servico</v>
          </cell>
          <cell r="E4007" t="str">
            <v>UN</v>
          </cell>
          <cell r="F4007">
            <v>17348027.100000001</v>
          </cell>
          <cell r="G4007">
            <v>42668</v>
          </cell>
        </row>
        <row r="4008">
          <cell r="C4008">
            <v>7637</v>
          </cell>
          <cell r="D4008" t="str">
            <v>Edu. Suministro E Instalacion De Cable De Aluminio Forrado N°2 Awg - Aislamiento Thw-90°</v>
          </cell>
          <cell r="E4008" t="str">
            <v>ML</v>
          </cell>
          <cell r="F4008">
            <v>5369.14</v>
          </cell>
          <cell r="G4008">
            <v>42668</v>
          </cell>
        </row>
        <row r="4009">
          <cell r="C4009">
            <v>7639</v>
          </cell>
          <cell r="D4009" t="str">
            <v>Edu. Kit De Empalme En Gel Para Baja Tensión De 6 - 6</v>
          </cell>
          <cell r="E4009" t="str">
            <v>UN</v>
          </cell>
          <cell r="F4009">
            <v>85465.16</v>
          </cell>
          <cell r="G4009">
            <v>42668</v>
          </cell>
        </row>
        <row r="4010">
          <cell r="C4010">
            <v>7640</v>
          </cell>
          <cell r="D4010" t="str">
            <v>Edu. Suministro E Instalacion De Cable De Cobre Forrado Nº 8 Awg- Aislamiento Thw º</v>
          </cell>
          <cell r="E4010" t="str">
            <v>ML</v>
          </cell>
          <cell r="F4010">
            <v>4009.99</v>
          </cell>
          <cell r="G4010">
            <v>42668</v>
          </cell>
        </row>
        <row r="4011">
          <cell r="C4011">
            <v>7643</v>
          </cell>
          <cell r="D4011" t="str">
            <v>Edu. Sumunistro E Instalación De Poste Acero Galvanizado En Caliente De 9 Mts. De Altura Libre,  En Lamina De Acero, Acabado Final En Pintura De Pioluretano  Para Exteriores Ral 7035, Doble Proposito Incluye Dos Brazos Tipo Cercha De 2.00 M, Anclaje De Concreto  De Concreto Y Pedestal</v>
          </cell>
          <cell r="E4011" t="str">
            <v>UN</v>
          </cell>
          <cell r="F4011">
            <v>2688438.74</v>
          </cell>
          <cell r="G4011">
            <v>42668</v>
          </cell>
        </row>
        <row r="4012">
          <cell r="C4012">
            <v>7647</v>
          </cell>
          <cell r="D4012" t="str">
            <v>Edu. Suministro E Instalacion De Luminaria  Tipo At*Down 30 Cw- Con Sistema De Encendido Automatico Y Accesorios Para Su Instalacion(Cajas Octogonales, Adaptadores, Sensor De Movimiento, Interrruptores)</v>
          </cell>
          <cell r="E4012" t="str">
            <v>UN</v>
          </cell>
          <cell r="F4012">
            <v>194267.01</v>
          </cell>
          <cell r="G4012">
            <v>42668</v>
          </cell>
        </row>
        <row r="4013">
          <cell r="C4013">
            <v>7650</v>
          </cell>
          <cell r="D4013" t="str">
            <v>Edu. Micropilotes Inyectados. Incluye Excavación, Colocación Del Acero Y Tubería De Refuerzo, Relleno De La Cavidad Con Lechada Primaria E Inyección Con Lechada Secundaria.</v>
          </cell>
          <cell r="E4013" t="str">
            <v>ML</v>
          </cell>
          <cell r="F4013">
            <v>237010.03</v>
          </cell>
          <cell r="G4013">
            <v>42668</v>
          </cell>
        </row>
        <row r="4014">
          <cell r="C4014">
            <v>7651</v>
          </cell>
          <cell r="D4014" t="str">
            <v>Zapata  Y  Pedestal  En  Concreto  De  3500  Psi  Premezclado, No Incluye Acero De Refuerzo</v>
          </cell>
          <cell r="E4014" t="str">
            <v>M3</v>
          </cell>
          <cell r="F4014">
            <v>463317.23</v>
          </cell>
          <cell r="G4014">
            <v>42669</v>
          </cell>
        </row>
        <row r="4015">
          <cell r="C4015">
            <v>7652</v>
          </cell>
          <cell r="D4015" t="str">
            <v>Viga De Cimiento En Concreto De 3500 Psi, No Incluye Acero De Refuerzo</v>
          </cell>
          <cell r="E4015" t="str">
            <v>M3</v>
          </cell>
          <cell r="F4015">
            <v>587163.63</v>
          </cell>
          <cell r="G4015">
            <v>42669</v>
          </cell>
        </row>
        <row r="4016">
          <cell r="C4016">
            <v>7653</v>
          </cell>
          <cell r="D4016" t="str">
            <v>Levante  De  Muro  En  Bloque  De  Concreto Abuzardado (Split)  De  0.20  X 0.20 X 0.40 Metros, Mortero De Pega 1:4</v>
          </cell>
          <cell r="E4016" t="str">
            <v>M2</v>
          </cell>
          <cell r="F4016">
            <v>61335.91</v>
          </cell>
          <cell r="G4016">
            <v>42669</v>
          </cell>
        </row>
        <row r="4017">
          <cell r="C4017">
            <v>7655</v>
          </cell>
          <cell r="D4017" t="str">
            <v>Piso En Ceramica Fortaleza Blanco De 0.33 X 0.33 Metros O Similar</v>
          </cell>
          <cell r="E4017" t="str">
            <v>M2</v>
          </cell>
          <cell r="F4017">
            <v>47305.21</v>
          </cell>
          <cell r="G4017">
            <v>42670</v>
          </cell>
        </row>
        <row r="4018">
          <cell r="C4018">
            <v>7657</v>
          </cell>
          <cell r="D4018" t="str">
            <v>Enchape Pared Egeo Blanco De 0.30 X 0.60 Metros  O Similar   (Incluye Pega, Biselada, Win De Aluminio Y Emboquillada)</v>
          </cell>
          <cell r="E4018" t="str">
            <v>M2</v>
          </cell>
          <cell r="F4018">
            <v>61333.25</v>
          </cell>
          <cell r="G4018">
            <v>42676</v>
          </cell>
        </row>
        <row r="4019">
          <cell r="C4019">
            <v>7658</v>
          </cell>
          <cell r="D4019" t="str">
            <v>Ns. Acabado De Losa En Concreto Con Equipo Mecanico, Incluye Endurecedor, Juntas De Dilatación Y Acabado Final Esmaltado.</v>
          </cell>
          <cell r="E4019" t="str">
            <v>M2</v>
          </cell>
          <cell r="F4019">
            <v>12000</v>
          </cell>
          <cell r="G4019">
            <v>42670</v>
          </cell>
        </row>
        <row r="4020">
          <cell r="C4020">
            <v>7659</v>
          </cell>
          <cell r="D4020" t="str">
            <v>Ns. Cerramiento En Malla Eslabonada Galv # 12 Rombo 1.1/2"</v>
          </cell>
          <cell r="E4020" t="str">
            <v>M2</v>
          </cell>
          <cell r="F4020">
            <v>52720</v>
          </cell>
          <cell r="G4020">
            <v>42670</v>
          </cell>
        </row>
        <row r="4021">
          <cell r="C4021">
            <v>7661</v>
          </cell>
          <cell r="D4021" t="str">
            <v>Ns. Demolicion Y Retiro De Material Sobrante En Volqueta</v>
          </cell>
          <cell r="E4021" t="str">
            <v>GL</v>
          </cell>
          <cell r="F4021">
            <v>80000000</v>
          </cell>
          <cell r="G4021">
            <v>42670</v>
          </cell>
        </row>
        <row r="4022">
          <cell r="C4022">
            <v>7662</v>
          </cell>
          <cell r="D4022" t="str">
            <v>Ns. Piso En Madera Laminada (Taller De Danza)</v>
          </cell>
          <cell r="E4022" t="str">
            <v>M2</v>
          </cell>
          <cell r="F4022">
            <v>105000</v>
          </cell>
          <cell r="G4022">
            <v>42670</v>
          </cell>
        </row>
        <row r="4023">
          <cell r="C4023">
            <v>7663</v>
          </cell>
          <cell r="D4023" t="str">
            <v>Ns. Limpieza Muros, Resane Y Sellado De Muros De Fachada En Ladrillo A La Vista</v>
          </cell>
          <cell r="E4023" t="str">
            <v>M2</v>
          </cell>
          <cell r="F4023">
            <v>19760</v>
          </cell>
          <cell r="G4023">
            <v>42678</v>
          </cell>
        </row>
        <row r="4024">
          <cell r="C4024">
            <v>7664</v>
          </cell>
          <cell r="D4024" t="str">
            <v>Ns. Piso En Ceramica Beta Rectificado Marfil O Similar 40 X 90 Cm.</v>
          </cell>
          <cell r="E4024" t="str">
            <v>M2</v>
          </cell>
          <cell r="F4024">
            <v>82000</v>
          </cell>
          <cell r="G4024">
            <v>42678</v>
          </cell>
        </row>
        <row r="4025">
          <cell r="C4025">
            <v>7665</v>
          </cell>
          <cell r="D4025" t="str">
            <v>Ns. Estructura De Escalera Tramo De 1 Piso</v>
          </cell>
          <cell r="E4025" t="str">
            <v>GL</v>
          </cell>
          <cell r="F4025">
            <v>12000000</v>
          </cell>
          <cell r="G4025">
            <v>42670</v>
          </cell>
        </row>
        <row r="4026">
          <cell r="C4026">
            <v>7666</v>
          </cell>
          <cell r="D4026" t="str">
            <v>Ns. Media Caña Pvc De 9 Cm</v>
          </cell>
          <cell r="E4026" t="str">
            <v>ML</v>
          </cell>
          <cell r="F4026">
            <v>38000</v>
          </cell>
          <cell r="G4026">
            <v>42678</v>
          </cell>
        </row>
        <row r="4027">
          <cell r="C4027">
            <v>7667</v>
          </cell>
          <cell r="D4027" t="str">
            <v>Ns. Estructura De Rampa Tramo De 1 Piso</v>
          </cell>
          <cell r="E4027" t="str">
            <v>GL</v>
          </cell>
          <cell r="F4027">
            <v>23000000</v>
          </cell>
          <cell r="G4027">
            <v>42670</v>
          </cell>
        </row>
        <row r="4028">
          <cell r="C4028">
            <v>7668</v>
          </cell>
          <cell r="D4028" t="str">
            <v>Prvc. Instalación De Codos Grp Y/O Pvc Dn 1800 Pn=1 Sn 2500 (0°-30°)</v>
          </cell>
          <cell r="E4028" t="str">
            <v>UN</v>
          </cell>
          <cell r="F4028">
            <v>877801.84</v>
          </cell>
          <cell r="G4028">
            <v>42671</v>
          </cell>
        </row>
        <row r="4029">
          <cell r="C4029">
            <v>7669</v>
          </cell>
          <cell r="D4029" t="str">
            <v>Prvc. Instalación De Tuberías En Grp Y/O Pvc De Diametro 1300Mm, Pn=1:00 Sn 2500</v>
          </cell>
          <cell r="E4029" t="str">
            <v>ML</v>
          </cell>
          <cell r="F4029">
            <v>107589.64</v>
          </cell>
          <cell r="G4029">
            <v>42671</v>
          </cell>
        </row>
        <row r="4030">
          <cell r="C4030">
            <v>7672</v>
          </cell>
          <cell r="D4030" t="str">
            <v>Prvc. Suminisro De Tuberia Grp Y/O Pvc De Diametro 1300 Mm Pn=1, Sn 2500, Incluye Union, Transporte Al Campamento Y Demas Costos</v>
          </cell>
          <cell r="E4030" t="str">
            <v>ML</v>
          </cell>
          <cell r="F4030">
            <v>1471834</v>
          </cell>
          <cell r="G4030">
            <v>42671</v>
          </cell>
        </row>
        <row r="4031">
          <cell r="C4031">
            <v>7673</v>
          </cell>
          <cell r="D4031" t="str">
            <v>Prvc. Suministro Codos Grp Y/O Pvc Dn 1800 Pn=1 Sn 2500 (0º-30) Incluye Union, Transporte Al Campamento Y Demas Costos</v>
          </cell>
          <cell r="E4031" t="str">
            <v>UN</v>
          </cell>
          <cell r="F4031">
            <v>7200000</v>
          </cell>
          <cell r="G4031">
            <v>42671</v>
          </cell>
        </row>
        <row r="4032">
          <cell r="C4032">
            <v>7674</v>
          </cell>
          <cell r="D4032" t="str">
            <v>Instalación De Tubería De Alcantarillado De Pvc 450 Mm 18" De Superficie Interior Lisa Y Exterior Perfilada, Bajo Cualquier Condición De Humedad</v>
          </cell>
          <cell r="E4032" t="str">
            <v>ML</v>
          </cell>
          <cell r="F4032">
            <v>22792.45</v>
          </cell>
          <cell r="G4032">
            <v>42685</v>
          </cell>
        </row>
        <row r="4033">
          <cell r="C4033">
            <v>7675</v>
          </cell>
          <cell r="D4033" t="str">
            <v>Instalación De Tubería De Alcantarillado De Pvc De 200 Mm (8”)  De Superficie Interior Lisa Y Exterior Perfilada, Bajo Cualquier Condición De Humedad, (Inlcuye Manijas)</v>
          </cell>
          <cell r="E4033" t="str">
            <v>ML</v>
          </cell>
          <cell r="F4033">
            <v>10065.19</v>
          </cell>
          <cell r="G4033">
            <v>42685</v>
          </cell>
        </row>
        <row r="4034">
          <cell r="C4034">
            <v>7676</v>
          </cell>
          <cell r="D4034" t="str">
            <v>Instalación De Tubería De Alcantarillado De Pvc De 250 Mm 10”  De Superficie Interior Lisa Y Exterior Perfilada, Bajo Cualquier Condición De Humedad</v>
          </cell>
          <cell r="E4034" t="str">
            <v>ML</v>
          </cell>
          <cell r="F4034">
            <v>12733.8</v>
          </cell>
          <cell r="G4034">
            <v>42685</v>
          </cell>
        </row>
        <row r="4035">
          <cell r="C4035">
            <v>7677</v>
          </cell>
          <cell r="D4035" t="str">
            <v>Instalación De Tubería De Alcantarillado De Pvc De 400 Mm 16” De Superficie Interior Lisa Y Exterior Perfilada, Bajo Cualquier Condición De Humedad</v>
          </cell>
          <cell r="E4035" t="str">
            <v>ML</v>
          </cell>
          <cell r="F4035">
            <v>20276.150000000001</v>
          </cell>
          <cell r="G4035">
            <v>42685</v>
          </cell>
        </row>
        <row r="4036">
          <cell r="C4036">
            <v>7678</v>
          </cell>
          <cell r="D4036" t="str">
            <v>Instalación De Tubería De Alcantarillado De Pvc De 660 Mm 24”  De Superficie Interior Lisa Y Exterior Perfilada, Bajo Cualquier Condición De Humedad</v>
          </cell>
          <cell r="E4036" t="str">
            <v>ML</v>
          </cell>
          <cell r="F4036">
            <v>33478.339999999997</v>
          </cell>
          <cell r="G4036">
            <v>42685</v>
          </cell>
        </row>
        <row r="4037">
          <cell r="C4037">
            <v>7679</v>
          </cell>
          <cell r="D4037" t="str">
            <v>Soporte Para Cinta Demarcadora</v>
          </cell>
          <cell r="E4037" t="str">
            <v>UN</v>
          </cell>
          <cell r="F4037">
            <v>11907</v>
          </cell>
          <cell r="G4037">
            <v>42689</v>
          </cell>
        </row>
        <row r="4038">
          <cell r="C4038">
            <v>7680</v>
          </cell>
          <cell r="D4038" t="str">
            <v>Cinta Demarcadora, Sin Soporte</v>
          </cell>
          <cell r="E4038" t="str">
            <v>ML</v>
          </cell>
          <cell r="F4038">
            <v>483.63</v>
          </cell>
          <cell r="G4038">
            <v>42689</v>
          </cell>
        </row>
        <row r="4039">
          <cell r="C4039">
            <v>7681</v>
          </cell>
          <cell r="D4039" t="str">
            <v>Entibado Tipo 6. Continuo Metalico</v>
          </cell>
          <cell r="E4039" t="str">
            <v>M2</v>
          </cell>
          <cell r="F4039">
            <v>30900</v>
          </cell>
          <cell r="G4039">
            <v>42689</v>
          </cell>
        </row>
        <row r="4040">
          <cell r="C4040">
            <v>7682</v>
          </cell>
          <cell r="D4040" t="str">
            <v>Valla Movil Tipo 3. Valla Doble Cara</v>
          </cell>
          <cell r="E4040" t="str">
            <v>UN</v>
          </cell>
          <cell r="F4040">
            <v>160400</v>
          </cell>
          <cell r="G4040">
            <v>42689</v>
          </cell>
        </row>
        <row r="4041">
          <cell r="C4041">
            <v>7683</v>
          </cell>
          <cell r="D4041" t="str">
            <v>Empalme De Tuberias De Alcantarillado Desde 160 Mm (6") Hasta 300 Mm (12") A Pozo Existente En Mamposteria</v>
          </cell>
          <cell r="E4041" t="str">
            <v>UN</v>
          </cell>
          <cell r="F4041">
            <v>127004</v>
          </cell>
          <cell r="G4041">
            <v>42689</v>
          </cell>
        </row>
        <row r="4042">
          <cell r="C4042">
            <v>7684</v>
          </cell>
          <cell r="D4042" t="str">
            <v>Empalme De Tuberías Desde 350 Mm (14") Hasta 500 Mm (20") A Pozo Existente En Mampostería</v>
          </cell>
          <cell r="E4042" t="str">
            <v>UN</v>
          </cell>
          <cell r="F4042">
            <v>161958</v>
          </cell>
          <cell r="G4042">
            <v>42689</v>
          </cell>
        </row>
        <row r="4043">
          <cell r="C4043">
            <v>7685</v>
          </cell>
          <cell r="D4043" t="str">
            <v>Empalme De Tuberías Desde 600 Mm (24") Hasta 900 Mm (36") A Pozo Existenteen Mampostería</v>
          </cell>
          <cell r="E4043" t="str">
            <v>UN</v>
          </cell>
          <cell r="F4043">
            <v>163577.57999999999</v>
          </cell>
          <cell r="G4043">
            <v>42689</v>
          </cell>
        </row>
        <row r="4044">
          <cell r="C4044">
            <v>7687</v>
          </cell>
          <cell r="D4044" t="str">
            <v>Suministro Tubería De Alcantarillado De Pvc  De Superficie Interior Lisa Y Exterior Perfilada Rigidez 8Kn/M2 (S8) D= 200 Mm (8") (Incluye Manijas)</v>
          </cell>
          <cell r="E4044" t="str">
            <v>ML</v>
          </cell>
          <cell r="F4044">
            <v>48720</v>
          </cell>
          <cell r="G4044">
            <v>42699</v>
          </cell>
        </row>
        <row r="4045">
          <cell r="C4045">
            <v>7688</v>
          </cell>
          <cell r="D4045" t="str">
            <v>Suministro Tubería De Alcantarillado De Pvc  De Superficie Interior Lisa Y Exterior Perfilada Rigidez 8Kn/M2 (S8) D=250 Mm (10")</v>
          </cell>
          <cell r="E4045" t="str">
            <v>ML</v>
          </cell>
          <cell r="F4045">
            <v>75589</v>
          </cell>
          <cell r="G4045">
            <v>42699</v>
          </cell>
        </row>
        <row r="4046">
          <cell r="C4046">
            <v>7689</v>
          </cell>
          <cell r="D4046" t="str">
            <v>Suministro Tubería De Alcantarillado De Pvc  De Superficie Interior Lisa Y Exterior Perfilada Rigidez 8Kn/M2 (S8) D= 400 Mm (16")</v>
          </cell>
          <cell r="E4046" t="str">
            <v>ML</v>
          </cell>
          <cell r="F4046">
            <v>182813</v>
          </cell>
          <cell r="G4046">
            <v>42699</v>
          </cell>
        </row>
        <row r="4047">
          <cell r="C4047">
            <v>7690</v>
          </cell>
          <cell r="D4047" t="str">
            <v>Suministro Tubería De Alcantarillado De Pvc  De Superficie Interior Lisa Y Exterior Perfilada Rigidez 8Kn/M2 (S8) D= 450 Mm (18")</v>
          </cell>
          <cell r="E4047" t="str">
            <v>ML</v>
          </cell>
          <cell r="F4047">
            <v>254751</v>
          </cell>
          <cell r="G4047">
            <v>42699</v>
          </cell>
        </row>
        <row r="4048">
          <cell r="C4048">
            <v>7691</v>
          </cell>
          <cell r="D4048" t="str">
            <v>Suministro Tubería De Alcantarillado De Pvc  De Superficie Interior Lisa Y Exterior Perfilada Rigidez 8Kn/M2 (S8) D= 660 Mm (24")</v>
          </cell>
          <cell r="E4048" t="str">
            <v>ML</v>
          </cell>
          <cell r="F4048">
            <v>450849</v>
          </cell>
          <cell r="G4048">
            <v>42699</v>
          </cell>
        </row>
        <row r="4049">
          <cell r="C4049">
            <v>7692</v>
          </cell>
          <cell r="D4049" t="str">
            <v>Instalación De Domiciliaria De Alcantarillado Con Tubería De  Pvc  Y/O Pead  160 Mm (6”). Incluye Tee O Yee, Codo O Accesorio De Derivación, Tipo 1.  0 &lt; L &lt; 1,0 M.</v>
          </cell>
          <cell r="E4049" t="str">
            <v>UN</v>
          </cell>
          <cell r="F4049">
            <v>37303</v>
          </cell>
          <cell r="G4049">
            <v>42689</v>
          </cell>
        </row>
        <row r="4050">
          <cell r="C4050">
            <v>7693</v>
          </cell>
          <cell r="D4050" t="str">
            <v>Instalación De Domiciliaria De Alcantarillado Con Tubería De  Pvc  Y/O Pead  160 Mm (6”). Incluye Tee O Yee, Codo O Accesorio De Derivación, Tipo 2.  1 &lt; L&lt;  3,0 M.</v>
          </cell>
          <cell r="E4050" t="str">
            <v>UN</v>
          </cell>
          <cell r="F4050">
            <v>64904</v>
          </cell>
          <cell r="G4050">
            <v>42689</v>
          </cell>
        </row>
        <row r="4051">
          <cell r="C4051">
            <v>7694</v>
          </cell>
          <cell r="D4051" t="str">
            <v>Instalación De Domiciliaria De Alcantarillado Con Tubería De  Pvc  Y/O Pead  160 Mm (6”). Incluye Tee O Yee, Codo O Accesorio De Derivación, Tipo 3.  3 &lt; L &lt; 5,0 M.</v>
          </cell>
          <cell r="E4051" t="str">
            <v>UN</v>
          </cell>
          <cell r="F4051">
            <v>129808</v>
          </cell>
          <cell r="G4051">
            <v>42689</v>
          </cell>
        </row>
        <row r="4052">
          <cell r="C4052">
            <v>7695</v>
          </cell>
          <cell r="D4052" t="str">
            <v>Suministro De Tubería De Alcantarillado De Pvc De 160 Mm (6") De Superficie Interior Lisa Y Exterior Perfilada</v>
          </cell>
          <cell r="E4052" t="str">
            <v>ML</v>
          </cell>
          <cell r="F4052">
            <v>39556.65</v>
          </cell>
          <cell r="G4052">
            <v>42691</v>
          </cell>
        </row>
        <row r="4053">
          <cell r="C4053">
            <v>7696</v>
          </cell>
          <cell r="D4053" t="str">
            <v>Suministro De Codo 90° Campana X Campana Diámetro Nominal 160 Mm</v>
          </cell>
          <cell r="E4053" t="str">
            <v>UN</v>
          </cell>
          <cell r="F4053">
            <v>59745</v>
          </cell>
          <cell r="G4053">
            <v>42689</v>
          </cell>
        </row>
        <row r="4054">
          <cell r="C4054">
            <v>7697</v>
          </cell>
          <cell r="D4054" t="str">
            <v>Suministro Codo 45° Campana X Campana Diámetro Nominal 160 Mm</v>
          </cell>
          <cell r="E4054" t="str">
            <v>UN</v>
          </cell>
          <cell r="F4054">
            <v>31395</v>
          </cell>
          <cell r="G4054">
            <v>42689</v>
          </cell>
        </row>
        <row r="4055">
          <cell r="C4055">
            <v>7698</v>
          </cell>
          <cell r="D4055" t="str">
            <v>Suministro Yee Campana X Campana X Campana Diámetro Nominal 200 X 200 X 160 Mm</v>
          </cell>
          <cell r="E4055" t="str">
            <v>ML</v>
          </cell>
          <cell r="F4055">
            <v>125727</v>
          </cell>
          <cell r="G4055">
            <v>42689</v>
          </cell>
        </row>
        <row r="4056">
          <cell r="C4056">
            <v>7699</v>
          </cell>
          <cell r="D4056" t="str">
            <v>Cimentacion De Tuberia Con Material Granular  (Agregado Grueso)</v>
          </cell>
          <cell r="E4056" t="str">
            <v>M3</v>
          </cell>
          <cell r="F4056">
            <v>96369</v>
          </cell>
          <cell r="G4056">
            <v>42689</v>
          </cell>
        </row>
        <row r="4057">
          <cell r="C4057">
            <v>7701</v>
          </cell>
          <cell r="D4057" t="str">
            <v>Suministro De Codos De Polietileno 160 Mm X 90° D=6"</v>
          </cell>
          <cell r="E4057" t="str">
            <v>UN</v>
          </cell>
          <cell r="F4057">
            <v>76398.289999999994</v>
          </cell>
          <cell r="G4057">
            <v>42690</v>
          </cell>
        </row>
        <row r="4058">
          <cell r="C4058">
            <v>7703</v>
          </cell>
          <cell r="D4058" t="str">
            <v>Suministro De Tee De Polietileno 110Mm X 110Mm X 110Mm</v>
          </cell>
          <cell r="E4058" t="str">
            <v>UN</v>
          </cell>
          <cell r="F4058">
            <v>48385.68</v>
          </cell>
          <cell r="G4058">
            <v>42690</v>
          </cell>
        </row>
        <row r="4059">
          <cell r="C4059">
            <v>7705</v>
          </cell>
          <cell r="D4059" t="str">
            <v>Suministro De Tee De Polietileno 200Mm X 200Mm X 200Mm</v>
          </cell>
          <cell r="E4059" t="str">
            <v>UN</v>
          </cell>
          <cell r="F4059">
            <v>312293.98</v>
          </cell>
          <cell r="G4059">
            <v>42691</v>
          </cell>
        </row>
        <row r="4060">
          <cell r="C4060">
            <v>7707</v>
          </cell>
          <cell r="D4060" t="str">
            <v>Suministro De Silletas Para Acometidas De Polietileno De 110Mm X 20Mm Para Union Por Termofusion</v>
          </cell>
          <cell r="E4060" t="str">
            <v>UN</v>
          </cell>
          <cell r="F4060">
            <v>11021.97</v>
          </cell>
          <cell r="G4060">
            <v>42690</v>
          </cell>
        </row>
        <row r="4061">
          <cell r="C4061">
            <v>7709</v>
          </cell>
          <cell r="D4061" t="str">
            <v>Suministro De Silletas Para Acometidas De Polietileno De 160Mm X 20Mm Para Union Por Termofusion</v>
          </cell>
          <cell r="E4061" t="str">
            <v>UN</v>
          </cell>
          <cell r="F4061">
            <v>11021.97</v>
          </cell>
          <cell r="G4061">
            <v>42690</v>
          </cell>
        </row>
        <row r="4062">
          <cell r="C4062">
            <v>7711</v>
          </cell>
          <cell r="D4062" t="str">
            <v>Suministro De Silletas Para Acometidas De Polietileno De 200Mm X 20Mm Para Union Por Termofusion</v>
          </cell>
          <cell r="E4062" t="str">
            <v>UN</v>
          </cell>
          <cell r="F4062">
            <v>11021.97</v>
          </cell>
          <cell r="G4062">
            <v>42690</v>
          </cell>
        </row>
        <row r="4063">
          <cell r="C4063">
            <v>7713</v>
          </cell>
          <cell r="D4063" t="str">
            <v>Suministro De Silletas Para Acometidas De Polietileno De 250Mm X 20Mm Para Union Por Termofusion</v>
          </cell>
          <cell r="E4063" t="str">
            <v>UN</v>
          </cell>
          <cell r="F4063">
            <v>16957</v>
          </cell>
          <cell r="G4063">
            <v>42690</v>
          </cell>
        </row>
        <row r="4064">
          <cell r="C4064">
            <v>7715</v>
          </cell>
          <cell r="D4064" t="str">
            <v>Suministro De Adaptadores Tope Brida De Polietileno Sin Brida Pn 10 D=110Mm</v>
          </cell>
          <cell r="E4064" t="str">
            <v>UN</v>
          </cell>
          <cell r="F4064">
            <v>18430.02</v>
          </cell>
          <cell r="G4064">
            <v>42690</v>
          </cell>
        </row>
        <row r="4065">
          <cell r="C4065">
            <v>7717</v>
          </cell>
          <cell r="D4065" t="str">
            <v>Suministro De Adaptadores Tope Brida De Polietileno Sin Brida Pn 10 D=160Mm</v>
          </cell>
          <cell r="E4065" t="str">
            <v>UN</v>
          </cell>
          <cell r="F4065">
            <v>42737.47</v>
          </cell>
          <cell r="G4065">
            <v>42690</v>
          </cell>
        </row>
        <row r="4066">
          <cell r="C4066">
            <v>7719</v>
          </cell>
          <cell r="D4066" t="str">
            <v>Suministro De Adaptadores Tope Brida De Polietileno Sin Brida Pn 10 D=250Mm</v>
          </cell>
          <cell r="E4066" t="str">
            <v>UN</v>
          </cell>
          <cell r="F4066">
            <v>125994.15</v>
          </cell>
          <cell r="G4066">
            <v>42690</v>
          </cell>
        </row>
        <row r="4067">
          <cell r="C4067">
            <v>7720</v>
          </cell>
          <cell r="D4067" t="str">
            <v>Pozo De Inspección 1,80 M &lt; H &lt;= 3,00 M Para Tuberías De Diámetros Entre Los 450 Mm (18 Pulgadas) Y 700 Mm (27 Pulgadas), Diámetro Del Cilindro 1,50 M.</v>
          </cell>
          <cell r="E4067" t="str">
            <v>UN</v>
          </cell>
          <cell r="F4067">
            <v>4699061.2300000004</v>
          </cell>
          <cell r="G4067">
            <v>42699</v>
          </cell>
        </row>
        <row r="4068">
          <cell r="C4068">
            <v>7721</v>
          </cell>
          <cell r="D4068" t="str">
            <v>Suministro De Hidrante Tipo Trafico Norma Iso Pn 10, Incluye El Suministro E Instalación De Tornillería Y Empaquetadura Para El Montaje, D = 100 Mm  (4")</v>
          </cell>
          <cell r="E4068" t="str">
            <v>UN</v>
          </cell>
          <cell r="F4068">
            <v>2760800</v>
          </cell>
          <cell r="G4068">
            <v>42691</v>
          </cell>
        </row>
        <row r="4069">
          <cell r="C4069">
            <v>7722</v>
          </cell>
          <cell r="D4069" t="str">
            <v>Suministro De Hidrante Tipo Trafico Norma Iso Pn 10, Incluye El Suministro E Instalación De Tornillería Y Empaquetadura Para El Montaje, D = 150 Mm  (6")</v>
          </cell>
          <cell r="E4069" t="str">
            <v>UN</v>
          </cell>
          <cell r="F4069">
            <v>3770000</v>
          </cell>
          <cell r="G4069">
            <v>42691</v>
          </cell>
        </row>
        <row r="4070">
          <cell r="C4070">
            <v>7723</v>
          </cell>
          <cell r="D4070" t="str">
            <v>Suministro De Tuberías De Acueducto De Polietileno De Alta Densidad (Pead) De 160Mm Pn 10 Pe 100 D=6"</v>
          </cell>
          <cell r="E4070" t="str">
            <v>ML</v>
          </cell>
          <cell r="F4070">
            <v>46940.76</v>
          </cell>
          <cell r="G4070">
            <v>42802</v>
          </cell>
        </row>
        <row r="4071">
          <cell r="C4071">
            <v>7724</v>
          </cell>
          <cell r="D4071" t="str">
            <v>Instalación De  Acometidas Domiciliarias Tipo 10. En Zona Dura Sin Cruce De Vía (A Favor De La Red), Con 0,0 M &lt; L &lt; 7,0 M Y 16 Mm &lt; D &lt; 50 Mm. Con Silleta De Polietileno Para Acueducto. Incluye Excavación, Instalación De Tubería Y Accesorios, Cinta Referenciadora Y Relleno.</v>
          </cell>
          <cell r="E4071" t="str">
            <v>UN</v>
          </cell>
          <cell r="F4071">
            <v>102702</v>
          </cell>
          <cell r="G4071">
            <v>42691</v>
          </cell>
        </row>
        <row r="4072">
          <cell r="C4072">
            <v>7725</v>
          </cell>
          <cell r="D4072" t="str">
            <v>Camisa En Tuberia De Acero Al Carbon Para Cruce De Arroyo Con Tuberias De Polietileno De 160 Mm  6". Incluye Tubería De Acero.</v>
          </cell>
          <cell r="E4072" t="str">
            <v>ML</v>
          </cell>
          <cell r="F4072">
            <v>208965</v>
          </cell>
          <cell r="G4072">
            <v>42691</v>
          </cell>
        </row>
        <row r="4073">
          <cell r="C4073">
            <v>7726</v>
          </cell>
          <cell r="D4073" t="str">
            <v>Camisa En Tuberia De Acero Al Carbon Para Cruce De Arroyo Con Tuberias De Polietileno De 200 Mm   8". Incluye Tubería De Acero.</v>
          </cell>
          <cell r="E4073" t="str">
            <v>ML</v>
          </cell>
          <cell r="F4073">
            <v>272401</v>
          </cell>
          <cell r="G4073">
            <v>42691</v>
          </cell>
        </row>
        <row r="4074">
          <cell r="C4074">
            <v>7727</v>
          </cell>
          <cell r="D4074" t="str">
            <v>Instalación Tubo Operador Para Válvulas Entre 80 Mm Y 200 Mm Y Para Válvulas De Purga</v>
          </cell>
          <cell r="E4074" t="str">
            <v>UN</v>
          </cell>
          <cell r="F4074">
            <v>200983</v>
          </cell>
          <cell r="G4074">
            <v>42691</v>
          </cell>
        </row>
        <row r="4075">
          <cell r="C4075">
            <v>7728</v>
          </cell>
          <cell r="D4075" t="str">
            <v>Caja De Mampostería Para Tuberías Entre  250 Mm (10") Y  400 Mm (16").</v>
          </cell>
          <cell r="E4075" t="str">
            <v>UN</v>
          </cell>
          <cell r="F4075">
            <v>5694873</v>
          </cell>
          <cell r="G4075">
            <v>42691</v>
          </cell>
        </row>
        <row r="4076">
          <cell r="C4076">
            <v>7729</v>
          </cell>
          <cell r="D4076" t="str">
            <v>Suministro De Tuberías De Acueducto De Polietileno De Alta Densidad (Pead) De 200Mm Pn 10 Pe 100 D=8"</v>
          </cell>
          <cell r="E4076" t="str">
            <v>ML</v>
          </cell>
          <cell r="F4076">
            <v>56375.61</v>
          </cell>
          <cell r="G4076">
            <v>42691</v>
          </cell>
        </row>
        <row r="4077">
          <cell r="C4077">
            <v>7730</v>
          </cell>
          <cell r="D4077" t="str">
            <v>Instalación De Hidrante Tipo Trafico Norma Iso Pn 10, Incluye El Suministro E Instalación De Tornillería Y Empaquetadura Para El Montaje, D = 100 Mm  (4")</v>
          </cell>
          <cell r="E4077" t="str">
            <v>UN</v>
          </cell>
          <cell r="F4077">
            <v>738749</v>
          </cell>
          <cell r="G4077">
            <v>42691</v>
          </cell>
        </row>
        <row r="4078">
          <cell r="C4078">
            <v>7731</v>
          </cell>
          <cell r="D4078" t="str">
            <v>Suministro De Tuberías De Acueducto De Polietileno De Alta Densidad (Pead) De 250Mm Pn 10 Pe 100 D=10"</v>
          </cell>
          <cell r="E4078" t="str">
            <v>ML</v>
          </cell>
          <cell r="F4078">
            <v>90988.37</v>
          </cell>
          <cell r="G4078">
            <v>42691</v>
          </cell>
        </row>
        <row r="4079">
          <cell r="C4079">
            <v>7732</v>
          </cell>
          <cell r="D4079" t="str">
            <v>Instalación De Hidrante Tipo Trafico Norma Iso Pn 10, Incluye El Suministro E Instalación De Tornillería Y Empaquetadura Para El Montaje, D = 150 Mm  (6")</v>
          </cell>
          <cell r="E4079" t="str">
            <v>UN</v>
          </cell>
          <cell r="F4079">
            <v>865302</v>
          </cell>
          <cell r="G4079">
            <v>42691</v>
          </cell>
        </row>
        <row r="4080">
          <cell r="C4080">
            <v>7733</v>
          </cell>
          <cell r="D4080" t="str">
            <v>Empalmes A Red De Acueducto En Tubería  Pead De 110 Mm  (4")</v>
          </cell>
          <cell r="E4080" t="str">
            <v>UN</v>
          </cell>
          <cell r="F4080">
            <v>407148</v>
          </cell>
          <cell r="G4080">
            <v>42691</v>
          </cell>
        </row>
        <row r="4081">
          <cell r="C4081">
            <v>7734</v>
          </cell>
          <cell r="D4081" t="str">
            <v>Empalmes A Red De Acueducto En Tubería  Pead De 160 Mm  (6")</v>
          </cell>
          <cell r="E4081" t="str">
            <v>UN</v>
          </cell>
          <cell r="F4081">
            <v>461305</v>
          </cell>
          <cell r="G4081">
            <v>42691</v>
          </cell>
        </row>
        <row r="4082">
          <cell r="C4082">
            <v>7735</v>
          </cell>
          <cell r="D4082" t="str">
            <v>Empalmes A Red De Acueducto En Tubería  Pead De 200 Mm   ( 8")</v>
          </cell>
          <cell r="E4082" t="str">
            <v>UN</v>
          </cell>
          <cell r="F4082">
            <v>515128</v>
          </cell>
          <cell r="G4082">
            <v>42691</v>
          </cell>
        </row>
        <row r="4083">
          <cell r="C4083">
            <v>7736</v>
          </cell>
          <cell r="D4083" t="str">
            <v>Suministro De Tuberías De Acueducto De Polietileno Para Acometidas D=20 Mm Pn 10</v>
          </cell>
          <cell r="E4083" t="str">
            <v>ML</v>
          </cell>
          <cell r="F4083">
            <v>1216.8399999999999</v>
          </cell>
          <cell r="G4083">
            <v>42691</v>
          </cell>
        </row>
        <row r="4084">
          <cell r="C4084">
            <v>7737</v>
          </cell>
          <cell r="D4084" t="str">
            <v>Empalmes A Red De Acueducto En Tubería  Pead De 250 Mm   (10")</v>
          </cell>
          <cell r="E4084" t="str">
            <v>UN</v>
          </cell>
          <cell r="F4084">
            <v>571207</v>
          </cell>
          <cell r="G4084">
            <v>42691</v>
          </cell>
        </row>
        <row r="4085">
          <cell r="C4085">
            <v>7738</v>
          </cell>
          <cell r="D4085" t="str">
            <v>Suministro De Codos De Polietileno Pe 100 Pn 10 De 200 Mm X 90° D=8"</v>
          </cell>
          <cell r="E4085" t="str">
            <v>UN</v>
          </cell>
          <cell r="F4085">
            <v>172979.66</v>
          </cell>
          <cell r="G4085">
            <v>42691</v>
          </cell>
        </row>
        <row r="4086">
          <cell r="C4086">
            <v>7739</v>
          </cell>
          <cell r="D4086" t="str">
            <v>Suministro De Tees De Polietileno Pe 100 Pn 10 De 160Mm X 160Mm X 160Mm</v>
          </cell>
          <cell r="E4086" t="str">
            <v>UN</v>
          </cell>
          <cell r="F4086">
            <v>184475.14</v>
          </cell>
          <cell r="G4086">
            <v>42691</v>
          </cell>
        </row>
        <row r="4087">
          <cell r="C4087">
            <v>7740</v>
          </cell>
          <cell r="D4087" t="str">
            <v>Suministro De Adaptadores Tope Brida De Polietileno Sin Brida Pn 10 D=200Mm</v>
          </cell>
          <cell r="E4087" t="str">
            <v>UN</v>
          </cell>
          <cell r="F4087">
            <v>83661.570000000007</v>
          </cell>
          <cell r="G4087">
            <v>42691</v>
          </cell>
        </row>
        <row r="4088">
          <cell r="C4088">
            <v>7741</v>
          </cell>
          <cell r="D4088" t="str">
            <v>Suministro De Brida Metálica Para Adaptador Tope De Polietileno Norma Iso Pn 10 D=110Mm</v>
          </cell>
          <cell r="E4088" t="str">
            <v>UN</v>
          </cell>
          <cell r="F4088">
            <v>56476.14</v>
          </cell>
          <cell r="G4088">
            <v>42691</v>
          </cell>
        </row>
        <row r="4089">
          <cell r="C4089">
            <v>7742</v>
          </cell>
          <cell r="D4089" t="str">
            <v>Suministro De Brida Metálica Para Adaptador Tope De Polietileno Norma Iso Pn 10 D=160Mm</v>
          </cell>
          <cell r="E4089" t="str">
            <v>UN</v>
          </cell>
          <cell r="F4089">
            <v>74577.31</v>
          </cell>
          <cell r="G4089">
            <v>42691</v>
          </cell>
        </row>
        <row r="4090">
          <cell r="C4090">
            <v>7743</v>
          </cell>
          <cell r="D4090" t="str">
            <v>Suministro De Brida Metálica Para Adaptador Tope De Polietileno Norma Iso Pn 10 D=200Mm</v>
          </cell>
          <cell r="E4090" t="str">
            <v>UN</v>
          </cell>
          <cell r="F4090">
            <v>99502.3</v>
          </cell>
          <cell r="G4090">
            <v>42691</v>
          </cell>
        </row>
        <row r="4091">
          <cell r="C4091">
            <v>7744</v>
          </cell>
          <cell r="D4091" t="str">
            <v>Suministro De Válvula De Compuerta Brida X Brida Normaiso Pn 10 D = 150 Mm (6")</v>
          </cell>
          <cell r="E4091" t="str">
            <v>UN</v>
          </cell>
          <cell r="F4091">
            <v>1243520</v>
          </cell>
          <cell r="G4091">
            <v>42691</v>
          </cell>
        </row>
        <row r="4092">
          <cell r="C4092">
            <v>7745</v>
          </cell>
          <cell r="D4092" t="str">
            <v>Suministro De Brida Metálica Para Adaptador Tope De Polietileno Norma Iso Pn 10 D=250Mm</v>
          </cell>
          <cell r="E4092" t="str">
            <v>UN</v>
          </cell>
          <cell r="F4092">
            <v>175743.6</v>
          </cell>
          <cell r="G4092">
            <v>42691</v>
          </cell>
        </row>
        <row r="4093">
          <cell r="C4093">
            <v>7746</v>
          </cell>
          <cell r="D4093" t="str">
            <v>Suministro De Válvula De Compuerta Brida X Brida Normaiso Pn 10 D = 250 Mm (10")</v>
          </cell>
          <cell r="E4093" t="str">
            <v>UN</v>
          </cell>
          <cell r="F4093">
            <v>4060000</v>
          </cell>
          <cell r="G4093">
            <v>42691</v>
          </cell>
        </row>
        <row r="4094">
          <cell r="C4094">
            <v>7747</v>
          </cell>
          <cell r="D4094" t="str">
            <v>Suministro De Válvula De Compuerta Brida X Brida Normaiso Pn 10 D = 200 Mm (8")</v>
          </cell>
          <cell r="E4094" t="str">
            <v>UN</v>
          </cell>
          <cell r="F4094">
            <v>1852520</v>
          </cell>
          <cell r="G4094">
            <v>42691</v>
          </cell>
        </row>
        <row r="4095">
          <cell r="C4095">
            <v>7748</v>
          </cell>
          <cell r="D4095" t="str">
            <v>Empalmes A Red De Acueducto En Tubería  Pead De 160 Mm  (6")</v>
          </cell>
          <cell r="E4095" t="str">
            <v>UN</v>
          </cell>
          <cell r="F4095">
            <v>461305</v>
          </cell>
          <cell r="G4095">
            <v>42691</v>
          </cell>
        </row>
        <row r="4096">
          <cell r="C4096">
            <v>7749</v>
          </cell>
          <cell r="D4096" t="str">
            <v>Instalación De Tubería De Alcantarillado De Pvc De 300Mm 12” De Superficie Interior Lisa Y Exterior Perfilada,Bajo Cualquier Condición De Humedad</v>
          </cell>
          <cell r="E4096" t="str">
            <v>ML</v>
          </cell>
          <cell r="F4096">
            <v>15106.56</v>
          </cell>
          <cell r="G4096">
            <v>42697</v>
          </cell>
        </row>
        <row r="4097">
          <cell r="C4097">
            <v>7750</v>
          </cell>
          <cell r="D4097" t="str">
            <v>Empalme De Red Existente  A Tuberia Proyectada De 315 Mm De Pead D=12"</v>
          </cell>
          <cell r="E4097" t="str">
            <v>UN</v>
          </cell>
          <cell r="F4097">
            <v>621207</v>
          </cell>
          <cell r="G4097">
            <v>42697</v>
          </cell>
        </row>
        <row r="4098">
          <cell r="C4098">
            <v>7751</v>
          </cell>
          <cell r="D4098" t="str">
            <v>Instalación De Tubería De Alcantarillado De Pvc De 355Mm 14” De Superficie Interior Lisa Y Exterior Perfilada,Bajo Cualquier Condición De Humedad</v>
          </cell>
          <cell r="E4098" t="str">
            <v>ML</v>
          </cell>
          <cell r="F4098">
            <v>17555.099999999999</v>
          </cell>
          <cell r="G4098">
            <v>42697</v>
          </cell>
        </row>
        <row r="4099">
          <cell r="C4099">
            <v>7752</v>
          </cell>
          <cell r="D4099" t="str">
            <v>Instalación De Válvula De Compuerta Brida X Brida Norma Iso Pn 10, Incluye El Suministro E Instalación De Tornillería Grado 2 Y Empaquetadura Para El Montaje D = 400Mm (16")</v>
          </cell>
          <cell r="E4099" t="str">
            <v>UN</v>
          </cell>
          <cell r="F4099">
            <v>615142.91</v>
          </cell>
          <cell r="G4099">
            <v>42697</v>
          </cell>
        </row>
        <row r="4100">
          <cell r="C4100">
            <v>7753</v>
          </cell>
          <cell r="D4100" t="str">
            <v>Instalación De Tubería De Alcantarillado De Pvc De 500Mm 20” De Superficie Interior Lisa Y Exterior Perfilada,Bajo Cualquier Condición De Humedad</v>
          </cell>
          <cell r="E4100" t="str">
            <v>ML</v>
          </cell>
          <cell r="F4100">
            <v>25308.75</v>
          </cell>
          <cell r="G4100">
            <v>42697</v>
          </cell>
        </row>
        <row r="4101">
          <cell r="C4101">
            <v>7754</v>
          </cell>
          <cell r="D4101" t="str">
            <v>Instalación De Válvula De Compuerta Brida X Brida Norma Iso Pn 10, Incluye El Suministro E Instalación De Tornillería Grado 2 Y Empaquetadura Para El Montaje D = 300Mm (12")</v>
          </cell>
          <cell r="E4101" t="str">
            <v>UN</v>
          </cell>
          <cell r="F4101">
            <v>492450.61</v>
          </cell>
          <cell r="G4101">
            <v>42697</v>
          </cell>
        </row>
        <row r="4102">
          <cell r="C4102">
            <v>7756</v>
          </cell>
          <cell r="D4102" t="str">
            <v>Suministro Tubería De Alcantarillado De Pvc  De Superficie Interior Lisa Y Exterior Perfilada Rigidez 8Kn/M2 (S8) D=300 Mm (12”)</v>
          </cell>
          <cell r="E4102" t="str">
            <v>ML</v>
          </cell>
          <cell r="F4102">
            <v>112856.59</v>
          </cell>
          <cell r="G4102">
            <v>42697</v>
          </cell>
        </row>
        <row r="4103">
          <cell r="C4103">
            <v>7758</v>
          </cell>
          <cell r="D4103" t="str">
            <v>Suministro De Tubería De Alcantarillado De Pvc  De Superficie Interior Lisa Y Exterior Perfilada Rigidez 8Kn/M2 (S8) D=350 Mm (14")</v>
          </cell>
          <cell r="E4103" t="str">
            <v>ML</v>
          </cell>
          <cell r="F4103">
            <v>131626.54999999999</v>
          </cell>
          <cell r="G4103">
            <v>42699</v>
          </cell>
        </row>
        <row r="4104">
          <cell r="C4104">
            <v>7760</v>
          </cell>
          <cell r="D4104" t="str">
            <v>Suministro De Tubería De Alcantarillado De Pvc  De Superficie Interior Lisa Y Exterior Perfilada Rigidez 8Kn/M2 (S8) D=500 Mm (20”)</v>
          </cell>
          <cell r="E4104" t="str">
            <v>ML</v>
          </cell>
          <cell r="F4104">
            <v>308737.44</v>
          </cell>
          <cell r="G4104">
            <v>42697</v>
          </cell>
        </row>
        <row r="4105">
          <cell r="C4105">
            <v>7761</v>
          </cell>
          <cell r="D4105" t="str">
            <v>Suministro De Codos De Polietileno 110Mm X 45° (4") Pe 100 Pn 10 A Tope</v>
          </cell>
          <cell r="E4105" t="str">
            <v>UN</v>
          </cell>
          <cell r="F4105">
            <v>202468</v>
          </cell>
          <cell r="G4105">
            <v>42697</v>
          </cell>
        </row>
        <row r="4106">
          <cell r="C4106">
            <v>7762</v>
          </cell>
          <cell r="D4106" t="str">
            <v>Suministro De Codos De Polietileno 160Mm X 45° (6") Pe 100 Pn 10 A Tope</v>
          </cell>
          <cell r="E4106" t="str">
            <v>UN</v>
          </cell>
          <cell r="F4106">
            <v>371638</v>
          </cell>
          <cell r="G4106">
            <v>42697</v>
          </cell>
        </row>
        <row r="4107">
          <cell r="C4107">
            <v>7763</v>
          </cell>
          <cell r="D4107" t="str">
            <v>Suministro De Reduccion De Polietileno 160Mm X 110Mm  (6" X 4") Pe 100 Pn 10 A Tope</v>
          </cell>
          <cell r="E4107" t="str">
            <v>UN</v>
          </cell>
          <cell r="F4107">
            <v>335037</v>
          </cell>
          <cell r="G4107">
            <v>42697</v>
          </cell>
        </row>
        <row r="4108">
          <cell r="C4108">
            <v>7764</v>
          </cell>
          <cell r="D4108" t="str">
            <v>Suministro De Tapones De Polietileno Diametro 110Mm  (4") A Tope Pe 100 Pn 10</v>
          </cell>
          <cell r="E4108" t="str">
            <v>UN</v>
          </cell>
          <cell r="F4108">
            <v>228341</v>
          </cell>
          <cell r="G4108">
            <v>42697</v>
          </cell>
        </row>
        <row r="4109">
          <cell r="C4109">
            <v>7765</v>
          </cell>
          <cell r="D4109" t="str">
            <v>Suministro De Tapones De Polietileno Diametro 160Mm  (6")  A Tope Pe 100 Pn 10</v>
          </cell>
          <cell r="E4109" t="str">
            <v>UN</v>
          </cell>
          <cell r="F4109">
            <v>520324</v>
          </cell>
          <cell r="G4109">
            <v>42697</v>
          </cell>
        </row>
        <row r="4110">
          <cell r="C4110">
            <v>7766</v>
          </cell>
          <cell r="D4110" t="str">
            <v>Pozo De Inspeccion De 1,45 M &lt; H &lt;= 1,80 M, Incluida Losa Superior Y Tapa Para Tuberías De Diámetros Entre Los 450 Mm (18 Pulgadas) Y 750 Mm (30 Pulgadas), Diámetro Del Cilindro 1,50 M.</v>
          </cell>
          <cell r="E4110" t="str">
            <v>UN</v>
          </cell>
          <cell r="F4110">
            <v>3056910</v>
          </cell>
          <cell r="G4110">
            <v>42699</v>
          </cell>
        </row>
        <row r="4111">
          <cell r="C4111">
            <v>7767</v>
          </cell>
          <cell r="D4111" t="str">
            <v>Pozo De Inspeccion De 1,80 M &lt; H &lt;= 3,00 M, Incluida Losa Superior Y Tapa Para Tuberías De Diámetros Entre Los 450 Mm (18 Pulgadas) Y 750 Mm (30 Pulgadas), Diámetro Del Cilindro 1,50 M.</v>
          </cell>
          <cell r="E4111" t="str">
            <v>UN</v>
          </cell>
          <cell r="F4111">
            <v>4699061.2300000004</v>
          </cell>
          <cell r="G4111">
            <v>42699</v>
          </cell>
        </row>
        <row r="4112">
          <cell r="C4112">
            <v>7769</v>
          </cell>
          <cell r="D4112" t="str">
            <v>Suministro De Yee Campana X Campana X Campana Diámetro Nominal 250 X 250 X 160 Mm</v>
          </cell>
          <cell r="E4112" t="str">
            <v>UN</v>
          </cell>
          <cell r="F4112">
            <v>284591</v>
          </cell>
          <cell r="G4112">
            <v>42697</v>
          </cell>
        </row>
        <row r="4113">
          <cell r="C4113">
            <v>7770</v>
          </cell>
          <cell r="D4113" t="str">
            <v>Entibado Tipo 2. Discontinuo Mixto. Metálico Y Madera</v>
          </cell>
          <cell r="E4113" t="str">
            <v>M2</v>
          </cell>
          <cell r="F4113">
            <v>21075</v>
          </cell>
          <cell r="G4113">
            <v>42697</v>
          </cell>
        </row>
        <row r="4114">
          <cell r="C4114">
            <v>7771</v>
          </cell>
          <cell r="D4114" t="str">
            <v>Suministro De Tuberia De Hd De 300 Mm Pn 10 (12")</v>
          </cell>
          <cell r="E4114" t="str">
            <v>ML</v>
          </cell>
          <cell r="F4114">
            <v>251395.20000000001</v>
          </cell>
          <cell r="G4114">
            <v>42699</v>
          </cell>
        </row>
        <row r="4115">
          <cell r="C4115">
            <v>7772</v>
          </cell>
          <cell r="D4115" t="str">
            <v>Suministro De Tuberia De Hd De 400 Mm Pn 10 (16")</v>
          </cell>
          <cell r="E4115" t="str">
            <v>ML</v>
          </cell>
          <cell r="F4115">
            <v>342209.28000000003</v>
          </cell>
          <cell r="G4115">
            <v>42699</v>
          </cell>
        </row>
        <row r="4116">
          <cell r="C4116">
            <v>7773</v>
          </cell>
          <cell r="D4116" t="str">
            <v>Suministro De Válvula De Compuerta Brida X Brida Normaiso Pn 10 D = 300 Mm (12")</v>
          </cell>
          <cell r="E4116" t="str">
            <v>UN</v>
          </cell>
          <cell r="F4116">
            <v>4060000</v>
          </cell>
          <cell r="G4116">
            <v>42702</v>
          </cell>
        </row>
        <row r="4117">
          <cell r="C4117">
            <v>7774</v>
          </cell>
          <cell r="D4117" t="str">
            <v>Suministro De Válvula De Compuerta Brida X Brida Normaiso Pn 10 D = 400 Mm (16")</v>
          </cell>
          <cell r="E4117" t="str">
            <v>UN</v>
          </cell>
          <cell r="F4117">
            <v>11368000</v>
          </cell>
          <cell r="G4117">
            <v>42702</v>
          </cell>
        </row>
        <row r="4118">
          <cell r="C4118">
            <v>7775</v>
          </cell>
          <cell r="D4118" t="str">
            <v>Suministro De Union De Desmontaje De 300 Mm (12") Norma Iso Pn 10</v>
          </cell>
          <cell r="E4118" t="str">
            <v>UN</v>
          </cell>
          <cell r="F4118">
            <v>2000000</v>
          </cell>
          <cell r="G4118">
            <v>42702</v>
          </cell>
        </row>
        <row r="4119">
          <cell r="C4119">
            <v>7776</v>
          </cell>
          <cell r="D4119" t="str">
            <v>Suministro De Union De Desmontaje De 400 Mm (16") Norma Iso Pn 10</v>
          </cell>
          <cell r="E4119" t="str">
            <v>UN</v>
          </cell>
          <cell r="F4119">
            <v>2378000</v>
          </cell>
          <cell r="G4119">
            <v>42702</v>
          </cell>
        </row>
        <row r="4120">
          <cell r="C4120">
            <v>7777</v>
          </cell>
          <cell r="D4120" t="str">
            <v>Suministro De Brida Universal En Hd De 100 Mm (4") Norma Iso Pn 10</v>
          </cell>
          <cell r="E4120" t="str">
            <v>UN</v>
          </cell>
          <cell r="F4120">
            <v>98600</v>
          </cell>
          <cell r="G4120">
            <v>42702</v>
          </cell>
        </row>
        <row r="4121">
          <cell r="C4121">
            <v>7778</v>
          </cell>
          <cell r="D4121" t="str">
            <v>Suministro De Brida Universal En Hd De 150 Mm (6") Norma Iso Pn 10</v>
          </cell>
          <cell r="E4121" t="str">
            <v>UN</v>
          </cell>
          <cell r="F4121">
            <v>179800</v>
          </cell>
          <cell r="G4121">
            <v>42702</v>
          </cell>
        </row>
        <row r="4122">
          <cell r="C4122">
            <v>7779</v>
          </cell>
          <cell r="D4122" t="str">
            <v>Suministro De Brida Universal En Hd De 300 Mm (12") Norma Iso Pn 10</v>
          </cell>
          <cell r="E4122" t="str">
            <v>UN</v>
          </cell>
          <cell r="F4122">
            <v>609000</v>
          </cell>
          <cell r="G4122">
            <v>42702</v>
          </cell>
        </row>
        <row r="4123">
          <cell r="C4123">
            <v>7780</v>
          </cell>
          <cell r="D4123" t="str">
            <v>Suministro De Brida Universal En Hd De 400 Mm (16") Norma Iso Pn 10</v>
          </cell>
          <cell r="E4123" t="str">
            <v>UN</v>
          </cell>
          <cell r="F4123">
            <v>1090400</v>
          </cell>
          <cell r="G4123">
            <v>42702</v>
          </cell>
        </row>
        <row r="4124">
          <cell r="C4124">
            <v>7781</v>
          </cell>
          <cell r="D4124" t="str">
            <v>Suministro De Codo 90 ° Bxb En Hd De 300 Mm (12") Norma Iso Pn 16</v>
          </cell>
          <cell r="E4124" t="str">
            <v>UN</v>
          </cell>
          <cell r="F4124">
            <v>1900000</v>
          </cell>
          <cell r="G4124">
            <v>42702</v>
          </cell>
        </row>
        <row r="4125">
          <cell r="C4125">
            <v>7782</v>
          </cell>
          <cell r="D4125" t="str">
            <v>Suministro De Codo 90 ° Bxb En Hd De 400 Mm (16") Norma Iso Pn 16</v>
          </cell>
          <cell r="E4125" t="str">
            <v>UN</v>
          </cell>
          <cell r="F4125">
            <v>3438240</v>
          </cell>
          <cell r="G4125">
            <v>42702</v>
          </cell>
        </row>
        <row r="4126">
          <cell r="C4126">
            <v>7783</v>
          </cell>
          <cell r="D4126" t="str">
            <v>Suministro De Tee 300X 300X 300 Mm (12") En Hd. Norma Iso Pn 16</v>
          </cell>
          <cell r="E4126" t="str">
            <v>UN</v>
          </cell>
          <cell r="F4126">
            <v>2564760</v>
          </cell>
          <cell r="G4126">
            <v>42702</v>
          </cell>
        </row>
        <row r="4127">
          <cell r="C4127">
            <v>7784</v>
          </cell>
          <cell r="D4127" t="str">
            <v>Suministro De Tee 400X 400X 300 Mm (16") En Hd. Norma Iso Pn 16</v>
          </cell>
          <cell r="E4127" t="str">
            <v>UN</v>
          </cell>
          <cell r="F4127">
            <v>4024000</v>
          </cell>
          <cell r="G4127">
            <v>42702</v>
          </cell>
        </row>
        <row r="4128">
          <cell r="C4128">
            <v>7785</v>
          </cell>
          <cell r="D4128" t="str">
            <v>Suministro De Tapon Union Mecanica De 300 Mm Hd Pn 16</v>
          </cell>
          <cell r="E4128" t="str">
            <v>UN</v>
          </cell>
          <cell r="F4128">
            <v>837520</v>
          </cell>
          <cell r="G4128">
            <v>42702</v>
          </cell>
        </row>
        <row r="4129">
          <cell r="C4129">
            <v>7786</v>
          </cell>
          <cell r="D4129" t="str">
            <v>Instalacion De Tuberia De Hd De 300 Mm (12")</v>
          </cell>
          <cell r="E4129" t="str">
            <v>ML</v>
          </cell>
          <cell r="F4129">
            <v>9750</v>
          </cell>
          <cell r="G4129">
            <v>42699</v>
          </cell>
        </row>
        <row r="4130">
          <cell r="C4130">
            <v>7787</v>
          </cell>
          <cell r="D4130" t="str">
            <v>Instalacion De Tuberia De Hd De 400 Mm (16")</v>
          </cell>
          <cell r="E4130" t="str">
            <v>ML</v>
          </cell>
          <cell r="F4130">
            <v>13500</v>
          </cell>
          <cell r="G4130">
            <v>42699</v>
          </cell>
        </row>
        <row r="4131">
          <cell r="C4131">
            <v>7788</v>
          </cell>
          <cell r="D4131" t="str">
            <v>Suministro De Tee 400X 400X 400 Mm (16") En Hd. Norma Iso Pn 16</v>
          </cell>
          <cell r="E4131" t="str">
            <v>UN</v>
          </cell>
          <cell r="F4131">
            <v>4024000</v>
          </cell>
          <cell r="G4131">
            <v>42702</v>
          </cell>
        </row>
        <row r="4132">
          <cell r="C4132">
            <v>7789</v>
          </cell>
          <cell r="D4132" t="str">
            <v>P. B. O. Relleno En Material Seleccionado Y Compactado Para Anden Y Zona De Calzada Donde Se Requiera</v>
          </cell>
          <cell r="E4132" t="str">
            <v>M3</v>
          </cell>
          <cell r="F4132">
            <v>66853.679999999993</v>
          </cell>
          <cell r="G4132">
            <v>42740</v>
          </cell>
        </row>
        <row r="4133">
          <cell r="C4133">
            <v>7790</v>
          </cell>
          <cell r="D4133" t="str">
            <v>B. P. O. Acero De Refuerzo De 1/2" 60.000 Psi Legitimo Para Placas De Pavimento Irregulares Cuantia 8 Kg/M2</v>
          </cell>
          <cell r="E4133" t="str">
            <v>KG</v>
          </cell>
          <cell r="F4133">
            <v>3619.4</v>
          </cell>
          <cell r="G4133">
            <v>42740</v>
          </cell>
        </row>
        <row r="4134">
          <cell r="C4134">
            <v>7791</v>
          </cell>
          <cell r="D4134" t="str">
            <v>P. B. O. Demolicion De Cuneta Y Retiro De Material</v>
          </cell>
          <cell r="E4134" t="str">
            <v>M2</v>
          </cell>
          <cell r="F4134">
            <v>10218.32</v>
          </cell>
          <cell r="G4134">
            <v>42740</v>
          </cell>
        </row>
        <row r="4135">
          <cell r="C4135">
            <v>7792</v>
          </cell>
          <cell r="D4135" t="str">
            <v>P. B. O. Demolicion De Bordillo Y Retiro De Material</v>
          </cell>
          <cell r="E4135" t="str">
            <v>ML</v>
          </cell>
          <cell r="F4135">
            <v>5859.33</v>
          </cell>
          <cell r="G4135">
            <v>42740</v>
          </cell>
        </row>
        <row r="4136">
          <cell r="C4136">
            <v>7793</v>
          </cell>
          <cell r="D4136" t="str">
            <v>P. B. O. Bordillo En Concreto De 500 Psi A La Flexion Mezclado En Planta Y Transportado Al Sitio Especificado, Bordillo De 0,15 X 0,30 M., Incluye Acero De 3/8 Longitudinal Y Grapas De 3/8 A 0.50 Mt De 60,000 Psi Legitimo</v>
          </cell>
          <cell r="E4136" t="str">
            <v>ML</v>
          </cell>
          <cell r="F4136">
            <v>42065.47</v>
          </cell>
          <cell r="G4136">
            <v>42740</v>
          </cell>
        </row>
        <row r="4137">
          <cell r="C4137">
            <v>7794</v>
          </cell>
          <cell r="D4137" t="str">
            <v>P. B. O. Reconstruccion De Registros Alcantarillado 0.60M X 0.60M</v>
          </cell>
          <cell r="E4137" t="str">
            <v>UN</v>
          </cell>
          <cell r="F4137">
            <v>107368.09</v>
          </cell>
          <cell r="G4137">
            <v>42740</v>
          </cell>
        </row>
        <row r="4138">
          <cell r="C4138">
            <v>7795</v>
          </cell>
          <cell r="D4138" t="str">
            <v>P. B. O. Base En Suelo-Cemento Proporción 1:20 E=0.20 M. Para Pavimento Rigido</v>
          </cell>
          <cell r="E4138" t="str">
            <v>M2</v>
          </cell>
          <cell r="F4138">
            <v>32955.050000000003</v>
          </cell>
          <cell r="G4138">
            <v>42740</v>
          </cell>
        </row>
        <row r="4139">
          <cell r="C4139">
            <v>7796</v>
          </cell>
          <cell r="D4139" t="str">
            <v>P. B. O. Corte, Demolicion Y Retiro De Pavimento De Concreto Rigido Y/O Asfaltico</v>
          </cell>
          <cell r="E4139" t="str">
            <v>M2</v>
          </cell>
          <cell r="F4139">
            <v>16208.8</v>
          </cell>
          <cell r="G4139">
            <v>42740</v>
          </cell>
        </row>
        <row r="4140">
          <cell r="C4140">
            <v>7800</v>
          </cell>
          <cell r="D4140" t="str">
            <v>P. B. O.  Suministro E Instalacion Alarma</v>
          </cell>
          <cell r="E4140" t="str">
            <v>UN</v>
          </cell>
          <cell r="F4140">
            <v>31454.79</v>
          </cell>
          <cell r="G4140">
            <v>42740</v>
          </cell>
        </row>
        <row r="4141">
          <cell r="C4141">
            <v>7801</v>
          </cell>
          <cell r="D4141" t="str">
            <v>P. B. O. Anden En Concreto Premezclado Fc=3,000 Psi E=0.07 M. (Incluye Rampa Para Discapacitados)</v>
          </cell>
          <cell r="E4141" t="str">
            <v>M2</v>
          </cell>
          <cell r="F4141">
            <v>48026.25</v>
          </cell>
          <cell r="G4141">
            <v>42740</v>
          </cell>
        </row>
        <row r="4142">
          <cell r="C4142">
            <v>7802</v>
          </cell>
          <cell r="D4142" t="str">
            <v>P. B. O. Concreto Asfaltico Para Parcheo E=0,05 M Incluye Imprimacion</v>
          </cell>
          <cell r="E4142" t="str">
            <v>M3</v>
          </cell>
          <cell r="F4142">
            <v>677321.51</v>
          </cell>
          <cell r="G4142">
            <v>42740</v>
          </cell>
        </row>
        <row r="4143">
          <cell r="C4143">
            <v>7803</v>
          </cell>
          <cell r="D4143" t="str">
            <v>P. B. O. Concreto De Fc= 3.000 Psi,  Para Box-Coulvert, Pasos Peatonales Y Muros,Incluye 100 Kg/M3 De Acero Fy=60.000 Psi</v>
          </cell>
          <cell r="E4143" t="str">
            <v>M3</v>
          </cell>
          <cell r="F4143">
            <v>984919.6</v>
          </cell>
          <cell r="G4143">
            <v>42740</v>
          </cell>
        </row>
        <row r="4144">
          <cell r="C4144">
            <v>7804</v>
          </cell>
          <cell r="D4144" t="str">
            <v>P. B. O. Sobre Carpeta En Concreto Asfaltico E=0,05 M, Incluye Riego De Liga, Acabado Con Finisher Y Rodillos Vibratorio Y De Llantas</v>
          </cell>
          <cell r="E4144" t="str">
            <v>M3</v>
          </cell>
          <cell r="F4144">
            <v>687442.26</v>
          </cell>
          <cell r="G4144">
            <v>42740</v>
          </cell>
        </row>
        <row r="4145">
          <cell r="C4145">
            <v>7805</v>
          </cell>
          <cell r="D4145" t="str">
            <v>P. B. O. Construccion De Filtros- Geotextil Nt-1800-Triturado 0.40 X 0.60 M. Tuberia De 4" Pvc, Incluye Excavación Y Sellado En Arena Gruesa</v>
          </cell>
          <cell r="E4145" t="str">
            <v>ML</v>
          </cell>
          <cell r="F4145">
            <v>80217.7</v>
          </cell>
          <cell r="G4145">
            <v>42741</v>
          </cell>
        </row>
        <row r="4146">
          <cell r="C4146">
            <v>7806</v>
          </cell>
          <cell r="D4146" t="str">
            <v>P. B. O. Pavimento En Concreto De 500 Psi A La Flexion Mezclado En Planta Y Transportado Al Sitio Especificado De 0,15 Mt, Incluye Pasadores De 3/4 Liso A 0,30 M Y De 1/2 Corrugado A 1,00 M De Separacion, Canastilla De Soporte Para Dovelas, Junta En Silicona, Cortadora De Pavimento Y Aditivo Curador De Superficie,  Incluye Nivelacion Y Replanteo (Topografia)</v>
          </cell>
          <cell r="E4146" t="str">
            <v>M2</v>
          </cell>
          <cell r="F4146">
            <v>105298.27</v>
          </cell>
          <cell r="G4146">
            <v>42740</v>
          </cell>
        </row>
        <row r="4147">
          <cell r="C4147">
            <v>7807</v>
          </cell>
          <cell r="D4147" t="str">
            <v>P. B. O. Excavacion Y Retiro De Material Comun, Incluye Nivelacion Y Replanteo (Topografia)</v>
          </cell>
          <cell r="E4147" t="str">
            <v>M3</v>
          </cell>
          <cell r="F4147">
            <v>21381.8</v>
          </cell>
          <cell r="G4147">
            <v>42740</v>
          </cell>
        </row>
        <row r="4148">
          <cell r="C4148">
            <v>7809</v>
          </cell>
          <cell r="D4148" t="str">
            <v>P. B. O. Relleno Compactado En Piedra Cimiento Para Fallos</v>
          </cell>
          <cell r="E4148" t="str">
            <v>M3</v>
          </cell>
          <cell r="F4148">
            <v>85193.08</v>
          </cell>
          <cell r="G4148">
            <v>42740</v>
          </cell>
        </row>
        <row r="4149">
          <cell r="C4149">
            <v>7811</v>
          </cell>
          <cell r="D4149" t="str">
            <v>P. B. O. Conexiones Domiciliarias De Alcantarillado En 6" Tuberia Novafort  Longitud Hasta 6 M., Incluye Excavación Y Relleno</v>
          </cell>
          <cell r="E4149" t="str">
            <v>UN</v>
          </cell>
          <cell r="F4149">
            <v>280105.34999999998</v>
          </cell>
          <cell r="G4149">
            <v>42740</v>
          </cell>
        </row>
        <row r="4150">
          <cell r="C4150">
            <v>7813</v>
          </cell>
          <cell r="D4150" t="str">
            <v>P. B. O. Suministro E Instalacion Y/O Reparacion De Domiciliarias De Acueducto</v>
          </cell>
          <cell r="E4150" t="str">
            <v>UN</v>
          </cell>
          <cell r="F4150">
            <v>32094.36</v>
          </cell>
          <cell r="G4150">
            <v>42740</v>
          </cell>
        </row>
        <row r="4151">
          <cell r="C4151">
            <v>7814</v>
          </cell>
          <cell r="D4151" t="str">
            <v>P. B. O. Publipostes En Vinilo Con Estructura En Hierro De 1,05 X 2,10, Instalados</v>
          </cell>
          <cell r="E4151" t="str">
            <v>UN</v>
          </cell>
          <cell r="F4151">
            <v>452971.1</v>
          </cell>
          <cell r="G4151">
            <v>42740</v>
          </cell>
        </row>
        <row r="4152">
          <cell r="C4152">
            <v>7820</v>
          </cell>
          <cell r="D4152" t="str">
            <v>P. B. O. Pasacalle De 1 Mt X 6 Mt, Instalados</v>
          </cell>
          <cell r="E4152" t="str">
            <v>UN</v>
          </cell>
          <cell r="F4152">
            <v>251023.31</v>
          </cell>
          <cell r="G4152">
            <v>42740</v>
          </cell>
        </row>
        <row r="4153">
          <cell r="C4153">
            <v>7821</v>
          </cell>
          <cell r="D4153" t="str">
            <v>P. B. O. Cuneta En Concreto Premezclado Fc=3,000 Psi E=0.07 M. (Incluye Rampa Para Discapacitados)</v>
          </cell>
          <cell r="E4153" t="str">
            <v>M2</v>
          </cell>
          <cell r="F4153">
            <v>44430.61</v>
          </cell>
          <cell r="G4153">
            <v>42740</v>
          </cell>
        </row>
        <row r="4154">
          <cell r="C4154">
            <v>7822</v>
          </cell>
          <cell r="D4154" t="str">
            <v>P. B. O. Reparacion De Fugas Agua Potable</v>
          </cell>
          <cell r="E4154" t="str">
            <v>UN</v>
          </cell>
          <cell r="F4154">
            <v>65549.710000000006</v>
          </cell>
          <cell r="G4154">
            <v>42740</v>
          </cell>
        </row>
        <row r="4155">
          <cell r="C4155">
            <v>7823</v>
          </cell>
          <cell r="D4155" t="str">
            <v>P. B. O. Base En Suelo-Cemento Proporción 1:20 E=0.20 M. Para Parcheo En Concreto Asfaltico</v>
          </cell>
          <cell r="E4155" t="str">
            <v>M2</v>
          </cell>
          <cell r="F4155">
            <v>32955.050000000003</v>
          </cell>
          <cell r="G4155">
            <v>42740</v>
          </cell>
        </row>
        <row r="4156">
          <cell r="C4156">
            <v>7825</v>
          </cell>
          <cell r="D4156" t="str">
            <v>Suministro E Instalacion De Tuberia En Hierro Galvanizado De 1 1/2"</v>
          </cell>
          <cell r="E4156" t="str">
            <v>ML</v>
          </cell>
          <cell r="F4156">
            <v>35205.269999999997</v>
          </cell>
          <cell r="G4156">
            <v>42745</v>
          </cell>
        </row>
        <row r="4157">
          <cell r="C4157">
            <v>7826</v>
          </cell>
          <cell r="D4157" t="str">
            <v>Suministro E Instalacion De Accesorio En Hierro Galvanizado De 1 1/2"</v>
          </cell>
          <cell r="E4157" t="str">
            <v>UN</v>
          </cell>
          <cell r="F4157">
            <v>8213.6</v>
          </cell>
          <cell r="G4157">
            <v>42746</v>
          </cell>
        </row>
        <row r="4158">
          <cell r="C4158">
            <v>7831</v>
          </cell>
          <cell r="D4158" t="str">
            <v>Suministro E Instalacion De Copa Excentrica De 2" X  3"</v>
          </cell>
          <cell r="E4158" t="str">
            <v>UN</v>
          </cell>
          <cell r="F4158">
            <v>90687.6</v>
          </cell>
          <cell r="G4158">
            <v>42745</v>
          </cell>
        </row>
        <row r="4159">
          <cell r="C4159">
            <v>7832</v>
          </cell>
          <cell r="D4159" t="str">
            <v>Suministro E Instalacion De Copa Concentrica De 2" X 3"</v>
          </cell>
          <cell r="E4159" t="str">
            <v>UN</v>
          </cell>
          <cell r="F4159">
            <v>70487.600000000006</v>
          </cell>
          <cell r="G4159">
            <v>42745</v>
          </cell>
        </row>
        <row r="4160">
          <cell r="C4160">
            <v>7837</v>
          </cell>
          <cell r="D4160" t="str">
            <v>Suministro E Instalacion De Tuberia Pvc P-Rde 21 De 4"</v>
          </cell>
          <cell r="E4160" t="str">
            <v>ML</v>
          </cell>
          <cell r="F4160">
            <v>80291.460000000006</v>
          </cell>
          <cell r="G4160">
            <v>42746</v>
          </cell>
        </row>
        <row r="4161">
          <cell r="C4161">
            <v>7838</v>
          </cell>
          <cell r="D4161" t="str">
            <v>Suministro E Instalacion De Tuberia Pvc P - Rde 21 De 3"</v>
          </cell>
          <cell r="E4161" t="str">
            <v>ML</v>
          </cell>
          <cell r="F4161">
            <v>50056</v>
          </cell>
          <cell r="G4161">
            <v>42746</v>
          </cell>
        </row>
        <row r="4162">
          <cell r="C4162">
            <v>7850</v>
          </cell>
          <cell r="D4162" t="str">
            <v>Suministro E Instalacion De Tuberia Cpvc De 3/4"</v>
          </cell>
          <cell r="E4162" t="str">
            <v>ML</v>
          </cell>
          <cell r="F4162">
            <v>16077.77</v>
          </cell>
          <cell r="G4162">
            <v>42746</v>
          </cell>
        </row>
        <row r="4163">
          <cell r="C4163">
            <v>7851</v>
          </cell>
          <cell r="D4163" t="str">
            <v>Suministro E Instalacion De Tuberia Cpvc De 1/2"</v>
          </cell>
          <cell r="E4163" t="str">
            <v>ML</v>
          </cell>
          <cell r="F4163">
            <v>10535.8</v>
          </cell>
          <cell r="G4163">
            <v>42746</v>
          </cell>
        </row>
        <row r="4164">
          <cell r="C4164">
            <v>7852</v>
          </cell>
          <cell r="D4164" t="str">
            <v>Suministro E Instalacion De Tuberia Pvc De 3"</v>
          </cell>
          <cell r="E4164" t="str">
            <v>ML</v>
          </cell>
          <cell r="F4164">
            <v>24080.799999999999</v>
          </cell>
          <cell r="G4164">
            <v>42746</v>
          </cell>
        </row>
        <row r="4165">
          <cell r="C4165">
            <v>7855</v>
          </cell>
          <cell r="D4165" t="str">
            <v>Suministro E Instalacion De Accesorio En Hierro Galvanizado De 3"</v>
          </cell>
          <cell r="E4165" t="str">
            <v>UN</v>
          </cell>
          <cell r="F4165">
            <v>8213.6</v>
          </cell>
          <cell r="G4165">
            <v>42746</v>
          </cell>
        </row>
        <row r="4166">
          <cell r="C4166">
            <v>7856</v>
          </cell>
          <cell r="D4166" t="str">
            <v>Suministro E Instalacion De Accesorio En Hierro Galvanizado De 4"</v>
          </cell>
          <cell r="E4166" t="str">
            <v>UN</v>
          </cell>
          <cell r="F4166">
            <v>8213.6</v>
          </cell>
          <cell r="G4166">
            <v>42746</v>
          </cell>
        </row>
        <row r="4167">
          <cell r="C4167">
            <v>7857</v>
          </cell>
          <cell r="D4167" t="str">
            <v>Suministro E Instalacion De Abrazadera De 1 1/2"</v>
          </cell>
          <cell r="E4167" t="str">
            <v>UN</v>
          </cell>
          <cell r="F4167">
            <v>5247.84</v>
          </cell>
          <cell r="G4167">
            <v>42746</v>
          </cell>
        </row>
        <row r="4168">
          <cell r="C4168">
            <v>7859</v>
          </cell>
          <cell r="D4168" t="str">
            <v>Abrazadera Doble Galvanizada De 4"</v>
          </cell>
          <cell r="E4168" t="str">
            <v>UN</v>
          </cell>
          <cell r="F4168">
            <v>5800</v>
          </cell>
          <cell r="G4168">
            <v>42746</v>
          </cell>
        </row>
        <row r="4169">
          <cell r="C4169">
            <v>7861</v>
          </cell>
          <cell r="D4169" t="str">
            <v>Suministro E Instalacion De Abrazadera De 4"</v>
          </cell>
          <cell r="E4169" t="str">
            <v>UN</v>
          </cell>
          <cell r="F4169">
            <v>5297.84</v>
          </cell>
          <cell r="G4169">
            <v>42746</v>
          </cell>
        </row>
        <row r="4170">
          <cell r="C4170">
            <v>7862</v>
          </cell>
          <cell r="D4170" t="str">
            <v>Suministro E Instalacion De Registro Paso Directo De 3/4"</v>
          </cell>
          <cell r="E4170" t="str">
            <v>UN</v>
          </cell>
          <cell r="F4170">
            <v>49978.8</v>
          </cell>
          <cell r="G4170">
            <v>42746</v>
          </cell>
        </row>
        <row r="4171">
          <cell r="C4171">
            <v>7865</v>
          </cell>
          <cell r="D4171" t="str">
            <v>Suministro E Instalacion De Registro Paso Directo De 4''</v>
          </cell>
          <cell r="E4171" t="str">
            <v>UN</v>
          </cell>
          <cell r="F4171">
            <v>1480419.59</v>
          </cell>
          <cell r="G4171">
            <v>42746</v>
          </cell>
        </row>
        <row r="4172">
          <cell r="C4172">
            <v>7867</v>
          </cell>
          <cell r="D4172" t="str">
            <v>Suministro E Instalación De Registro Paso Directo De 3''</v>
          </cell>
          <cell r="E4172" t="str">
            <v>UN</v>
          </cell>
          <cell r="F4172">
            <v>641364.4</v>
          </cell>
          <cell r="G4172">
            <v>42746</v>
          </cell>
        </row>
        <row r="4173">
          <cell r="C4173">
            <v>7870</v>
          </cell>
          <cell r="D4173" t="str">
            <v>Suministro E Instalación De Registro Paso Directo De 1 1/2''</v>
          </cell>
          <cell r="E4173" t="str">
            <v>UN</v>
          </cell>
          <cell r="F4173">
            <v>173585.6</v>
          </cell>
          <cell r="G4173">
            <v>42746</v>
          </cell>
        </row>
        <row r="4174">
          <cell r="C4174">
            <v>7871</v>
          </cell>
          <cell r="D4174" t="str">
            <v>Suministro E Instalación De  Registro Paso Directo De 1/2''</v>
          </cell>
          <cell r="E4174" t="str">
            <v>UN</v>
          </cell>
          <cell r="F4174">
            <v>56864.800000000003</v>
          </cell>
          <cell r="G4174">
            <v>42746</v>
          </cell>
        </row>
        <row r="4175">
          <cell r="C4175">
            <v>7875</v>
          </cell>
          <cell r="D4175" t="str">
            <v>Suministro E Instalacion De Cheque De 4"</v>
          </cell>
          <cell r="E4175" t="str">
            <v>UN</v>
          </cell>
          <cell r="F4175">
            <v>1023930.36</v>
          </cell>
          <cell r="G4175">
            <v>42746</v>
          </cell>
        </row>
        <row r="4176">
          <cell r="C4176">
            <v>7877</v>
          </cell>
          <cell r="D4176" t="str">
            <v>Suministro E Instalacion De Cheque De 3"</v>
          </cell>
          <cell r="E4176" t="str">
            <v>UN</v>
          </cell>
          <cell r="F4176">
            <v>604773.28</v>
          </cell>
          <cell r="G4176">
            <v>42746</v>
          </cell>
        </row>
        <row r="4177">
          <cell r="C4177">
            <v>7878</v>
          </cell>
          <cell r="D4177" t="str">
            <v>Suministro E Instalación De Valvula Maxivent  O Similar De 3"</v>
          </cell>
          <cell r="E4177" t="str">
            <v>UN</v>
          </cell>
          <cell r="F4177">
            <v>205989.44</v>
          </cell>
          <cell r="G4177">
            <v>42746</v>
          </cell>
        </row>
        <row r="4178">
          <cell r="C4178">
            <v>7880</v>
          </cell>
          <cell r="D4178" t="str">
            <v>Suministro E Instalación De Abrazaderas</v>
          </cell>
          <cell r="E4178" t="str">
            <v>UN</v>
          </cell>
          <cell r="F4178">
            <v>7393.88</v>
          </cell>
          <cell r="G4178">
            <v>42746</v>
          </cell>
        </row>
        <row r="4179">
          <cell r="C4179">
            <v>7881</v>
          </cell>
          <cell r="D4179" t="str">
            <v>Suministro E Instalación De Cheque Perforado De  1 1/2''</v>
          </cell>
          <cell r="E4179" t="str">
            <v>UN</v>
          </cell>
          <cell r="F4179">
            <v>197970.37</v>
          </cell>
          <cell r="G4179">
            <v>42746</v>
          </cell>
        </row>
        <row r="4180">
          <cell r="C4180">
            <v>7889</v>
          </cell>
          <cell r="D4180" t="str">
            <v>Suministro E Instalación De Junta De Expansion Borracha De 2''</v>
          </cell>
          <cell r="E4180" t="str">
            <v>UN</v>
          </cell>
          <cell r="F4180">
            <v>112071.7</v>
          </cell>
          <cell r="G4180">
            <v>42746</v>
          </cell>
        </row>
        <row r="4181">
          <cell r="C4181">
            <v>7890</v>
          </cell>
          <cell r="D4181" t="str">
            <v>Suministro E Instalación De Valvula De Pie Con Coladera De 3''</v>
          </cell>
          <cell r="E4181" t="str">
            <v>UN</v>
          </cell>
          <cell r="F4181">
            <v>194244.64</v>
          </cell>
          <cell r="G4181">
            <v>42746</v>
          </cell>
        </row>
        <row r="4182">
          <cell r="C4182">
            <v>7891</v>
          </cell>
          <cell r="D4182" t="str">
            <v>Suministro E Instalación De Bridas De 2''</v>
          </cell>
          <cell r="E4182" t="str">
            <v>UN</v>
          </cell>
          <cell r="F4182">
            <v>79531.16</v>
          </cell>
          <cell r="G4182">
            <v>42746</v>
          </cell>
        </row>
        <row r="4183">
          <cell r="C4183">
            <v>7892</v>
          </cell>
          <cell r="D4183" t="str">
            <v>Suministro E Instalación De Bridas De 4''</v>
          </cell>
          <cell r="E4183" t="str">
            <v>UN</v>
          </cell>
          <cell r="F4183">
            <v>225497.88</v>
          </cell>
          <cell r="G4183">
            <v>42746</v>
          </cell>
        </row>
        <row r="4184">
          <cell r="C4184">
            <v>7893</v>
          </cell>
          <cell r="D4184" t="str">
            <v>Suministro E Instalación De Manometros</v>
          </cell>
          <cell r="E4184" t="str">
            <v>UN</v>
          </cell>
          <cell r="F4184">
            <v>25923.38</v>
          </cell>
          <cell r="G4184">
            <v>42746</v>
          </cell>
        </row>
        <row r="4185">
          <cell r="C4185">
            <v>7894</v>
          </cell>
          <cell r="D4185" t="str">
            <v>Suministro E Instalación De  Registro Paso Directo De 1 1/4''</v>
          </cell>
          <cell r="E4185" t="str">
            <v>UN</v>
          </cell>
          <cell r="F4185">
            <v>127189.96</v>
          </cell>
          <cell r="G4185">
            <v>42746</v>
          </cell>
        </row>
        <row r="4186">
          <cell r="C4186">
            <v>7895</v>
          </cell>
          <cell r="D4186" t="str">
            <v>Suministro E Instalación De  Registro Paso Directo De 1 ''</v>
          </cell>
          <cell r="E4186" t="str">
            <v>UN</v>
          </cell>
          <cell r="F4186">
            <v>95203.97</v>
          </cell>
          <cell r="G4186">
            <v>42746</v>
          </cell>
        </row>
        <row r="4187">
          <cell r="C4187">
            <v>7896</v>
          </cell>
          <cell r="D4187" t="str">
            <v>Box Coulvert En Concreto Reforzado 3000Psi A=1,00 H=1,00  E=0,12M Incluye Acero De Refuerzo</v>
          </cell>
          <cell r="E4187" t="str">
            <v>ML</v>
          </cell>
          <cell r="F4187">
            <v>453488.94</v>
          </cell>
          <cell r="G4187">
            <v>42746</v>
          </cell>
        </row>
        <row r="4188">
          <cell r="C4188">
            <v>7910</v>
          </cell>
          <cell r="D4188" t="str">
            <v>Suministro E Instalación De Tubería Acero Negro Sch 40  De 1 1/4"</v>
          </cell>
          <cell r="E4188" t="str">
            <v>ML</v>
          </cell>
          <cell r="F4188">
            <v>26256.3</v>
          </cell>
          <cell r="G4188">
            <v>42746</v>
          </cell>
        </row>
        <row r="4189">
          <cell r="C4189">
            <v>7911</v>
          </cell>
          <cell r="D4189" t="str">
            <v>Suministro E Instalación De Tubería Acero Negro Sch 40  -  1"</v>
          </cell>
          <cell r="E4189" t="str">
            <v>ML</v>
          </cell>
          <cell r="F4189">
            <v>21343.4</v>
          </cell>
          <cell r="G4189">
            <v>42746</v>
          </cell>
        </row>
        <row r="4190">
          <cell r="C4190">
            <v>7914</v>
          </cell>
          <cell r="D4190" t="str">
            <v>Caja De Inspección 0,6 * 0,6</v>
          </cell>
          <cell r="E4190" t="str">
            <v>UN</v>
          </cell>
          <cell r="F4190">
            <v>299992.09999999998</v>
          </cell>
          <cell r="G4190">
            <v>42746</v>
          </cell>
        </row>
        <row r="4191">
          <cell r="C4191">
            <v>7915</v>
          </cell>
          <cell r="D4191" t="str">
            <v>Suministro E Instalación De Sistema De Presión De Agua Potable</v>
          </cell>
          <cell r="E4191" t="str">
            <v>UN</v>
          </cell>
          <cell r="F4191">
            <v>549727.81000000006</v>
          </cell>
          <cell r="G4191">
            <v>42746</v>
          </cell>
        </row>
        <row r="4192">
          <cell r="C4192">
            <v>7916</v>
          </cell>
          <cell r="D4192" t="str">
            <v>Suministro E Instalación De Equipo Red Contra Incendio</v>
          </cell>
          <cell r="E4192" t="str">
            <v>UN</v>
          </cell>
          <cell r="F4192">
            <v>716755.59</v>
          </cell>
          <cell r="G4192">
            <v>42746</v>
          </cell>
        </row>
        <row r="4193">
          <cell r="C4193">
            <v>7917</v>
          </cell>
          <cell r="D4193" t="str">
            <v>Suministro E Instalación De Accesorio Acero Negro Sch 40  De  1"</v>
          </cell>
          <cell r="E4193" t="str">
            <v>UN</v>
          </cell>
          <cell r="F4193">
            <v>11208.48</v>
          </cell>
          <cell r="G4193">
            <v>42747</v>
          </cell>
        </row>
        <row r="4194">
          <cell r="C4194">
            <v>7918</v>
          </cell>
          <cell r="D4194" t="str">
            <v>Suministro E Instalación De Strap  2"  De 1 1/4"</v>
          </cell>
          <cell r="E4194" t="str">
            <v>UN</v>
          </cell>
          <cell r="F4194">
            <v>12813.54</v>
          </cell>
          <cell r="G4194">
            <v>42747</v>
          </cell>
        </row>
        <row r="4195">
          <cell r="C4195">
            <v>7919</v>
          </cell>
          <cell r="D4195" t="str">
            <v>Suministro E Instalación De Strap  2" De 1"</v>
          </cell>
          <cell r="E4195" t="str">
            <v>UN</v>
          </cell>
          <cell r="F4195">
            <v>12210.57</v>
          </cell>
          <cell r="G4195">
            <v>42747</v>
          </cell>
        </row>
        <row r="4196">
          <cell r="C4196">
            <v>7920</v>
          </cell>
          <cell r="D4196" t="str">
            <v>Suministro E Instalación De Strap  1 1/4" De 1"</v>
          </cell>
          <cell r="E4196" t="str">
            <v>UN</v>
          </cell>
          <cell r="F4196">
            <v>10705.06</v>
          </cell>
          <cell r="G4196">
            <v>42747</v>
          </cell>
        </row>
        <row r="4197">
          <cell r="C4197">
            <v>7921</v>
          </cell>
          <cell r="D4197" t="str">
            <v>Suministro E Instalación De Gabinete Tipo Iii</v>
          </cell>
          <cell r="E4197" t="str">
            <v>UN</v>
          </cell>
          <cell r="F4197">
            <v>1321789.6000000001</v>
          </cell>
          <cell r="G4197">
            <v>42747</v>
          </cell>
        </row>
        <row r="4198">
          <cell r="C4198">
            <v>7922</v>
          </cell>
          <cell r="D4198" t="str">
            <v>Suministro E Instalación De Cheque Siamesa De 4"</v>
          </cell>
          <cell r="E4198" t="str">
            <v>UN</v>
          </cell>
          <cell r="F4198">
            <v>1023930.36</v>
          </cell>
          <cell r="G4198">
            <v>42747</v>
          </cell>
        </row>
        <row r="4199">
          <cell r="C4199">
            <v>7923</v>
          </cell>
          <cell r="D4199" t="str">
            <v>Suministro E Instalación De Cheque De 2"</v>
          </cell>
          <cell r="E4199" t="str">
            <v>UN</v>
          </cell>
          <cell r="F4199">
            <v>263691.02</v>
          </cell>
          <cell r="G4199">
            <v>42747</v>
          </cell>
        </row>
        <row r="4200">
          <cell r="C4200">
            <v>7924</v>
          </cell>
          <cell r="D4200" t="str">
            <v>Suministro E Instalacion De Valvula Con Sensor De Flujo De 2"</v>
          </cell>
          <cell r="E4200" t="str">
            <v>UN</v>
          </cell>
          <cell r="F4200">
            <v>426471.61</v>
          </cell>
          <cell r="G4200">
            <v>42747</v>
          </cell>
        </row>
        <row r="4201">
          <cell r="C4201">
            <v>7925</v>
          </cell>
          <cell r="D4201" t="str">
            <v>Suministro E Instalación De Vávlvula Mariposa De 2"</v>
          </cell>
          <cell r="E4201" t="str">
            <v>UN</v>
          </cell>
          <cell r="F4201">
            <v>521288.83</v>
          </cell>
          <cell r="G4201">
            <v>42747</v>
          </cell>
        </row>
        <row r="4202">
          <cell r="C4202">
            <v>7926</v>
          </cell>
          <cell r="D4202" t="str">
            <v>Suministro E Instalación De Tuberia Acero De 6"</v>
          </cell>
          <cell r="E4202" t="str">
            <v>UN</v>
          </cell>
          <cell r="F4202">
            <v>301926.55</v>
          </cell>
          <cell r="G4202">
            <v>42747</v>
          </cell>
        </row>
        <row r="4203">
          <cell r="C4203">
            <v>7928</v>
          </cell>
          <cell r="D4203" t="str">
            <v>Suministro E Instalación De Tubería Polietileno De Alta Densidad Rde-17 - 6"</v>
          </cell>
          <cell r="E4203" t="str">
            <v>ML</v>
          </cell>
          <cell r="F4203">
            <v>150708.29</v>
          </cell>
          <cell r="G4203">
            <v>42747</v>
          </cell>
        </row>
        <row r="4204">
          <cell r="C4204">
            <v>7931</v>
          </cell>
          <cell r="D4204" t="str">
            <v>Suministro E Instalación De Accesorio Polietileno De Alta Densidad De 6"</v>
          </cell>
          <cell r="E4204" t="str">
            <v>UN</v>
          </cell>
          <cell r="F4204">
            <v>142977.68</v>
          </cell>
          <cell r="G4204">
            <v>42747</v>
          </cell>
        </row>
        <row r="4205">
          <cell r="C4205">
            <v>7932</v>
          </cell>
          <cell r="D4205" t="str">
            <v>Colocacion De Malla Electrosoldada U-84</v>
          </cell>
          <cell r="E4205" t="str">
            <v>KG</v>
          </cell>
          <cell r="F4205">
            <v>4995.1899999999996</v>
          </cell>
          <cell r="G4205">
            <v>42747</v>
          </cell>
        </row>
        <row r="4206">
          <cell r="C4206">
            <v>7934</v>
          </cell>
          <cell r="D4206" t="str">
            <v>Suministro E Instalación De Tubería Polietileno De Alta Densidad Rde-17 - 4"</v>
          </cell>
          <cell r="E4206" t="str">
            <v>ML</v>
          </cell>
          <cell r="F4206">
            <v>80526.06</v>
          </cell>
          <cell r="G4206">
            <v>42747</v>
          </cell>
        </row>
        <row r="4207">
          <cell r="C4207">
            <v>7937</v>
          </cell>
          <cell r="D4207" t="str">
            <v>Suministro E Instalación Deaccesorio Polietileno De Alta Densidad - 4"</v>
          </cell>
          <cell r="E4207" t="str">
            <v>UN</v>
          </cell>
          <cell r="F4207">
            <v>51318.68</v>
          </cell>
          <cell r="G4207">
            <v>42747</v>
          </cell>
        </row>
        <row r="4208">
          <cell r="C4208">
            <v>7938</v>
          </cell>
          <cell r="D4208" t="str">
            <v>Pintura Muros Norte Pintura Viniltex Acriltex Pintuco Color Pantone 3546C Rojo, O Similar , 3 Manos</v>
          </cell>
          <cell r="E4208" t="str">
            <v>M2</v>
          </cell>
          <cell r="F4208">
            <v>6222.73</v>
          </cell>
          <cell r="G4208">
            <v>42747</v>
          </cell>
        </row>
        <row r="4209">
          <cell r="C4209">
            <v>7940</v>
          </cell>
          <cell r="D4209" t="str">
            <v>Suministro E Instalación De Tubería Polietileno De Alta Densidad Rde-17  De 2  1/2"</v>
          </cell>
          <cell r="E4209" t="str">
            <v>ML</v>
          </cell>
          <cell r="F4209">
            <v>46643.4</v>
          </cell>
          <cell r="G4209">
            <v>42747</v>
          </cell>
        </row>
        <row r="4210">
          <cell r="C4210">
            <v>7942</v>
          </cell>
          <cell r="D4210" t="str">
            <v>Placa De Contrapiso 3000 Psi  E = 0.15 Metros</v>
          </cell>
          <cell r="E4210" t="str">
            <v>M2</v>
          </cell>
          <cell r="F4210">
            <v>80323.929999999993</v>
          </cell>
          <cell r="G4210">
            <v>42747</v>
          </cell>
        </row>
        <row r="4211">
          <cell r="C4211">
            <v>7943</v>
          </cell>
          <cell r="D4211" t="str">
            <v>Suministro E Instalación De Accesorio Polietileno De Alta Densidad  - 2  1/2"</v>
          </cell>
          <cell r="E4211" t="str">
            <v>UN</v>
          </cell>
          <cell r="F4211">
            <v>30295.759999999998</v>
          </cell>
          <cell r="G4211">
            <v>42747</v>
          </cell>
        </row>
        <row r="4212">
          <cell r="C4212">
            <v>7945</v>
          </cell>
          <cell r="D4212" t="str">
            <v>Suministro E Instalación De Tubería Acero Negro Sch 40  De 2  1/2"</v>
          </cell>
          <cell r="E4212" t="str">
            <v>ML</v>
          </cell>
          <cell r="F4212">
            <v>57853.18</v>
          </cell>
          <cell r="G4212">
            <v>42747</v>
          </cell>
        </row>
        <row r="4213">
          <cell r="C4213">
            <v>7949</v>
          </cell>
          <cell r="D4213" t="str">
            <v>Suministro E Instalación De Accesorio Acero Negro Sch 40  De 2  1/2"</v>
          </cell>
          <cell r="E4213" t="str">
            <v>UN</v>
          </cell>
          <cell r="F4213">
            <v>27590.6</v>
          </cell>
          <cell r="G4213">
            <v>42747</v>
          </cell>
        </row>
        <row r="4214">
          <cell r="C4214">
            <v>7951</v>
          </cell>
          <cell r="D4214" t="str">
            <v>Suministro E Instalación De Tubería Acero Negro Sch 40  - 2"</v>
          </cell>
          <cell r="E4214" t="str">
            <v>ML</v>
          </cell>
          <cell r="F4214">
            <v>38899.839999999997</v>
          </cell>
          <cell r="G4214">
            <v>42747</v>
          </cell>
        </row>
        <row r="4215">
          <cell r="C4215">
            <v>7954</v>
          </cell>
          <cell r="D4215" t="str">
            <v>Suministro E Instalación De Accesorio Acero Negro Sch 40  De 2"</v>
          </cell>
          <cell r="E4215" t="str">
            <v>UN</v>
          </cell>
          <cell r="F4215">
            <v>20371.68</v>
          </cell>
          <cell r="G4215">
            <v>42747</v>
          </cell>
        </row>
        <row r="4216">
          <cell r="C4216">
            <v>7956</v>
          </cell>
          <cell r="D4216" t="str">
            <v>Suministro E Instalacion De P-01- Puerta  Doble Abatible  - Marco En Aluminio Anonizado Natural Y Hojas  Con Estructura En Aluminio 4 X 1 3/4" Perfiles Horizontales En Aluminio 1 1/2 X 3/4 Natural</v>
          </cell>
          <cell r="E4216" t="str">
            <v>M2</v>
          </cell>
          <cell r="F4216">
            <v>387377.75</v>
          </cell>
          <cell r="G4216">
            <v>42747</v>
          </cell>
        </row>
        <row r="4217">
          <cell r="C4217">
            <v>7958</v>
          </cell>
          <cell r="D4217" t="str">
            <v>Suministro E Instalacion De P-02 - Puerta Batiente Maciza  En Aluminio  - Acabado Anonizado Natural.</v>
          </cell>
          <cell r="E4217" t="str">
            <v>M2</v>
          </cell>
          <cell r="F4217">
            <v>487877.75</v>
          </cell>
          <cell r="G4217">
            <v>42747</v>
          </cell>
        </row>
        <row r="4218">
          <cell r="C4218">
            <v>7960</v>
          </cell>
          <cell r="D4218" t="str">
            <v>Suministro E Instalacion De P-04 Puerta Doble Con Rejilla Acordeon -  Aluminio Acabado Anonizado Natural</v>
          </cell>
          <cell r="E4218" t="str">
            <v>M2</v>
          </cell>
          <cell r="F4218">
            <v>511877.75</v>
          </cell>
          <cell r="G4218">
            <v>42747</v>
          </cell>
        </row>
        <row r="4219">
          <cell r="C4219">
            <v>7962</v>
          </cell>
          <cell r="D4219" t="str">
            <v>Suministro E Instalacion De P-05 Y P-09- Puerta Batiente Vidrio Laminado 10Mm 5+5 Incoloro +Adhesivo Traslucido  -  Perfileria En Aluminio Anonizado Natural. Manijas En Acero Inoxidable.</v>
          </cell>
          <cell r="E4219" t="str">
            <v>M2</v>
          </cell>
          <cell r="F4219">
            <v>576877.75</v>
          </cell>
          <cell r="G4219">
            <v>42747</v>
          </cell>
        </row>
        <row r="4220">
          <cell r="C4220">
            <v>7964</v>
          </cell>
          <cell r="D4220" t="str">
            <v>Suministro E Instalacion De P-06 - P-13 - Puerta Doble O Batiente Con Rejilla En Aluminio-   Acabado Anonizado Natural.</v>
          </cell>
          <cell r="E4220" t="str">
            <v>M2</v>
          </cell>
          <cell r="F4220">
            <v>504877.75</v>
          </cell>
          <cell r="G4220">
            <v>42747</v>
          </cell>
        </row>
        <row r="4221">
          <cell r="C4221">
            <v>7966</v>
          </cell>
          <cell r="D4221" t="str">
            <v>Suministro E Instalacion De P-7-  Puerta Doble 3 Cuerpos -  Marco En Aluminio Anonizado Natural Y Hojas  Con Estructura En Aluminio 4 X 1 3/4" Perfiles Horizontales En Aluminio 1 1/2 X 3/4 Color Negro</v>
          </cell>
          <cell r="E4221" t="str">
            <v>M2</v>
          </cell>
          <cell r="F4221">
            <v>453877.75</v>
          </cell>
          <cell r="G4221">
            <v>42747</v>
          </cell>
        </row>
        <row r="4222">
          <cell r="C4222">
            <v>7968</v>
          </cell>
          <cell r="D4222" t="str">
            <v>Suministro E Instalacion De P-08 -   Puerta Doble Con Rejilla En Aluminio-   Acabado Anonizado Natural. Dimensiones Según Cuadro De Puertas - Dimensiones 1,60 X 2,20</v>
          </cell>
          <cell r="E4222" t="str">
            <v>M2</v>
          </cell>
          <cell r="F4222">
            <v>663077.75</v>
          </cell>
          <cell r="G4222">
            <v>42747</v>
          </cell>
        </row>
        <row r="4223">
          <cell r="C4223">
            <v>7971</v>
          </cell>
          <cell r="D4223" t="str">
            <v>Suministro E Instalacion De Fachada Vidriada V26-V27 - Fachada Estructura Aluminio Anodizado Natural + Vidrio Láminado Incoloro 3+3</v>
          </cell>
          <cell r="E4223" t="str">
            <v>M2</v>
          </cell>
          <cell r="F4223">
            <v>320000</v>
          </cell>
          <cell r="G4223">
            <v>42747</v>
          </cell>
        </row>
        <row r="4224">
          <cell r="C4224">
            <v>7974</v>
          </cell>
          <cell r="D4224" t="str">
            <v>Suministro E Instalacion De Rejilla Ventilación Rejilla Ventilación En Aluminio Anonizado Natural</v>
          </cell>
          <cell r="E4224" t="str">
            <v>M2</v>
          </cell>
          <cell r="F4224">
            <v>285000</v>
          </cell>
          <cell r="G4224">
            <v>42747</v>
          </cell>
        </row>
        <row r="4225">
          <cell r="C4225">
            <v>7975</v>
          </cell>
          <cell r="D4225" t="str">
            <v>Suministro E Instalacion Deventana V13 -Ventanería Fija Piso Techo En Aluminio Anodizado Color Negro + Vidrio Laminado Incoloro 3+3</v>
          </cell>
          <cell r="E4225" t="str">
            <v>M2</v>
          </cell>
          <cell r="F4225">
            <v>239150.06</v>
          </cell>
          <cell r="G4225">
            <v>42747</v>
          </cell>
        </row>
        <row r="4226">
          <cell r="C4226">
            <v>7976</v>
          </cell>
          <cell r="D4226" t="str">
            <v>Suministro E Instalacion De Ventana V1 -Ventanería En Aluminio Anonizado Natural + Vidrio Incoloro 3+3 De 6Mm + 2 Hojas Correderas + Rejillaperfiles Horizontales Tubulares 1 1/2 X 3/4.</v>
          </cell>
          <cell r="E4226" t="str">
            <v>M2</v>
          </cell>
          <cell r="F4226">
            <v>264600</v>
          </cell>
          <cell r="G4226">
            <v>42747</v>
          </cell>
        </row>
        <row r="4227">
          <cell r="C4227">
            <v>7978</v>
          </cell>
          <cell r="D4227" t="str">
            <v>Suministro E Instalacion De Ventana V2 Y V5 -Ventanería Fija Piso Techo En Aluminio Anonizado Natural + Vidrio Laminado Incoloro 3+3 + Pelicula Adhesiva Traslusida H=1,80M</v>
          </cell>
          <cell r="E4227" t="str">
            <v>M2</v>
          </cell>
          <cell r="F4227">
            <v>253760</v>
          </cell>
          <cell r="G4227">
            <v>42747</v>
          </cell>
        </row>
        <row r="4228">
          <cell r="C4228">
            <v>7979</v>
          </cell>
          <cell r="D4228" t="str">
            <v>Suministro E Instalacion De Ventana V6- V7- V9- V10- V11- V12 - V14 Y V15 -Ventanería Fija Piso Techo En Aluminio Anonizado Natural + Vidrio Laminado Incoloro 5+5</v>
          </cell>
          <cell r="E4228" t="str">
            <v>M2</v>
          </cell>
          <cell r="F4228">
            <v>244000</v>
          </cell>
          <cell r="G4228">
            <v>42747</v>
          </cell>
        </row>
        <row r="4229">
          <cell r="C4229">
            <v>7980</v>
          </cell>
          <cell r="D4229" t="str">
            <v>Suministro E Instalacion De Ventana V3 - V4 Y V8 -Ventanería Fija Piso Techo En Aluminio Anonizado Natural + Vidrio Laminado Incoloro 3+3</v>
          </cell>
          <cell r="E4229" t="str">
            <v>M2</v>
          </cell>
          <cell r="F4229">
            <v>244000</v>
          </cell>
          <cell r="G4229">
            <v>42747</v>
          </cell>
        </row>
        <row r="4230">
          <cell r="C4230">
            <v>7982</v>
          </cell>
          <cell r="D4230" t="str">
            <v>Suministro E Instalación De Tuberia Acero De 2"</v>
          </cell>
          <cell r="E4230" t="str">
            <v>ML</v>
          </cell>
          <cell r="F4230">
            <v>72299.75</v>
          </cell>
          <cell r="G4230">
            <v>42747</v>
          </cell>
        </row>
        <row r="4231">
          <cell r="C4231">
            <v>7985</v>
          </cell>
          <cell r="D4231" t="str">
            <v>Suministro E Instalación De Accesorios Acero  De 6"</v>
          </cell>
          <cell r="E4231" t="str">
            <v>UN</v>
          </cell>
          <cell r="F4231">
            <v>196888.4</v>
          </cell>
          <cell r="G4231">
            <v>42747</v>
          </cell>
        </row>
        <row r="4232">
          <cell r="C4232">
            <v>7989</v>
          </cell>
          <cell r="D4232" t="str">
            <v>Suministro E Instalación De Accesorios Acero  De 4"</v>
          </cell>
          <cell r="E4232" t="str">
            <v>UN</v>
          </cell>
          <cell r="F4232">
            <v>57654.400000000001</v>
          </cell>
          <cell r="G4232">
            <v>42747</v>
          </cell>
        </row>
        <row r="4233">
          <cell r="C4233">
            <v>7992</v>
          </cell>
          <cell r="D4233" t="str">
            <v>Suministro E Instalación De Accesorios Acero De 2"</v>
          </cell>
          <cell r="E4233" t="str">
            <v>UN</v>
          </cell>
          <cell r="F4233">
            <v>16612.5</v>
          </cell>
          <cell r="G4233">
            <v>42747</v>
          </cell>
        </row>
        <row r="4234">
          <cell r="C4234">
            <v>7995</v>
          </cell>
          <cell r="D4234" t="str">
            <v>Suministro E Instalación De Soporte Sencillo De 6"</v>
          </cell>
          <cell r="E4234" t="str">
            <v>UN</v>
          </cell>
          <cell r="F4234">
            <v>13443.6</v>
          </cell>
          <cell r="G4234">
            <v>42747</v>
          </cell>
        </row>
        <row r="4235">
          <cell r="C4235">
            <v>7996</v>
          </cell>
          <cell r="D4235" t="str">
            <v>Suministro E Instalación De Cheques Amortiguados De 6"</v>
          </cell>
          <cell r="E4235" t="str">
            <v>UN</v>
          </cell>
          <cell r="F4235">
            <v>1186507.28</v>
          </cell>
          <cell r="G4235">
            <v>42747</v>
          </cell>
        </row>
        <row r="4236">
          <cell r="C4236">
            <v>7997</v>
          </cell>
          <cell r="D4236" t="str">
            <v>Suministro E Instalación De Soporte Sencillo  De 4"</v>
          </cell>
          <cell r="E4236" t="str">
            <v>UN</v>
          </cell>
          <cell r="F4236">
            <v>25383.200000000001</v>
          </cell>
          <cell r="G4236">
            <v>42747</v>
          </cell>
        </row>
        <row r="4237">
          <cell r="C4237">
            <v>7998</v>
          </cell>
          <cell r="D4237" t="str">
            <v>Suministro E Instalación De Cheques D= 2"</v>
          </cell>
          <cell r="E4237" t="str">
            <v>UN</v>
          </cell>
          <cell r="F4237">
            <v>264852.02</v>
          </cell>
          <cell r="G4237">
            <v>42747</v>
          </cell>
        </row>
        <row r="4238">
          <cell r="C4238">
            <v>7999</v>
          </cell>
          <cell r="D4238" t="str">
            <v>Suministro E Instalación De Soporte Sencillo De 2"</v>
          </cell>
          <cell r="E4238" t="str">
            <v>UN</v>
          </cell>
          <cell r="F4238">
            <v>6213.68</v>
          </cell>
          <cell r="G4238">
            <v>42747</v>
          </cell>
        </row>
        <row r="4239">
          <cell r="C4239">
            <v>8002</v>
          </cell>
          <cell r="D4239" t="str">
            <v>Suministro E Instalación De Cabezal De Prueba 4" X 2 1/2" X 2,1/2"</v>
          </cell>
          <cell r="E4239" t="str">
            <v>UN</v>
          </cell>
          <cell r="F4239">
            <v>3641552.77</v>
          </cell>
          <cell r="G4239">
            <v>42747</v>
          </cell>
        </row>
        <row r="4240">
          <cell r="C4240">
            <v>8003</v>
          </cell>
          <cell r="D4240" t="str">
            <v>Desinfección Según Especificaciones</v>
          </cell>
          <cell r="E4240" t="str">
            <v>GL</v>
          </cell>
          <cell r="F4240">
            <v>420123.99</v>
          </cell>
          <cell r="G4240">
            <v>42747</v>
          </cell>
        </row>
        <row r="4241">
          <cell r="C4241">
            <v>8004</v>
          </cell>
          <cell r="D4241" t="str">
            <v>Suministro E Instalación De Bridas De 2"</v>
          </cell>
          <cell r="E4241" t="str">
            <v>UN</v>
          </cell>
          <cell r="F4241">
            <v>79531.08</v>
          </cell>
          <cell r="G4241">
            <v>42747</v>
          </cell>
        </row>
        <row r="4242">
          <cell r="C4242">
            <v>8005</v>
          </cell>
          <cell r="D4242" t="str">
            <v>Lavado Según Especificaciones</v>
          </cell>
          <cell r="E4242" t="str">
            <v>GL</v>
          </cell>
          <cell r="F4242">
            <v>326939.95</v>
          </cell>
          <cell r="G4242">
            <v>42747</v>
          </cell>
        </row>
        <row r="4243">
          <cell r="C4243">
            <v>8007</v>
          </cell>
          <cell r="D4243" t="str">
            <v>Suministro E Instalación De Sistema De Presión De Agua Potable  Para Una Presión De 31 - 51 Psi – 22 Mts Con Un Caudal De 324 Gpm – 20.4 Ls, Compuesto Por Tres (3) Electrobombas Al 30 % Cada Una De 2 Hp. + (1)  Tanque Hidroacumulador De 500 Litros Tipo Vertical Con Membrana, Construidos En Lámina De Acero Al Carbón.</v>
          </cell>
          <cell r="E4243" t="str">
            <v>UN</v>
          </cell>
          <cell r="F4243">
            <v>11832000</v>
          </cell>
          <cell r="G4243">
            <v>42747</v>
          </cell>
        </row>
        <row r="4244">
          <cell r="C4244">
            <v>8008</v>
          </cell>
          <cell r="D4244" t="str">
            <v>Suministro E Instalación De Valvula Mariposa  De 6"</v>
          </cell>
          <cell r="E4244" t="str">
            <v>UN</v>
          </cell>
          <cell r="F4244">
            <v>1294201.1200000001</v>
          </cell>
          <cell r="G4244">
            <v>42747</v>
          </cell>
        </row>
        <row r="4245">
          <cell r="C4245">
            <v>8010</v>
          </cell>
          <cell r="D4245" t="str">
            <v>Suministro E Instalación De Equipo Red Contra Incendio Listado Y Aprobado Ul/Fm Bomba Turbina Vertical 500 Gpm A 123 Psi - Eje De Succión Estándar De 3.04 Mts. 75 Hp</v>
          </cell>
          <cell r="E4245" t="str">
            <v>UN</v>
          </cell>
          <cell r="F4245">
            <v>98024176</v>
          </cell>
          <cell r="G4245">
            <v>42747</v>
          </cell>
        </row>
        <row r="4246">
          <cell r="C4246">
            <v>8012</v>
          </cell>
          <cell r="D4246" t="str">
            <v>Relleno Materia Asmt Tipo Ii 3 O 4 Compactado Al 90%</v>
          </cell>
          <cell r="E4246" t="str">
            <v>M3</v>
          </cell>
          <cell r="F4246">
            <v>76737.06</v>
          </cell>
          <cell r="G4246">
            <v>42747</v>
          </cell>
        </row>
        <row r="4247">
          <cell r="C4247">
            <v>8014</v>
          </cell>
          <cell r="D4247" t="str">
            <v>Suministro E Instalación De Valvula Mariposa  De 4"</v>
          </cell>
          <cell r="E4247" t="str">
            <v>UN</v>
          </cell>
          <cell r="F4247">
            <v>921217.12</v>
          </cell>
          <cell r="G4247">
            <v>42747</v>
          </cell>
        </row>
        <row r="4248">
          <cell r="C4248">
            <v>8016</v>
          </cell>
          <cell r="D4248" t="str">
            <v>Suministro E Instalacion De Banco De Suplentes Móvil: Techo En Policarbonato Macizo De 6 Mm ,(Garantía De 15 Años En La Cubierta) Estructura De 1.20 X 6.1 Tubería Redonda De 2" Y 2 1/2", Estructura De Sillas Móvil , Tubería Cuadrada De 40 X 40 Y Tubería Redonda De 1 1/2¨ Todo Calibre 2.5 Mm, Pintura Electrostática Color Blanco, 10 Sillas Tipo Cubo Fabricadas En Vinil Cuero Color Blanco.</v>
          </cell>
          <cell r="E4248" t="str">
            <v>UN</v>
          </cell>
          <cell r="F4248">
            <v>22968000</v>
          </cell>
          <cell r="G4248">
            <v>42747</v>
          </cell>
        </row>
        <row r="4249">
          <cell r="C4249">
            <v>8019</v>
          </cell>
          <cell r="D4249" t="str">
            <v>Suministro E Instalacion De Banco De Árbitros Móvil: Techo En Policarbonato Macizo De 6 Mm ,(Garantía De 15 Años En La Cubierta) Estructura De 1.20 X 2.1 Tubería Redonda De 2" Y 2 1/2", Estructura De Sillas Móvil , Tubería Cuadrada De 40 X 40 Y Tubería Redonda De 1 1/2¨ Todo Calibre 2.5 Mm, Pintura Electrostática Color Blanco, 3 Sillas Tipo Cubo Fabricadas En Vinil Cuero Color Blanco.</v>
          </cell>
          <cell r="E4249" t="str">
            <v>UN</v>
          </cell>
          <cell r="F4249">
            <v>7888000</v>
          </cell>
          <cell r="G4249">
            <v>42747</v>
          </cell>
        </row>
        <row r="4250">
          <cell r="C4250">
            <v>8020</v>
          </cell>
          <cell r="D4250" t="str">
            <v>Suministro E Instalación De Registro De Paso Directo De 2"</v>
          </cell>
          <cell r="E4250" t="str">
            <v>UN</v>
          </cell>
          <cell r="F4250">
            <v>269139.59999999998</v>
          </cell>
          <cell r="G4250">
            <v>42747</v>
          </cell>
        </row>
        <row r="4251">
          <cell r="C4251">
            <v>8024</v>
          </cell>
          <cell r="D4251" t="str">
            <v>Enchape Tipo Institucional Alfa Código 225000771 O Similar, Formato 20.3 X 30.5 Cm</v>
          </cell>
          <cell r="E4251" t="str">
            <v>M2</v>
          </cell>
          <cell r="F4251">
            <v>53916.24</v>
          </cell>
          <cell r="G4251">
            <v>42747</v>
          </cell>
        </row>
        <row r="4252">
          <cell r="C4252">
            <v>8025</v>
          </cell>
          <cell r="D4252" t="str">
            <v>Suministro E Instalacion De Capa Elástica O “Shockpad”</v>
          </cell>
          <cell r="E4252" t="str">
            <v>M2</v>
          </cell>
          <cell r="F4252">
            <v>48042.07</v>
          </cell>
          <cell r="G4252">
            <v>42747</v>
          </cell>
        </row>
        <row r="4253">
          <cell r="C4253">
            <v>8026</v>
          </cell>
          <cell r="D4253" t="str">
            <v>Enchape Tipo Tropical Alfa, Formato 20.3 X 30.5 Cm</v>
          </cell>
          <cell r="E4253" t="str">
            <v>M2</v>
          </cell>
          <cell r="F4253">
            <v>52444.62</v>
          </cell>
          <cell r="G4253">
            <v>42747</v>
          </cell>
        </row>
        <row r="4254">
          <cell r="C4254">
            <v>8028</v>
          </cell>
          <cell r="D4254" t="str">
            <v>Suministro E Instalacion De Porterías Y Mallas De 7,32 X 2.44 Mts</v>
          </cell>
          <cell r="E4254" t="str">
            <v>UN</v>
          </cell>
          <cell r="F4254">
            <v>2349964.73</v>
          </cell>
          <cell r="G4254">
            <v>42747</v>
          </cell>
        </row>
        <row r="4255">
          <cell r="C4255">
            <v>8030</v>
          </cell>
          <cell r="D4255" t="str">
            <v>Suministro E Instalacion De Tablero Marcador De 120 X 200 Cm, 9 Digitos De 40 Cm + Botonera 3 Mandos Con Cable + Sirena + Control Inalámbrico + Protección En Acrilico Para Intemperie + Software Sistema Android Transmisión Por Bluetooth, Tipo Ofimax O Similar</v>
          </cell>
          <cell r="E4255" t="str">
            <v>UN</v>
          </cell>
          <cell r="F4255">
            <v>3309575.19</v>
          </cell>
          <cell r="G4255">
            <v>42747</v>
          </cell>
        </row>
        <row r="4256">
          <cell r="C4256">
            <v>8032</v>
          </cell>
          <cell r="D4256" t="str">
            <v>Suministro E Instalación De Tuberia Acero  De 4"</v>
          </cell>
          <cell r="E4256" t="str">
            <v>ML</v>
          </cell>
          <cell r="F4256">
            <v>108989.94</v>
          </cell>
          <cell r="G4256">
            <v>42748</v>
          </cell>
        </row>
        <row r="4257">
          <cell r="C4257">
            <v>8033</v>
          </cell>
          <cell r="D4257" t="str">
            <v>Registro En Concreto. 60X60 Cm En Zona Verde</v>
          </cell>
          <cell r="E4257" t="str">
            <v>UN</v>
          </cell>
          <cell r="F4257">
            <v>352707.77</v>
          </cell>
          <cell r="G4257">
            <v>42752</v>
          </cell>
        </row>
        <row r="4258">
          <cell r="C4258">
            <v>8035</v>
          </cell>
          <cell r="D4258" t="str">
            <v>Pavimento Asfaltico Mdc - 25</v>
          </cell>
          <cell r="E4258" t="str">
            <v>M3</v>
          </cell>
          <cell r="F4258">
            <v>691813.58</v>
          </cell>
          <cell r="G4258">
            <v>42752</v>
          </cell>
        </row>
        <row r="4259">
          <cell r="C4259">
            <v>8039</v>
          </cell>
          <cell r="D4259" t="str">
            <v>Suministro E Instalacion Lampara De Alumbrado Publico At-Aluled-70W</v>
          </cell>
          <cell r="E4259" t="str">
            <v>UN</v>
          </cell>
          <cell r="F4259">
            <v>3050631.56</v>
          </cell>
          <cell r="G4259">
            <v>42752</v>
          </cell>
        </row>
        <row r="4260">
          <cell r="C4260">
            <v>8040</v>
          </cell>
          <cell r="D4260" t="str">
            <v>Suministro E Instalacion Lampara De Alumbrado Publico At-Aluled-40W</v>
          </cell>
          <cell r="E4260" t="str">
            <v>UN</v>
          </cell>
          <cell r="F4260">
            <v>2145846.2400000002</v>
          </cell>
          <cell r="G4260">
            <v>42752</v>
          </cell>
        </row>
        <row r="4261">
          <cell r="C4261">
            <v>8042</v>
          </cell>
          <cell r="D4261" t="str">
            <v>Construccion Registro Con Tapa De 0.40 X 0.40 X 0.40 Metros En Mamposteria</v>
          </cell>
          <cell r="E4261" t="str">
            <v>UN</v>
          </cell>
          <cell r="F4261">
            <v>561204.12</v>
          </cell>
          <cell r="G4261">
            <v>42752</v>
          </cell>
        </row>
        <row r="4262">
          <cell r="C4262">
            <v>8043</v>
          </cell>
          <cell r="D4262" t="str">
            <v>Suministro E Instalacion De Puesta A Tierra En Poste Hormigon De 9 M</v>
          </cell>
          <cell r="E4262" t="str">
            <v>UN</v>
          </cell>
          <cell r="F4262">
            <v>356531.95</v>
          </cell>
          <cell r="G4262">
            <v>42753</v>
          </cell>
        </row>
        <row r="4263">
          <cell r="C4263">
            <v>8045</v>
          </cell>
          <cell r="D4263" t="str">
            <v>Construccion Canalizacion C/ Un Tubo De 1 1/2" Diametro Enlecho De Arena.</v>
          </cell>
          <cell r="E4263" t="str">
            <v>ML</v>
          </cell>
          <cell r="F4263">
            <v>36358.99</v>
          </cell>
          <cell r="G4263">
            <v>42753</v>
          </cell>
        </row>
        <row r="4264">
          <cell r="C4264">
            <v>8046</v>
          </cell>
          <cell r="D4264" t="str">
            <v>Construccion De Gaviones, Incluye Canasta Metalica En Alambre De Hierro Galvanizada Calibre 13.5 Mm, Forrada En Pvc, Ojo De 0.10 X 0.10 Metros, Rellena De Roca De Cantera Entre 0.10 Y 0.30 Metros</v>
          </cell>
          <cell r="E4264" t="str">
            <v>M2</v>
          </cell>
          <cell r="F4264">
            <v>223008.75</v>
          </cell>
          <cell r="G4264">
            <v>42753</v>
          </cell>
        </row>
        <row r="4265">
          <cell r="C4265">
            <v>8048</v>
          </cell>
          <cell r="D4265" t="str">
            <v>Suministro E Instalacion De Acometida 2 #6 + #6 + #8T Cu Thhw</v>
          </cell>
          <cell r="E4265" t="str">
            <v>ML</v>
          </cell>
          <cell r="F4265">
            <v>28654.85</v>
          </cell>
          <cell r="G4265">
            <v>42753</v>
          </cell>
        </row>
        <row r="4266">
          <cell r="C4266">
            <v>8049</v>
          </cell>
          <cell r="D4266" t="str">
            <v>Suministro De Valvula Ventosa D= 4" (100Mm) Antifraude</v>
          </cell>
          <cell r="E4266" t="str">
            <v>UN</v>
          </cell>
          <cell r="F4266">
            <v>1455370</v>
          </cell>
          <cell r="G4266">
            <v>42762</v>
          </cell>
        </row>
        <row r="4267">
          <cell r="C4267">
            <v>8050</v>
          </cell>
          <cell r="D4267" t="str">
            <v>Suministro Ventosa D=4" (100Mm) Triple Accion Brida Iso</v>
          </cell>
          <cell r="E4267" t="str">
            <v>UN</v>
          </cell>
          <cell r="F4267">
            <v>1338750</v>
          </cell>
          <cell r="G4267">
            <v>42762</v>
          </cell>
        </row>
        <row r="4268">
          <cell r="C4268">
            <v>8051</v>
          </cell>
          <cell r="D4268" t="str">
            <v>Suministro Ventosa D=3" (75 Mm) Triple Accion Brida Iso</v>
          </cell>
          <cell r="E4268" t="str">
            <v>UN</v>
          </cell>
          <cell r="F4268">
            <v>846090</v>
          </cell>
          <cell r="G4268">
            <v>42762</v>
          </cell>
        </row>
        <row r="4269">
          <cell r="C4269">
            <v>8052</v>
          </cell>
          <cell r="D4269" t="str">
            <v>Suministro De Reduccion De 4" X 3" Brida Iso</v>
          </cell>
          <cell r="E4269" t="str">
            <v>UN</v>
          </cell>
          <cell r="F4269">
            <v>211820</v>
          </cell>
          <cell r="G4269">
            <v>42762</v>
          </cell>
        </row>
        <row r="4270">
          <cell r="C4270">
            <v>8053</v>
          </cell>
          <cell r="D4270" t="str">
            <v>Suministro De Adaptador Brida Universal De 12" R1</v>
          </cell>
          <cell r="E4270" t="str">
            <v>UN</v>
          </cell>
          <cell r="F4270">
            <v>616636.57999999996</v>
          </cell>
          <cell r="G4270">
            <v>42762</v>
          </cell>
        </row>
        <row r="4271">
          <cell r="C4271">
            <v>8054</v>
          </cell>
          <cell r="D4271" t="str">
            <v>Suministro De Ventosa De 2" Triple Accion Brida Iso</v>
          </cell>
          <cell r="E4271" t="str">
            <v>UN</v>
          </cell>
          <cell r="F4271">
            <v>691390</v>
          </cell>
          <cell r="G4271">
            <v>42762</v>
          </cell>
        </row>
        <row r="4272">
          <cell r="C4272">
            <v>8055</v>
          </cell>
          <cell r="D4272" t="str">
            <v>Suministro De Portaflanche Pead De 315Mm (12") Pn16 Rde11</v>
          </cell>
          <cell r="E4272" t="str">
            <v>UN</v>
          </cell>
          <cell r="F4272">
            <v>724931.34</v>
          </cell>
          <cell r="G4272">
            <v>42762</v>
          </cell>
        </row>
        <row r="4273">
          <cell r="C4273">
            <v>8056</v>
          </cell>
          <cell r="D4273" t="str">
            <v>Suministro De Brida Loca Metalica De 315 Mm (12") Hd Iso</v>
          </cell>
          <cell r="E4273" t="str">
            <v>UN</v>
          </cell>
          <cell r="F4273">
            <v>507827.74</v>
          </cell>
          <cell r="G4273">
            <v>42762</v>
          </cell>
        </row>
        <row r="4274">
          <cell r="C4274">
            <v>8057</v>
          </cell>
          <cell r="D4274" t="str">
            <v>Suministro De Codo Pead De 315Mm (12") X 45° Pn16 Rde 11</v>
          </cell>
          <cell r="E4274" t="str">
            <v>UN</v>
          </cell>
          <cell r="F4274">
            <v>1785978.18</v>
          </cell>
          <cell r="G4274">
            <v>42762</v>
          </cell>
        </row>
        <row r="4275">
          <cell r="C4275">
            <v>8058</v>
          </cell>
          <cell r="D4275" t="str">
            <v>Suministro  De Tuberias De Acueducto De Polietileno De Alta Densidad (Pead) De 315Mm (12") Pn 16 Rde 11</v>
          </cell>
          <cell r="E4275" t="str">
            <v>ML</v>
          </cell>
          <cell r="F4275">
            <v>343550.62</v>
          </cell>
          <cell r="G4275">
            <v>42762</v>
          </cell>
        </row>
        <row r="4276">
          <cell r="C4276">
            <v>8059</v>
          </cell>
          <cell r="D4276" t="str">
            <v>Instalacion De Tuberias Pead 315Mm (12") Pn 16 Rde 11</v>
          </cell>
          <cell r="E4276" t="str">
            <v>ML</v>
          </cell>
          <cell r="F4276">
            <v>14685.75</v>
          </cell>
          <cell r="G4276">
            <v>42762</v>
          </cell>
        </row>
        <row r="4277">
          <cell r="C4277">
            <v>8062</v>
          </cell>
          <cell r="D4277" t="str">
            <v>Suministro E Instalacion De Grama Sintetica Para Canchas</v>
          </cell>
          <cell r="E4277" t="str">
            <v>M2</v>
          </cell>
          <cell r="F4277">
            <v>106800</v>
          </cell>
          <cell r="G4277">
            <v>42765</v>
          </cell>
        </row>
        <row r="4278">
          <cell r="C4278">
            <v>8064</v>
          </cell>
          <cell r="D4278" t="str">
            <v>Suministro De Tubería En Polietileno De Alta Densidad Pead 400 Mm Pn 10 Pe 100</v>
          </cell>
          <cell r="E4278" t="str">
            <v>ML</v>
          </cell>
          <cell r="F4278">
            <v>480600</v>
          </cell>
          <cell r="G4278">
            <v>42772</v>
          </cell>
        </row>
        <row r="4279">
          <cell r="C4279">
            <v>8067</v>
          </cell>
          <cell r="D4279" t="str">
            <v>Suministro  E  Instalación  De  Tubería  De  Alcantarillado Novafort O Similar D = 27" - 685 Mm</v>
          </cell>
          <cell r="E4279" t="str">
            <v>ML</v>
          </cell>
          <cell r="F4279">
            <v>634807.24</v>
          </cell>
          <cell r="G4279">
            <v>42772</v>
          </cell>
        </row>
        <row r="4280">
          <cell r="C4280">
            <v>8072</v>
          </cell>
          <cell r="D4280" t="str">
            <v>Suministro De Reducción Polietileno 200Mm X 160Mm (8") X (6") Pe 100 Pn 10 A Tope</v>
          </cell>
          <cell r="E4280" t="str">
            <v>UN</v>
          </cell>
          <cell r="F4280">
            <v>208150</v>
          </cell>
          <cell r="G4280">
            <v>42772</v>
          </cell>
        </row>
        <row r="4281">
          <cell r="C4281">
            <v>8073</v>
          </cell>
          <cell r="D4281" t="str">
            <v>Suministro De Reducción Polietileno 160Mm X 90Mm (6") X (3") Pe 100 Pn 10 A Tope</v>
          </cell>
          <cell r="E4281" t="str">
            <v>UN</v>
          </cell>
          <cell r="F4281">
            <v>48466</v>
          </cell>
          <cell r="G4281">
            <v>42772</v>
          </cell>
        </row>
        <row r="4282">
          <cell r="C4282">
            <v>8077</v>
          </cell>
          <cell r="D4282" t="str">
            <v>Suministro  E  Instalación  De  Tubería  De  Alcantarillado Novafort O Similar D = 30" - 760 Mm</v>
          </cell>
          <cell r="E4282" t="str">
            <v>ML</v>
          </cell>
          <cell r="F4282">
            <v>801549.34</v>
          </cell>
          <cell r="G4282">
            <v>42772</v>
          </cell>
        </row>
        <row r="4283">
          <cell r="C4283">
            <v>8078</v>
          </cell>
          <cell r="D4283" t="str">
            <v>Suministro De Reducción Polietileno 110Mm X 90Mm (4") X (3") Pe 100 Pn 10 A Tope</v>
          </cell>
          <cell r="E4283" t="str">
            <v>UN</v>
          </cell>
          <cell r="F4283">
            <v>37984</v>
          </cell>
          <cell r="G4283">
            <v>42772</v>
          </cell>
        </row>
        <row r="4284">
          <cell r="C4284">
            <v>8080</v>
          </cell>
          <cell r="D4284" t="str">
            <v>Suministro De Tapón De Polietileno 90 Mm (4") Pe 100 Pn 10</v>
          </cell>
          <cell r="E4284" t="str">
            <v>UN</v>
          </cell>
          <cell r="F4284">
            <v>19542</v>
          </cell>
          <cell r="G4284">
            <v>42773</v>
          </cell>
        </row>
        <row r="4285">
          <cell r="C4285">
            <v>8082</v>
          </cell>
          <cell r="D4285" t="str">
            <v>Suministro De Silleta De Polietileno 90Mm X 20Mm (4") X (1") Para Union Por Termofusion</v>
          </cell>
          <cell r="E4285" t="str">
            <v>UN</v>
          </cell>
          <cell r="F4285">
            <v>11498</v>
          </cell>
          <cell r="G4285">
            <v>42775</v>
          </cell>
        </row>
        <row r="4286">
          <cell r="C4286">
            <v>8084</v>
          </cell>
          <cell r="D4286" t="str">
            <v>Suministro De Silleta De Polietileno 200Mm X 20Mm (8") X (1") Para Union Por Termofusion</v>
          </cell>
          <cell r="E4286" t="str">
            <v>UN</v>
          </cell>
          <cell r="F4286">
            <v>11498</v>
          </cell>
          <cell r="G4286">
            <v>42775</v>
          </cell>
        </row>
        <row r="4287">
          <cell r="C4287">
            <v>8086</v>
          </cell>
          <cell r="D4287" t="str">
            <v>Suministro De Adaptadores Tope Brida De Polietileno Diámetro 90Mm (4") Sin Brida Pn 10</v>
          </cell>
          <cell r="E4287" t="str">
            <v>UN</v>
          </cell>
          <cell r="F4287">
            <v>40586</v>
          </cell>
          <cell r="G4287">
            <v>42775</v>
          </cell>
        </row>
        <row r="4288">
          <cell r="C4288">
            <v>8090</v>
          </cell>
          <cell r="D4288" t="str">
            <v>Suministro De Adaptadores Tope Brida De Polietileno Diámetro 315Mm (12") Sin Brida Pn 10</v>
          </cell>
          <cell r="E4288" t="str">
            <v>UN</v>
          </cell>
          <cell r="F4288">
            <v>518523</v>
          </cell>
          <cell r="G4288">
            <v>42775</v>
          </cell>
        </row>
        <row r="4289">
          <cell r="C4289">
            <v>8091</v>
          </cell>
          <cell r="D4289" t="str">
            <v>Adaptadores Tope Brida De Polietileno Diámetro 250Mm (10") Sin Brida Pn 10</v>
          </cell>
          <cell r="E4289" t="str">
            <v>UN</v>
          </cell>
          <cell r="F4289">
            <v>256193</v>
          </cell>
          <cell r="G4289">
            <v>42775</v>
          </cell>
        </row>
        <row r="4290">
          <cell r="C4290">
            <v>8092</v>
          </cell>
          <cell r="D4290" t="str">
            <v>Adaptadores Tope Brida De Polietileno Diámetro 200Mm (8") Sin Brida Pn 10</v>
          </cell>
          <cell r="E4290" t="str">
            <v>UN</v>
          </cell>
          <cell r="F4290">
            <v>126082</v>
          </cell>
          <cell r="G4290">
            <v>42775</v>
          </cell>
        </row>
        <row r="4291">
          <cell r="C4291">
            <v>8097</v>
          </cell>
          <cell r="D4291" t="str">
            <v>Suministro De Brida Metálica Para Adaptador Tope De Polietileno Diámetro 315Mm (12") Norma Iso Pn 10</v>
          </cell>
          <cell r="E4291" t="str">
            <v>UN</v>
          </cell>
          <cell r="F4291">
            <v>507828</v>
          </cell>
          <cell r="G4291">
            <v>42775</v>
          </cell>
        </row>
        <row r="4292">
          <cell r="C4292">
            <v>8098</v>
          </cell>
          <cell r="D4292" t="str">
            <v>Suministro De Brida Metálica Para Adaptador Tope De Polietileno Diámetro 90 Mm (4") Norma Iso Pn 10</v>
          </cell>
          <cell r="E4292" t="str">
            <v>UN</v>
          </cell>
          <cell r="F4292">
            <v>62041</v>
          </cell>
          <cell r="G4292">
            <v>42775</v>
          </cell>
        </row>
        <row r="4293">
          <cell r="C4293">
            <v>8099</v>
          </cell>
          <cell r="D4293" t="str">
            <v>Suministro De Brida Metálica Para Adaptador Tope De Polietileno Diámetro 200 Mm (8") Norma Iso Pn 10</v>
          </cell>
          <cell r="E4293" t="str">
            <v>UN</v>
          </cell>
          <cell r="F4293">
            <v>136491</v>
          </cell>
          <cell r="G4293">
            <v>42775</v>
          </cell>
        </row>
        <row r="4294">
          <cell r="C4294">
            <v>8100</v>
          </cell>
          <cell r="D4294" t="str">
            <v>Suministro De Brida Metálica Para Adaptador Tope De Polietileno Diámetro 250 Mm (10") Norma Iso Pn 10</v>
          </cell>
          <cell r="E4294" t="str">
            <v>UN</v>
          </cell>
          <cell r="F4294">
            <v>241074</v>
          </cell>
          <cell r="G4294">
            <v>42775</v>
          </cell>
        </row>
        <row r="4295">
          <cell r="C4295">
            <v>8103</v>
          </cell>
          <cell r="D4295" t="str">
            <v>Suministro De Codo De Polietileno 200 Mm X 90° (8") Pe 100 Pn 10 A Tope</v>
          </cell>
          <cell r="E4295" t="str">
            <v>UN</v>
          </cell>
          <cell r="F4295">
            <v>308942</v>
          </cell>
          <cell r="G4295">
            <v>42775</v>
          </cell>
        </row>
        <row r="4296">
          <cell r="C4296">
            <v>8104</v>
          </cell>
          <cell r="D4296" t="str">
            <v>Suministro De Codo De Polietileno 90 Mm X 90° (4") Pe 100 Pn 10 A Tope</v>
          </cell>
          <cell r="E4296" t="str">
            <v>UN</v>
          </cell>
          <cell r="F4296">
            <v>35025</v>
          </cell>
          <cell r="G4296">
            <v>42775</v>
          </cell>
        </row>
        <row r="4297">
          <cell r="C4297">
            <v>8107</v>
          </cell>
          <cell r="D4297" t="str">
            <v>Suministro De Tee De Polietileno 90Mm (4") Pe 100 Pn 10 A Tope</v>
          </cell>
          <cell r="E4297" t="str">
            <v>UN</v>
          </cell>
          <cell r="F4297">
            <v>62141</v>
          </cell>
          <cell r="G4297">
            <v>42775</v>
          </cell>
        </row>
        <row r="4298">
          <cell r="C4298">
            <v>8108</v>
          </cell>
          <cell r="D4298" t="str">
            <v>Suministro De Tee De Polietileno 200Mm (8") Pe 100 Pn 10 A Tope</v>
          </cell>
          <cell r="E4298" t="str">
            <v>UN</v>
          </cell>
          <cell r="F4298">
            <v>276217</v>
          </cell>
          <cell r="G4298">
            <v>42775</v>
          </cell>
        </row>
        <row r="4299">
          <cell r="C4299">
            <v>8110</v>
          </cell>
          <cell r="D4299" t="str">
            <v>Suministro De Hidrante Tres Salidas D= 150Mm (6") Tipo Trafico Norma Awwa C-502, Extremo Garra De Tigre.</v>
          </cell>
          <cell r="E4299" t="str">
            <v>UN</v>
          </cell>
          <cell r="F4299">
            <v>3962700</v>
          </cell>
          <cell r="G4299">
            <v>42775</v>
          </cell>
        </row>
        <row r="4300">
          <cell r="C4300">
            <v>8113</v>
          </cell>
          <cell r="D4300" t="str">
            <v>Instalación De Válvula De Compuerta D= 3" Brida X Brida Norma Iso Pn 10, Incluye El Suministro E Instalación De Tornillería Grado 2 Y Empaquetadura Para El Montaje</v>
          </cell>
          <cell r="E4300" t="str">
            <v>UN</v>
          </cell>
          <cell r="F4300">
            <v>537880</v>
          </cell>
          <cell r="G4300">
            <v>42775</v>
          </cell>
        </row>
        <row r="4301">
          <cell r="C4301">
            <v>8114</v>
          </cell>
          <cell r="D4301" t="str">
            <v>Instalación De Válvula De Compuerta D=200Mm (8") Brida X Brida Norma Iso Pn 10, Incluye El Suministro E Instalación De Tornillería Grado 2 Y Empaquetadura Para El Montaje</v>
          </cell>
          <cell r="E4301" t="str">
            <v>UN</v>
          </cell>
          <cell r="F4301">
            <v>1900430</v>
          </cell>
          <cell r="G4301">
            <v>42775</v>
          </cell>
        </row>
        <row r="4302">
          <cell r="C4302">
            <v>8117</v>
          </cell>
          <cell r="D4302" t="str">
            <v>Suministro De Codo De Hd 90Mm (3")</v>
          </cell>
          <cell r="E4302" t="str">
            <v>UN</v>
          </cell>
          <cell r="F4302">
            <v>216580</v>
          </cell>
          <cell r="G4302">
            <v>42775</v>
          </cell>
        </row>
        <row r="4303">
          <cell r="C4303">
            <v>8118</v>
          </cell>
          <cell r="D4303" t="str">
            <v>Suministro De Codo De Hd 110Mm (4")</v>
          </cell>
          <cell r="E4303" t="str">
            <v>UN</v>
          </cell>
          <cell r="F4303">
            <v>271320</v>
          </cell>
          <cell r="G4303">
            <v>42775</v>
          </cell>
        </row>
        <row r="4304">
          <cell r="C4304">
            <v>8124</v>
          </cell>
          <cell r="D4304" t="str">
            <v>Suministro De Union De Hd 90 Mm (3")</v>
          </cell>
          <cell r="E4304" t="str">
            <v>UN</v>
          </cell>
          <cell r="F4304">
            <v>80920</v>
          </cell>
          <cell r="G4304">
            <v>42775</v>
          </cell>
        </row>
        <row r="4305">
          <cell r="C4305">
            <v>8125</v>
          </cell>
          <cell r="D4305" t="str">
            <v>Suministro De Union De Hd 110Mm (4")</v>
          </cell>
          <cell r="E4305" t="str">
            <v>UN</v>
          </cell>
          <cell r="F4305">
            <v>97580</v>
          </cell>
          <cell r="G4305">
            <v>42775</v>
          </cell>
        </row>
        <row r="4306">
          <cell r="C4306">
            <v>8126</v>
          </cell>
          <cell r="D4306" t="str">
            <v>Suministro De Union De Hd 150Mm (6")</v>
          </cell>
          <cell r="E4306" t="str">
            <v>UN</v>
          </cell>
          <cell r="F4306">
            <v>159460</v>
          </cell>
          <cell r="G4306">
            <v>42775</v>
          </cell>
        </row>
        <row r="4307">
          <cell r="C4307">
            <v>8127</v>
          </cell>
          <cell r="D4307" t="str">
            <v>Suministro De Union De Hd 200Mm (8")</v>
          </cell>
          <cell r="E4307" t="str">
            <v>UN</v>
          </cell>
          <cell r="F4307">
            <v>243950</v>
          </cell>
          <cell r="G4307">
            <v>42775</v>
          </cell>
        </row>
        <row r="4308">
          <cell r="C4308">
            <v>8128</v>
          </cell>
          <cell r="D4308" t="str">
            <v>Suministro De Union De Hd 300Mm (12")</v>
          </cell>
          <cell r="E4308" t="str">
            <v>UN</v>
          </cell>
          <cell r="F4308">
            <v>521220</v>
          </cell>
          <cell r="G4308">
            <v>42775</v>
          </cell>
        </row>
        <row r="4309">
          <cell r="C4309">
            <v>8129</v>
          </cell>
          <cell r="D4309" t="str">
            <v>Instalacion De Tuberia De Polietileno De Alta Densidad (Pead) 400Mm D=18", Y Accesorios Para Acueducto</v>
          </cell>
          <cell r="E4309" t="str">
            <v>ML</v>
          </cell>
          <cell r="F4309">
            <v>20803.8</v>
          </cell>
          <cell r="G4309">
            <v>42775</v>
          </cell>
        </row>
        <row r="4310">
          <cell r="C4310">
            <v>8130</v>
          </cell>
          <cell r="D4310" t="str">
            <v>Losa De Concreto Mr 45 (Suministro, Formaletado, Colocacion Y Acabado. No Incluye Acero. Curado, Juntas)</v>
          </cell>
          <cell r="E4310" t="str">
            <v>M3</v>
          </cell>
          <cell r="F4310">
            <v>610082.09</v>
          </cell>
          <cell r="G4310">
            <v>42787</v>
          </cell>
        </row>
        <row r="4311">
          <cell r="C4311">
            <v>8138</v>
          </cell>
          <cell r="D4311" t="str">
            <v>Carcamos De 60 Cms Con 1.5 =&lt; M =&lt; 2 Mts En Concreto De 3000, Acero De 1/2"</v>
          </cell>
          <cell r="E4311" t="str">
            <v>ML</v>
          </cell>
          <cell r="F4311">
            <v>475365.03</v>
          </cell>
          <cell r="G4311">
            <v>42789</v>
          </cell>
        </row>
        <row r="4312">
          <cell r="C4312">
            <v>8139</v>
          </cell>
          <cell r="D4312" t="str">
            <v>Suministro E Instalacion Rejillas De Hd De 100 X 60 Cms</v>
          </cell>
          <cell r="E4312" t="str">
            <v>ML</v>
          </cell>
          <cell r="F4312">
            <v>282093.75</v>
          </cell>
          <cell r="G4312">
            <v>42789</v>
          </cell>
        </row>
        <row r="4313">
          <cell r="C4313">
            <v>8140</v>
          </cell>
          <cell r="D4313" t="str">
            <v>Suministro E Instalacion De Tuberia De Novaloc De 39" O Similar, Incluye Union</v>
          </cell>
          <cell r="E4313" t="str">
            <v>ML</v>
          </cell>
          <cell r="F4313">
            <v>1646471</v>
          </cell>
          <cell r="G4313">
            <v>42789</v>
          </cell>
        </row>
        <row r="4314">
          <cell r="C4314">
            <v>8141</v>
          </cell>
          <cell r="D4314" t="str">
            <v>Suministro E Instalacion De Tuberia Novaloc De 42" O Similar, Incluye Union</v>
          </cell>
          <cell r="E4314" t="str">
            <v>ML</v>
          </cell>
          <cell r="F4314">
            <v>1875730</v>
          </cell>
          <cell r="G4314">
            <v>42789</v>
          </cell>
        </row>
        <row r="4315">
          <cell r="C4315">
            <v>8142</v>
          </cell>
          <cell r="D4315" t="str">
            <v>Suministro E Instalacion De Tuberia Novaloc De 45" O Similar, Incluye Union</v>
          </cell>
          <cell r="E4315" t="str">
            <v>ML</v>
          </cell>
          <cell r="F4315">
            <v>1957331</v>
          </cell>
          <cell r="G4315">
            <v>42789</v>
          </cell>
        </row>
        <row r="4316">
          <cell r="C4316">
            <v>8143</v>
          </cell>
          <cell r="D4316" t="str">
            <v>Suministro E Instalacion De Tuberia Novaloc De 48" O Similar, Incluye Union</v>
          </cell>
          <cell r="E4316" t="str">
            <v>ML</v>
          </cell>
          <cell r="F4316">
            <v>2531500</v>
          </cell>
          <cell r="G4316">
            <v>42789</v>
          </cell>
        </row>
        <row r="4317">
          <cell r="C4317">
            <v>8144</v>
          </cell>
          <cell r="D4317" t="str">
            <v>Suministro E Instalacion De Tuberia Novaloc De 51" O Similar, Incluye Union</v>
          </cell>
          <cell r="E4317" t="str">
            <v>ML</v>
          </cell>
          <cell r="F4317">
            <v>2938131</v>
          </cell>
          <cell r="G4317">
            <v>42789</v>
          </cell>
        </row>
        <row r="4318">
          <cell r="C4318">
            <v>8145</v>
          </cell>
          <cell r="D4318" t="str">
            <v>Suministro E Instalacion De Tuberia Novaloc De 54" O Similar, Incluye Union</v>
          </cell>
          <cell r="E4318" t="str">
            <v>ML</v>
          </cell>
          <cell r="F4318">
            <v>2650134</v>
          </cell>
          <cell r="G4318">
            <v>42789</v>
          </cell>
        </row>
        <row r="4319">
          <cell r="C4319">
            <v>8146</v>
          </cell>
          <cell r="D4319" t="str">
            <v>Suministro E Instalacion De Tuberia De Alcantarillado  Novafort O Similar De D=14" - 355Mm</v>
          </cell>
          <cell r="E4319" t="str">
            <v>ML</v>
          </cell>
          <cell r="F4319">
            <v>142474.5</v>
          </cell>
          <cell r="G4319">
            <v>42789</v>
          </cell>
        </row>
        <row r="4320">
          <cell r="C4320">
            <v>8150</v>
          </cell>
          <cell r="D4320" t="str">
            <v>Suministro E Instalacion De Adoquin Peatonal En Losetas Prefabricadas En Tonos Grises, Tactil Alerta Y Tactil Guia De 0.9 X 0.30 X 0.06 Metros, Con Borde De Confinamiento A Ambos Lados De 0.15 X 0.30 Metros En Concreto De3000 Psi Reforzado Con 2 Varillas De 3/8" Y Estribos De 1/4" A Cada 0.32 Metros (Incluye Excavacion, Retiro De Material, Y Base En Material Seleccionado)</v>
          </cell>
          <cell r="E4320" t="str">
            <v>M2</v>
          </cell>
          <cell r="F4320">
            <v>126168.91</v>
          </cell>
          <cell r="G4320">
            <v>42789</v>
          </cell>
        </row>
        <row r="4321">
          <cell r="C4321">
            <v>8151</v>
          </cell>
          <cell r="D4321" t="str">
            <v>Rampa Peatonal De Concreto Con Adoquin Peatonal En Losetas Tactil De Alerta Prefabricadas En Tonos Grises.(Incluye Excavacion, Retiro De Material, Y Base En Material Seleccionado)</v>
          </cell>
          <cell r="E4321" t="str">
            <v>M2</v>
          </cell>
          <cell r="F4321">
            <v>196846.7</v>
          </cell>
          <cell r="G4321">
            <v>42789</v>
          </cell>
        </row>
        <row r="4322">
          <cell r="C4322">
            <v>8152</v>
          </cell>
          <cell r="D4322" t="str">
            <v>Suministro Liner Para Tuberias De Dn 1400-1600-1700 Con Velocidades De Flujo Entre 8 Y 12 M/S. No Incluye El Suministro Del Tubo.</v>
          </cell>
          <cell r="E4322" t="str">
            <v>ML</v>
          </cell>
          <cell r="F4322">
            <v>1212185</v>
          </cell>
          <cell r="G4322">
            <v>42797</v>
          </cell>
        </row>
        <row r="4323">
          <cell r="C4323">
            <v>8153</v>
          </cell>
          <cell r="D4323" t="str">
            <v>Sumidero Secciones Variables, En Concreto 4000 Psi, No Incluye El Acero</v>
          </cell>
          <cell r="E4323" t="str">
            <v>M3</v>
          </cell>
          <cell r="F4323">
            <v>1017205</v>
          </cell>
          <cell r="G4323">
            <v>42797</v>
          </cell>
        </row>
        <row r="4324">
          <cell r="C4324">
            <v>8154</v>
          </cell>
          <cell r="D4324" t="str">
            <v>Suministo E Instalacion De Rejillas Colectoras Metálicas En Acero Según Diseño, Incluye Marco Y Contra Marco, Tráfico Pesado.</v>
          </cell>
          <cell r="E4324" t="str">
            <v>M2</v>
          </cell>
          <cell r="F4324">
            <v>2097557</v>
          </cell>
          <cell r="G4324">
            <v>42797</v>
          </cell>
        </row>
        <row r="4325">
          <cell r="C4325">
            <v>8155</v>
          </cell>
          <cell r="D4325" t="str">
            <v>Conexion Cond Acsr(Al)477(559.5)-Acsr(Al)477(559.5)</v>
          </cell>
          <cell r="E4325" t="str">
            <v>UN</v>
          </cell>
          <cell r="F4325">
            <v>1389439.18</v>
          </cell>
          <cell r="G4325">
            <v>42797</v>
          </cell>
        </row>
        <row r="4326">
          <cell r="C4326">
            <v>8156</v>
          </cell>
          <cell r="D4326" t="str">
            <v>Conexion Amovible Completa P/ Acsr 477 (Aaac 559.5)Mcm</v>
          </cell>
          <cell r="E4326" t="str">
            <v>UN</v>
          </cell>
          <cell r="F4326">
            <v>408264.51</v>
          </cell>
          <cell r="G4326">
            <v>42797</v>
          </cell>
        </row>
        <row r="4327">
          <cell r="C4327">
            <v>8157</v>
          </cell>
          <cell r="D4327" t="str">
            <v>Aislador Comp Tipo Poste 34,5 Kv(1)</v>
          </cell>
          <cell r="E4327" t="str">
            <v>UN</v>
          </cell>
          <cell r="F4327">
            <v>99973.440000000002</v>
          </cell>
          <cell r="G4327">
            <v>42797</v>
          </cell>
        </row>
        <row r="4328">
          <cell r="C4328">
            <v>8158</v>
          </cell>
          <cell r="D4328" t="str">
            <v>Desm. Descargador De Sobretension Autovalvulas 13.2 Kv-Sn</v>
          </cell>
          <cell r="E4328" t="str">
            <v>UN</v>
          </cell>
          <cell r="F4328">
            <v>55540.800000000003</v>
          </cell>
          <cell r="G4328">
            <v>42797</v>
          </cell>
        </row>
        <row r="4329">
          <cell r="C4329">
            <v>8159</v>
          </cell>
          <cell r="D4329" t="str">
            <v>Desmontaje Trafo 3F Convencional Int 75 Kva 13,2 Kv</v>
          </cell>
          <cell r="E4329" t="str">
            <v>UN</v>
          </cell>
          <cell r="F4329">
            <v>288812.15999999997</v>
          </cell>
          <cell r="G4329">
            <v>42797</v>
          </cell>
        </row>
        <row r="4330">
          <cell r="C4330">
            <v>8160</v>
          </cell>
          <cell r="D4330" t="str">
            <v>Instalacion De Acometida Subterranea 2X4/0+4/0 Cu</v>
          </cell>
          <cell r="E4330" t="str">
            <v>ML</v>
          </cell>
          <cell r="F4330">
            <v>205345.5</v>
          </cell>
          <cell r="G4330">
            <v>42797</v>
          </cell>
        </row>
        <row r="4331">
          <cell r="C4331">
            <v>8161</v>
          </cell>
          <cell r="D4331" t="str">
            <v>Instalacion De Acometida 2X6+6 Awg Polietileno Xlpe 90 Cu</v>
          </cell>
          <cell r="E4331" t="str">
            <v>ML</v>
          </cell>
          <cell r="F4331">
            <v>34355.71</v>
          </cell>
          <cell r="G4331">
            <v>42797</v>
          </cell>
        </row>
        <row r="4332">
          <cell r="C4332">
            <v>8162</v>
          </cell>
          <cell r="D4332" t="str">
            <v>Suministro E Instalacion De Transformador Monofasico De 55 Kva, Incluye Elementos De Proteccion, Accesorios Para Poste, Retie, Retilap Y Tramite Ante El Operador De Red.</v>
          </cell>
          <cell r="E4332" t="str">
            <v>UN</v>
          </cell>
          <cell r="F4332">
            <v>8995154.4700000007</v>
          </cell>
          <cell r="G4332">
            <v>42797</v>
          </cell>
        </row>
        <row r="4333">
          <cell r="C4333">
            <v>8163</v>
          </cell>
          <cell r="D4333" t="str">
            <v>Suministro Tubería De Alcantarillado De Pvc  De Superficie Interior Lisa Y Exterior Perfilada/Corrugada 27"</v>
          </cell>
          <cell r="E4333" t="str">
            <v>ML</v>
          </cell>
          <cell r="F4333">
            <v>492219</v>
          </cell>
          <cell r="G4333">
            <v>42800</v>
          </cell>
        </row>
        <row r="4334">
          <cell r="C4334">
            <v>8164</v>
          </cell>
          <cell r="D4334" t="str">
            <v>Suministro Tubería De Alcantarillado De Pvc  De Superficie Interior Lisa Y Exterior Perfilada/Corrugada 36"</v>
          </cell>
          <cell r="E4334" t="str">
            <v>ML</v>
          </cell>
          <cell r="F4334">
            <v>1068115</v>
          </cell>
          <cell r="G4334">
            <v>42800</v>
          </cell>
        </row>
        <row r="4335">
          <cell r="C4335">
            <v>8165</v>
          </cell>
          <cell r="D4335" t="str">
            <v>Suministro Tubería De Alcantarillado De Pvc  De Superficie Interior Lisa Y Exterior Perfilada/Corrugada 39"</v>
          </cell>
          <cell r="E4335" t="str">
            <v>ML</v>
          </cell>
          <cell r="F4335">
            <v>1592995</v>
          </cell>
          <cell r="G4335">
            <v>42800</v>
          </cell>
        </row>
        <row r="4336">
          <cell r="C4336">
            <v>8166</v>
          </cell>
          <cell r="D4336" t="str">
            <v>Suministro Tubería De Alcantarillado De Pvc  De Superficie Interior Lisa Y Exterior Perfilada/Corrugada 42"</v>
          </cell>
          <cell r="E4336" t="str">
            <v>ML</v>
          </cell>
          <cell r="F4336">
            <v>1821531</v>
          </cell>
          <cell r="G4336">
            <v>42800</v>
          </cell>
        </row>
        <row r="4337">
          <cell r="C4337">
            <v>8167</v>
          </cell>
          <cell r="D4337" t="str">
            <v>Instalación Tubería De Alcantarillado De Pvc  De Superficie Interior Lisa Y Exterior Perfilada/Corrugada 27"</v>
          </cell>
          <cell r="E4337" t="str">
            <v>ML</v>
          </cell>
          <cell r="F4337">
            <v>46958.7</v>
          </cell>
          <cell r="G4337">
            <v>42800</v>
          </cell>
        </row>
        <row r="4338">
          <cell r="C4338">
            <v>8168</v>
          </cell>
          <cell r="D4338" t="str">
            <v>Instalación Tubería De Alcantarillado De Pvc  De Superficie Interior Lisa Y Exterior Perfilada/Corrugada 36"</v>
          </cell>
          <cell r="E4338" t="str">
            <v>ML</v>
          </cell>
          <cell r="F4338">
            <v>54002.51</v>
          </cell>
          <cell r="G4338">
            <v>42800</v>
          </cell>
        </row>
        <row r="4339">
          <cell r="C4339">
            <v>8169</v>
          </cell>
          <cell r="D4339" t="str">
            <v>Instalación Tubería De Alcantarillado De Pvc  De Superficie Interior Lisa Y Exterior Perfilada/Corrugada 39"</v>
          </cell>
          <cell r="E4339" t="str">
            <v>ML</v>
          </cell>
          <cell r="F4339">
            <v>64803.01</v>
          </cell>
          <cell r="G4339">
            <v>42800</v>
          </cell>
        </row>
        <row r="4340">
          <cell r="C4340">
            <v>8170</v>
          </cell>
          <cell r="D4340" t="str">
            <v>Instalación Tubería De Alcantarillado De Pvc  De Superficie Interior Lisa Y Exterior Perfilada/Corrugada 42"</v>
          </cell>
          <cell r="E4340" t="str">
            <v>ML</v>
          </cell>
          <cell r="F4340">
            <v>71283.31</v>
          </cell>
          <cell r="G4340">
            <v>42800</v>
          </cell>
        </row>
        <row r="4341">
          <cell r="C4341">
            <v>8171</v>
          </cell>
          <cell r="D4341" t="str">
            <v>Relleno Con Material Seleccionado Del Sitio Para El Encauzamiento (Incluye Cargue, Traslados Al Y Desde El  Sitio De Acopio, Extendida, Humectación Y Compactado Al 95% Del Proctor Modificado), Desde La Cota De Batea Hasta Parte Inferior Del Suelo Cemento De La Reconstrucción Vial</v>
          </cell>
          <cell r="E4341" t="str">
            <v>M3</v>
          </cell>
          <cell r="F4341">
            <v>82445.87</v>
          </cell>
          <cell r="G4341">
            <v>42800</v>
          </cell>
        </row>
        <row r="4342">
          <cell r="C4342">
            <v>8172</v>
          </cell>
          <cell r="D4342" t="str">
            <v>Sin Detalle</v>
          </cell>
          <cell r="E4342" t="str">
            <v>UN</v>
          </cell>
          <cell r="F4342">
            <v>0</v>
          </cell>
          <cell r="G4342">
            <v>42822</v>
          </cell>
        </row>
        <row r="4343">
          <cell r="C4343">
            <v>8174</v>
          </cell>
          <cell r="D4343" t="str">
            <v>Publicaciones Y Valla Informativa En Lámina Galvanizada De 2.00 X 2.00 Metros,  Incluye Instalacion Y Montaje</v>
          </cell>
          <cell r="E4343" t="str">
            <v>UN</v>
          </cell>
          <cell r="F4343">
            <v>770730</v>
          </cell>
          <cell r="G4343">
            <v>42852</v>
          </cell>
        </row>
        <row r="4344">
          <cell r="C4344">
            <v>8176</v>
          </cell>
          <cell r="D4344" t="str">
            <v>Limpieza General</v>
          </cell>
          <cell r="E4344" t="str">
            <v>M2</v>
          </cell>
          <cell r="F4344">
            <v>2123.5</v>
          </cell>
          <cell r="G4344">
            <v>42853</v>
          </cell>
        </row>
        <row r="4345">
          <cell r="C4345">
            <v>8177</v>
          </cell>
          <cell r="D4345" t="str">
            <v>Desmonte De Tanque De Almacenamiento De Agua</v>
          </cell>
          <cell r="E4345" t="str">
            <v>UN</v>
          </cell>
          <cell r="F4345">
            <v>31256.25</v>
          </cell>
          <cell r="G4345">
            <v>42853</v>
          </cell>
        </row>
        <row r="4346">
          <cell r="C4346">
            <v>8178</v>
          </cell>
          <cell r="D4346" t="str">
            <v>Lavado De Ventanería Incluye Celosías De Fachada</v>
          </cell>
          <cell r="E4346" t="str">
            <v>M2</v>
          </cell>
          <cell r="F4346">
            <v>3860.58</v>
          </cell>
          <cell r="G4346">
            <v>42853</v>
          </cell>
        </row>
        <row r="4347">
          <cell r="C4347">
            <v>8179</v>
          </cell>
          <cell r="D4347" t="str">
            <v>Lavado De Pisos</v>
          </cell>
          <cell r="E4347" t="str">
            <v>M2</v>
          </cell>
          <cell r="F4347">
            <v>3629.5</v>
          </cell>
          <cell r="G4347">
            <v>42853</v>
          </cell>
        </row>
        <row r="4348">
          <cell r="C4348">
            <v>8180</v>
          </cell>
          <cell r="D4348" t="str">
            <v>Lavado De Baños Y Cocina Con Acido</v>
          </cell>
          <cell r="E4348" t="str">
            <v>M2</v>
          </cell>
          <cell r="F4348">
            <v>4847.63</v>
          </cell>
          <cell r="G4348">
            <v>42853</v>
          </cell>
        </row>
        <row r="4349">
          <cell r="C4349">
            <v>8181</v>
          </cell>
          <cell r="D4349" t="str">
            <v>Pintura De Vigas Metalica Estructura Cubierta</v>
          </cell>
          <cell r="E4349" t="str">
            <v>ML</v>
          </cell>
          <cell r="F4349">
            <v>19832</v>
          </cell>
          <cell r="G4349">
            <v>42853</v>
          </cell>
        </row>
        <row r="4350">
          <cell r="C4350">
            <v>8182</v>
          </cell>
          <cell r="D4350" t="str">
            <v>Suministro E Instalacion De Barandas Metalicas, Según Diseño Existente</v>
          </cell>
          <cell r="E4350" t="str">
            <v>ML</v>
          </cell>
          <cell r="F4350">
            <v>111806</v>
          </cell>
          <cell r="G4350">
            <v>42853</v>
          </cell>
        </row>
        <row r="4351">
          <cell r="C4351">
            <v>8183</v>
          </cell>
          <cell r="D4351" t="str">
            <v>Mantenimiento De Puerta Corrediza Metalica Area De Comedor</v>
          </cell>
          <cell r="E4351" t="str">
            <v>M2</v>
          </cell>
          <cell r="F4351">
            <v>29942</v>
          </cell>
          <cell r="G4351">
            <v>42853</v>
          </cell>
        </row>
        <row r="4352">
          <cell r="C4352">
            <v>8184</v>
          </cell>
          <cell r="D4352" t="str">
            <v>Suministro E Instalacion De Persianas En Fachada</v>
          </cell>
          <cell r="E4352" t="str">
            <v>M2</v>
          </cell>
          <cell r="F4352">
            <v>111856</v>
          </cell>
          <cell r="G4352">
            <v>42853</v>
          </cell>
        </row>
        <row r="4353">
          <cell r="C4353">
            <v>8185</v>
          </cell>
          <cell r="D4353" t="str">
            <v>Revision Y Arreglo De Cubierta En Canaleta 90</v>
          </cell>
          <cell r="E4353" t="str">
            <v>M2</v>
          </cell>
          <cell r="F4353">
            <v>26415</v>
          </cell>
          <cell r="G4353">
            <v>42853</v>
          </cell>
        </row>
        <row r="4354">
          <cell r="C4354">
            <v>8186</v>
          </cell>
          <cell r="D4354" t="str">
            <v>Pintura De Canaletas 90 Color Blanco</v>
          </cell>
          <cell r="E4354" t="str">
            <v>M2</v>
          </cell>
          <cell r="F4354">
            <v>15042</v>
          </cell>
          <cell r="G4354">
            <v>42853</v>
          </cell>
        </row>
        <row r="4355">
          <cell r="C4355">
            <v>8187</v>
          </cell>
          <cell r="D4355" t="str">
            <v>Reparacion De Cielo Raso Existente</v>
          </cell>
          <cell r="E4355" t="str">
            <v>M2</v>
          </cell>
          <cell r="F4355">
            <v>43403</v>
          </cell>
          <cell r="G4355">
            <v>42853</v>
          </cell>
        </row>
        <row r="4356">
          <cell r="C4356">
            <v>8188</v>
          </cell>
          <cell r="D4356" t="str">
            <v>Revision Y Arreglo De Puntos Hidraulicos Existentes, Incluye Cambio Detubo En Mal Estado O Escape, Cheques, Llaves De Paso Y Cualquier Otroelemento Para Su Puesta En Funcionamiento</v>
          </cell>
          <cell r="E4356" t="str">
            <v>UN</v>
          </cell>
          <cell r="F4356">
            <v>71250</v>
          </cell>
          <cell r="G4356">
            <v>42853</v>
          </cell>
        </row>
        <row r="4357">
          <cell r="C4357">
            <v>8189</v>
          </cell>
          <cell r="D4357" t="str">
            <v>Suministro E Instalacion De Aire Acondicionado De 9.000 Btu, Incluye La Instalacion Hidraulica Y Punto Electrico Quedando En Perfecto Funcionamiento En Area De Oficina</v>
          </cell>
          <cell r="E4357" t="str">
            <v>UN</v>
          </cell>
          <cell r="F4357">
            <v>1774500</v>
          </cell>
          <cell r="G4357">
            <v>42853</v>
          </cell>
        </row>
        <row r="4358">
          <cell r="C4358">
            <v>8190</v>
          </cell>
          <cell r="D4358" t="str">
            <v>Revision De Tablero De Distribucion, Incluye Cambio De Breakers Y Cualquier Otro Elemento Necesario Que Garantize El Correcto Funcionamiento</v>
          </cell>
          <cell r="E4358" t="str">
            <v>UN</v>
          </cell>
          <cell r="F4358">
            <v>473250</v>
          </cell>
          <cell r="G4358">
            <v>42853</v>
          </cell>
        </row>
        <row r="4359">
          <cell r="C4359">
            <v>8191</v>
          </cell>
          <cell r="D4359" t="str">
            <v>Mantenimiento Y Cambio De Griferias Sanitaria-Lavamanos</v>
          </cell>
          <cell r="E4359" t="str">
            <v>UN</v>
          </cell>
          <cell r="F4359">
            <v>41550</v>
          </cell>
          <cell r="G4359">
            <v>42853</v>
          </cell>
        </row>
        <row r="4360">
          <cell r="C4360">
            <v>8192</v>
          </cell>
          <cell r="D4360" t="str">
            <v>Sin Detalle</v>
          </cell>
          <cell r="E4360" t="str">
            <v>M2</v>
          </cell>
          <cell r="F4360">
            <v>0</v>
          </cell>
          <cell r="G4360">
            <v>42857</v>
          </cell>
        </row>
        <row r="4361">
          <cell r="C4361">
            <v>8194</v>
          </cell>
          <cell r="D4361" t="str">
            <v>Conformación De Terraplen Compactado Con Material Seleccionado Inv 220-13</v>
          </cell>
          <cell r="E4361" t="str">
            <v>M3</v>
          </cell>
          <cell r="F4361">
            <v>76262.13</v>
          </cell>
          <cell r="G4361">
            <v>42865</v>
          </cell>
        </row>
        <row r="4362">
          <cell r="C4362">
            <v>8195</v>
          </cell>
          <cell r="D4362" t="str">
            <v>Revision Y Arreglo De Puntos Sanitarios Existentes, Incluye Cambio Detubo En Mal Estado O Escape, Cheques, Llaves De Paso Y Cualquier Otroelemento Para Su Puesta En Funcionamiento</v>
          </cell>
          <cell r="E4362" t="str">
            <v>UN</v>
          </cell>
          <cell r="F4362">
            <v>76250</v>
          </cell>
          <cell r="G4362">
            <v>42857</v>
          </cell>
        </row>
        <row r="4363">
          <cell r="C4363">
            <v>8196</v>
          </cell>
          <cell r="D4363" t="str">
            <v>Concreto De 4000 Psi</v>
          </cell>
          <cell r="E4363" t="str">
            <v>M3</v>
          </cell>
          <cell r="F4363">
            <v>333228.31</v>
          </cell>
          <cell r="G4363">
            <v>42857</v>
          </cell>
        </row>
        <row r="4364">
          <cell r="C4364">
            <v>8197</v>
          </cell>
          <cell r="D4364" t="str">
            <v>Placa De Contrapiso 4000 Psi E=0,15 Metros</v>
          </cell>
          <cell r="E4364" t="str">
            <v>M2</v>
          </cell>
          <cell r="F4364">
            <v>87010.11</v>
          </cell>
          <cell r="G4364">
            <v>42857</v>
          </cell>
        </row>
        <row r="4365">
          <cell r="C4365">
            <v>8199</v>
          </cell>
          <cell r="D4365" t="str">
            <v>Paisajismo General Zona Verde: Incluye Excavacion, Retiro Y Desecho (1Mx1Mx,4M=,4M3X1M2), Suministro Y Colocacion De Tierra Abonada (1Mx1Mx,4M=,4M3X1M2), Suministro Y Siembra De Asparagus Desinflorus Densidad 6 X M2, Arachis Pintoi Densidad 11 X M2, Alpinia Purpurata Densidad 4 X M2, Bougainvillea Spectabilis Densidad 3 X M2, Epipremnum Aureum Densidad 6 X M2, Heliconia Psittacorum Densidad 6 X M2, Ixora Coccinea Nora Grant Densidad 4 X M2, Liriope Muscari Variegato Densidad 5 X M2, Nerium Olean</v>
          </cell>
          <cell r="E4365" t="str">
            <v>M2</v>
          </cell>
          <cell r="F4365">
            <v>99030.14</v>
          </cell>
          <cell r="G4365">
            <v>42865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Summary"/>
      <sheetName val="Pivot table (2)"/>
      <sheetName val="Budget Book"/>
      <sheetName val="Cal forecast"/>
      <sheetName val="Items"/>
      <sheetName val="% aprobados"/>
      <sheetName val="M1-157"/>
      <sheetName val="M1-158"/>
      <sheetName val="M1-161"/>
      <sheetName val="M1-166"/>
      <sheetName val="M1-179"/>
      <sheetName val="M1-188 A"/>
      <sheetName val="M1-188 B"/>
      <sheetName val="M1-188 2009 C"/>
      <sheetName val="M1-188 2010 C"/>
      <sheetName val="M1-188 D"/>
      <sheetName val="M1-188 E"/>
      <sheetName val="M1-193"/>
      <sheetName val="M1-196"/>
      <sheetName val="M1-204"/>
      <sheetName val="M1-228 A"/>
      <sheetName val="M1-228 B"/>
      <sheetName val="M1-228 C"/>
      <sheetName val="M1-229-2009"/>
      <sheetName val="M1-229-2010"/>
      <sheetName val="M1-229-2011"/>
      <sheetName val="M1-234"/>
      <sheetName val="M1-244"/>
      <sheetName val="M1-251"/>
      <sheetName val="M1-252"/>
      <sheetName val="M1-256"/>
      <sheetName val="M1-257"/>
      <sheetName val="M1-259"/>
      <sheetName val="M1-260"/>
      <sheetName val="M1-261"/>
      <sheetName val="M1-262"/>
      <sheetName val="M1-263"/>
      <sheetName val="M1-264"/>
      <sheetName val="M1-266"/>
      <sheetName val="M1-267 A"/>
      <sheetName val="M1-267 B"/>
      <sheetName val="M1-267 C"/>
      <sheetName val="M1-267 D"/>
      <sheetName val="M1-267 E"/>
      <sheetName val="M1-267 F"/>
      <sheetName val="M1-267 G"/>
      <sheetName val="M1-268"/>
      <sheetName val="M1-270"/>
      <sheetName val="M1-272"/>
      <sheetName val="M1-273"/>
      <sheetName val="M1-274"/>
      <sheetName val="M1-275"/>
      <sheetName val="M1-276"/>
      <sheetName val="M1-277"/>
      <sheetName val="M1-279"/>
      <sheetName val="M1-283"/>
      <sheetName val="M1-289"/>
      <sheetName val="M1-290"/>
      <sheetName val="M1-291"/>
      <sheetName val="M1-293"/>
      <sheetName val="M1-294"/>
      <sheetName val="M1-308"/>
      <sheetName val="M1-313"/>
      <sheetName val="M1-314"/>
      <sheetName val="M1-315"/>
      <sheetName val="M1-316"/>
      <sheetName val="M1-317"/>
      <sheetName val="M1-318"/>
      <sheetName val="M1-319"/>
      <sheetName val="M1-320"/>
      <sheetName val="M1-322-2009"/>
      <sheetName val="M1-322-2010"/>
      <sheetName val="M1-322-2011"/>
      <sheetName val="M1-324"/>
      <sheetName val="M1-325"/>
      <sheetName val="M1-326"/>
      <sheetName val="REF - Lista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B4" t="str">
            <v>TBD</v>
          </cell>
          <cell r="F4" t="str">
            <v>Exploration works</v>
          </cell>
        </row>
        <row r="5">
          <cell r="B5" t="str">
            <v>Defining scope</v>
          </cell>
          <cell r="F5" t="str">
            <v>Mining operations</v>
          </cell>
        </row>
        <row r="6">
          <cell r="B6" t="str">
            <v>In progress</v>
          </cell>
          <cell r="F6" t="str">
            <v>Health, Safety, Environment &amp; Community (HSEC)</v>
          </cell>
        </row>
        <row r="7">
          <cell r="B7" t="str">
            <v>For Approval</v>
          </cell>
          <cell r="F7" t="str">
            <v>Other</v>
          </cell>
        </row>
        <row r="8">
          <cell r="B8" t="str">
            <v>Partially Approved</v>
          </cell>
        </row>
        <row r="9">
          <cell r="B9" t="str">
            <v>Approved</v>
          </cell>
        </row>
        <row r="10">
          <cell r="B10" t="str">
            <v>Voided</v>
          </cell>
        </row>
        <row r="11">
          <cell r="B11" t="str">
            <v>Completed</v>
          </cell>
        </row>
        <row r="14">
          <cell r="B14" t="str">
            <v>Capital projects</v>
          </cell>
        </row>
        <row r="15">
          <cell r="B15" t="str">
            <v>Project Responsible</v>
          </cell>
        </row>
        <row r="16">
          <cell r="B16" t="str">
            <v>Purchasing</v>
          </cell>
          <cell r="D16" t="str">
            <v>Admin &amp; Infrastructure</v>
          </cell>
        </row>
        <row r="17">
          <cell r="B17" t="str">
            <v>Legal</v>
          </cell>
          <cell r="D17" t="str">
            <v>Mining - Support</v>
          </cell>
        </row>
        <row r="18">
          <cell r="B18" t="str">
            <v>Peter Tilston</v>
          </cell>
          <cell r="D18" t="str">
            <v>Mining - Waste Removal</v>
          </cell>
        </row>
        <row r="19">
          <cell r="B19" t="str">
            <v>Edward Delilla</v>
          </cell>
          <cell r="D19" t="str">
            <v>Coal Handling</v>
          </cell>
        </row>
        <row r="20">
          <cell r="B20" t="str">
            <v>Harold McBride</v>
          </cell>
          <cell r="D20" t="str">
            <v>HO &amp; Marketing</v>
          </cell>
        </row>
        <row r="21">
          <cell r="B21" t="str">
            <v>Chris Phillips</v>
          </cell>
          <cell r="D21" t="str">
            <v>Mining - Coal Mining</v>
          </cell>
        </row>
        <row r="22">
          <cell r="B22" t="str">
            <v>Darren Bowden</v>
          </cell>
          <cell r="D22" t="str">
            <v>Rail &amp; Transport</v>
          </cell>
        </row>
        <row r="23">
          <cell r="B23" t="str">
            <v>Gary Nagle</v>
          </cell>
          <cell r="D23" t="str">
            <v>Fenoco: Access Fees</v>
          </cell>
        </row>
        <row r="24">
          <cell r="D24" t="str">
            <v>Port</v>
          </cell>
        </row>
        <row r="27">
          <cell r="D27" t="str">
            <v>Expansion</v>
          </cell>
        </row>
        <row r="28">
          <cell r="D28" t="str">
            <v>Stay in business</v>
          </cell>
        </row>
        <row r="32">
          <cell r="D32" t="str">
            <v>Other</v>
          </cell>
        </row>
        <row r="33">
          <cell r="D33" t="str">
            <v>Electrical Infrastructure</v>
          </cell>
        </row>
        <row r="34">
          <cell r="D34" t="str">
            <v>Purchase New Equip</v>
          </cell>
        </row>
        <row r="35">
          <cell r="D35" t="str">
            <v>Civil Infrastructure</v>
          </cell>
        </row>
        <row r="36">
          <cell r="D36" t="str">
            <v>Overhaul</v>
          </cell>
        </row>
        <row r="37">
          <cell r="D37" t="str">
            <v>Engineering Studies</v>
          </cell>
        </row>
        <row r="38">
          <cell r="D38" t="str">
            <v>Purchase Used Equip</v>
          </cell>
        </row>
      </sheetData>
      <sheetData sheetId="7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refreshError="1"/>
      <sheetData sheetId="2" refreshError="1"/>
      <sheetData sheetId="3" refreshError="1"/>
      <sheetData sheetId="4" refreshError="1"/>
      <sheetData sheetId="5" refreshError="1">
        <row r="15">
          <cell r="K15">
            <v>0.1</v>
          </cell>
          <cell r="R15">
            <v>0.08</v>
          </cell>
        </row>
        <row r="16">
          <cell r="K16">
            <v>2.5000000000000001E-2</v>
          </cell>
        </row>
        <row r="17">
          <cell r="D17">
            <v>38353</v>
          </cell>
        </row>
        <row r="18">
          <cell r="K18">
            <v>11300</v>
          </cell>
          <cell r="R18">
            <v>0.55000000000000004</v>
          </cell>
        </row>
        <row r="19">
          <cell r="R19">
            <v>1800</v>
          </cell>
        </row>
        <row r="26">
          <cell r="O26">
            <v>4</v>
          </cell>
          <cell r="P26">
            <v>2</v>
          </cell>
          <cell r="Q26">
            <v>4</v>
          </cell>
          <cell r="R26">
            <v>5</v>
          </cell>
        </row>
        <row r="27">
          <cell r="O27">
            <v>7</v>
          </cell>
          <cell r="P27">
            <v>5</v>
          </cell>
          <cell r="Q27">
            <v>6</v>
          </cell>
          <cell r="R27">
            <v>7</v>
          </cell>
        </row>
        <row r="28">
          <cell r="O28">
            <v>2</v>
          </cell>
          <cell r="P28">
            <v>2</v>
          </cell>
          <cell r="Q28">
            <v>2</v>
          </cell>
          <cell r="R28">
            <v>3</v>
          </cell>
        </row>
        <row r="29">
          <cell r="O29">
            <v>12</v>
          </cell>
          <cell r="P29">
            <v>12</v>
          </cell>
          <cell r="Q29">
            <v>12</v>
          </cell>
          <cell r="R29">
            <v>8</v>
          </cell>
        </row>
        <row r="30">
          <cell r="O30" t="str">
            <v>4p7d</v>
          </cell>
          <cell r="P30" t="str">
            <v>2p5d2</v>
          </cell>
          <cell r="Q30" t="str">
            <v>4p6d</v>
          </cell>
          <cell r="R30" t="str">
            <v>5p7d</v>
          </cell>
        </row>
      </sheetData>
      <sheetData sheetId="6" refreshError="1"/>
      <sheetData sheetId="7" refreshError="1"/>
      <sheetData sheetId="8" refreshError="1"/>
      <sheetData sheetId="9" refreshError="1">
        <row r="10">
          <cell r="I10">
            <v>1</v>
          </cell>
        </row>
        <row r="12">
          <cell r="I12">
            <v>1</v>
          </cell>
        </row>
        <row r="13">
          <cell r="I13">
            <v>1</v>
          </cell>
        </row>
      </sheetData>
      <sheetData sheetId="10" refreshError="1"/>
      <sheetData sheetId="11" refreshError="1"/>
      <sheetData sheetId="12" refreshError="1">
        <row r="58">
          <cell r="H58">
            <v>0</v>
          </cell>
        </row>
        <row r="132">
          <cell r="H132">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14">
          <cell r="B14">
            <v>110</v>
          </cell>
          <cell r="C14" t="str">
            <v>Front End Loader</v>
          </cell>
          <cell r="D14" t="str">
            <v>Caterpillar992G</v>
          </cell>
          <cell r="E14" t="str">
            <v>11.5 cu.m.</v>
          </cell>
          <cell r="F14">
            <v>0.75</v>
          </cell>
          <cell r="G14" t="str">
            <v>USA</v>
          </cell>
          <cell r="I14">
            <v>1681500</v>
          </cell>
          <cell r="J14">
            <v>1681500</v>
          </cell>
          <cell r="K14">
            <v>42500</v>
          </cell>
          <cell r="L14">
            <v>2</v>
          </cell>
          <cell r="M14">
            <v>5530.91</v>
          </cell>
          <cell r="Q14">
            <v>17.411240975383745</v>
          </cell>
          <cell r="S14">
            <v>30.401868770238533</v>
          </cell>
          <cell r="T14">
            <v>3.8002335962798166</v>
          </cell>
          <cell r="Y14">
            <v>107.46</v>
          </cell>
          <cell r="Z14">
            <v>59.103000000000002</v>
          </cell>
          <cell r="AA14">
            <v>0.1</v>
          </cell>
          <cell r="AB14">
            <v>5.9103000000000003</v>
          </cell>
          <cell r="AC14">
            <v>12.1653</v>
          </cell>
          <cell r="AD14">
            <v>6.2774999999999999</v>
          </cell>
          <cell r="AE14">
            <v>30.195</v>
          </cell>
          <cell r="AI14">
            <v>113.65109999999999</v>
          </cell>
          <cell r="AJ14">
            <v>19147</v>
          </cell>
          <cell r="AN14">
            <v>0.42</v>
          </cell>
        </row>
        <row r="15">
          <cell r="B15">
            <v>111</v>
          </cell>
          <cell r="C15" t="str">
            <v>Front End Loader</v>
          </cell>
          <cell r="D15" t="str">
            <v>Caterpillar994D</v>
          </cell>
          <cell r="E15" t="str">
            <v>18.0 cu.m.</v>
          </cell>
          <cell r="F15">
            <v>0.75</v>
          </cell>
          <cell r="G15" t="str">
            <v>USA</v>
          </cell>
          <cell r="I15">
            <v>3847500</v>
          </cell>
          <cell r="J15">
            <v>3847500</v>
          </cell>
          <cell r="K15">
            <v>45000</v>
          </cell>
          <cell r="L15">
            <v>2</v>
          </cell>
          <cell r="M15">
            <v>5530.91</v>
          </cell>
          <cell r="N15">
            <v>4200</v>
          </cell>
          <cell r="Q15">
            <v>39.839280197911968</v>
          </cell>
          <cell r="S15">
            <v>69.563598033596648</v>
          </cell>
          <cell r="T15">
            <v>8.695449754199581</v>
          </cell>
          <cell r="Y15">
            <v>167.94</v>
          </cell>
          <cell r="Z15">
            <v>92.367000000000004</v>
          </cell>
          <cell r="AA15">
            <v>0.1</v>
          </cell>
          <cell r="AB15">
            <v>9.2367000000000008</v>
          </cell>
          <cell r="AC15">
            <v>44.579587500000002</v>
          </cell>
          <cell r="AD15">
            <v>6.5175000000000001</v>
          </cell>
          <cell r="AE15">
            <v>47.61</v>
          </cell>
          <cell r="AI15">
            <v>200.3107875</v>
          </cell>
          <cell r="AJ15">
            <v>19147</v>
          </cell>
          <cell r="AN15">
            <v>0.48</v>
          </cell>
        </row>
        <row r="16">
          <cell r="B16">
            <v>118</v>
          </cell>
          <cell r="C16" t="str">
            <v>Front End Loader</v>
          </cell>
          <cell r="D16" t="str">
            <v>Caterpillar988G</v>
          </cell>
          <cell r="E16" t="str">
            <v>6.4 cu.m.</v>
          </cell>
          <cell r="F16">
            <v>0.75</v>
          </cell>
          <cell r="G16" t="str">
            <v>USA</v>
          </cell>
          <cell r="I16">
            <v>754500</v>
          </cell>
          <cell r="J16">
            <v>754500</v>
          </cell>
          <cell r="K16">
            <v>30000</v>
          </cell>
          <cell r="L16">
            <v>2</v>
          </cell>
          <cell r="M16">
            <v>5530.91</v>
          </cell>
          <cell r="Q16">
            <v>7.8125372084014515</v>
          </cell>
          <cell r="S16">
            <v>13.641516495477237</v>
          </cell>
          <cell r="T16">
            <v>1.7051895619346547</v>
          </cell>
          <cell r="Y16">
            <v>53.1</v>
          </cell>
          <cell r="Z16">
            <v>29.205000000000002</v>
          </cell>
          <cell r="AA16">
            <v>0.1</v>
          </cell>
          <cell r="AB16">
            <v>2.9205000000000005</v>
          </cell>
          <cell r="AC16">
            <v>4.8399749999999999</v>
          </cell>
          <cell r="AD16">
            <v>0</v>
          </cell>
          <cell r="AE16">
            <v>0</v>
          </cell>
          <cell r="AI16">
            <v>36.965475000000005</v>
          </cell>
          <cell r="AJ16">
            <v>19147</v>
          </cell>
          <cell r="AN16">
            <v>0.36</v>
          </cell>
        </row>
        <row r="17">
          <cell r="B17">
            <v>120</v>
          </cell>
          <cell r="C17" t="str">
            <v>Front End Loader</v>
          </cell>
          <cell r="D17" t="str">
            <v>Le TourneauL1850</v>
          </cell>
          <cell r="E17" t="str">
            <v>25.2 cu.m.</v>
          </cell>
          <cell r="F17">
            <v>0.79</v>
          </cell>
          <cell r="G17" t="str">
            <v>USA</v>
          </cell>
          <cell r="I17">
            <v>4521840</v>
          </cell>
          <cell r="J17">
            <v>4521840</v>
          </cell>
          <cell r="K17">
            <v>47000</v>
          </cell>
          <cell r="L17">
            <v>2</v>
          </cell>
          <cell r="M17">
            <v>5530.91</v>
          </cell>
          <cell r="Q17">
            <v>46.821793572482463</v>
          </cell>
          <cell r="S17">
            <v>81.755805102596142</v>
          </cell>
          <cell r="T17">
            <v>10.219475637824518</v>
          </cell>
          <cell r="Y17">
            <v>201.42</v>
          </cell>
          <cell r="Z17">
            <v>110.78100000000001</v>
          </cell>
          <cell r="AA17">
            <v>0.1</v>
          </cell>
          <cell r="AB17">
            <v>11.078100000000001</v>
          </cell>
          <cell r="AC17">
            <v>40.614525</v>
          </cell>
          <cell r="AD17">
            <v>0</v>
          </cell>
          <cell r="AE17">
            <v>100.515</v>
          </cell>
          <cell r="AI17">
            <v>262.98862500000001</v>
          </cell>
          <cell r="AJ17">
            <v>19147</v>
          </cell>
          <cell r="AN17">
            <v>0.5</v>
          </cell>
        </row>
        <row r="18">
          <cell r="B18">
            <v>202</v>
          </cell>
          <cell r="C18" t="str">
            <v>Hydraulic Excavator</v>
          </cell>
          <cell r="D18" t="str">
            <v>HitachiEX 2500</v>
          </cell>
          <cell r="E18" t="str">
            <v>238 t</v>
          </cell>
          <cell r="F18">
            <v>0.74</v>
          </cell>
          <cell r="G18" t="str">
            <v>Japan</v>
          </cell>
          <cell r="I18">
            <v>2479312.5</v>
          </cell>
          <cell r="J18">
            <v>2479312.5</v>
          </cell>
          <cell r="K18">
            <v>40000</v>
          </cell>
          <cell r="L18">
            <v>2</v>
          </cell>
          <cell r="M18">
            <v>5530.91</v>
          </cell>
          <cell r="Q18">
            <v>25.672261308820186</v>
          </cell>
          <cell r="S18">
            <v>44.82648424942731</v>
          </cell>
          <cell r="T18">
            <v>5.6033105311784137</v>
          </cell>
          <cell r="Y18">
            <v>174.6</v>
          </cell>
          <cell r="Z18">
            <v>96.03</v>
          </cell>
          <cell r="AA18">
            <v>0.12</v>
          </cell>
          <cell r="AB18">
            <v>11.5236</v>
          </cell>
          <cell r="AC18">
            <v>0</v>
          </cell>
          <cell r="AD18">
            <v>15.0375</v>
          </cell>
          <cell r="AE18">
            <v>67.875</v>
          </cell>
          <cell r="AI18">
            <v>190.46609999999998</v>
          </cell>
          <cell r="AJ18">
            <v>19147</v>
          </cell>
          <cell r="AN18">
            <v>0.9</v>
          </cell>
        </row>
        <row r="19">
          <cell r="B19">
            <v>204</v>
          </cell>
          <cell r="C19" t="str">
            <v>Hydraulic Excavator</v>
          </cell>
          <cell r="D19" t="str">
            <v>HitachiEX 5500</v>
          </cell>
          <cell r="E19" t="str">
            <v>515 t</v>
          </cell>
          <cell r="F19">
            <v>0.76</v>
          </cell>
          <cell r="G19" t="str">
            <v>Japan</v>
          </cell>
          <cell r="I19">
            <v>5587275</v>
          </cell>
          <cell r="J19">
            <v>5587275</v>
          </cell>
          <cell r="K19">
            <v>50000</v>
          </cell>
          <cell r="L19">
            <v>2</v>
          </cell>
          <cell r="M19">
            <v>5530.91</v>
          </cell>
          <cell r="Q19">
            <v>57.853934832433687</v>
          </cell>
          <cell r="S19">
            <v>101.01909089101071</v>
          </cell>
          <cell r="T19">
            <v>12.627386361376338</v>
          </cell>
          <cell r="Y19">
            <v>349.2</v>
          </cell>
          <cell r="Z19">
            <v>192.06</v>
          </cell>
          <cell r="AA19">
            <v>0.12</v>
          </cell>
          <cell r="AB19">
            <v>23.0472</v>
          </cell>
          <cell r="AC19">
            <v>0</v>
          </cell>
          <cell r="AD19">
            <v>37.005000000000003</v>
          </cell>
          <cell r="AE19">
            <v>130.5</v>
          </cell>
          <cell r="AI19">
            <v>382.61220000000003</v>
          </cell>
          <cell r="AJ19">
            <v>19147</v>
          </cell>
          <cell r="AN19">
            <v>1.2</v>
          </cell>
        </row>
        <row r="20">
          <cell r="B20">
            <v>207</v>
          </cell>
          <cell r="C20" t="str">
            <v>Hydraulic Excavator</v>
          </cell>
          <cell r="D20" t="str">
            <v>O&amp;KRH120-E</v>
          </cell>
          <cell r="E20" t="str">
            <v>250 t</v>
          </cell>
          <cell r="F20">
            <v>0.84</v>
          </cell>
          <cell r="G20" t="str">
            <v>Germany</v>
          </cell>
          <cell r="I20">
            <v>2500800</v>
          </cell>
          <cell r="J20">
            <v>2500800</v>
          </cell>
          <cell r="K20">
            <v>40000</v>
          </cell>
          <cell r="L20">
            <v>2</v>
          </cell>
          <cell r="M20">
            <v>5530.91</v>
          </cell>
          <cell r="N20">
            <v>4200</v>
          </cell>
          <cell r="Q20">
            <v>25.894755534486876</v>
          </cell>
          <cell r="S20">
            <v>45.21498270628161</v>
          </cell>
          <cell r="T20">
            <v>5.6518728382852013</v>
          </cell>
          <cell r="Y20">
            <v>171.72</v>
          </cell>
          <cell r="Z20">
            <v>94.446000000000012</v>
          </cell>
          <cell r="AA20">
            <v>0.12</v>
          </cell>
          <cell r="AB20">
            <v>11.333520000000002</v>
          </cell>
          <cell r="AC20">
            <v>0</v>
          </cell>
          <cell r="AD20">
            <v>10.2225</v>
          </cell>
          <cell r="AE20">
            <v>77.88</v>
          </cell>
          <cell r="AI20">
            <v>193.88202000000001</v>
          </cell>
          <cell r="AJ20">
            <v>19147</v>
          </cell>
          <cell r="AN20">
            <v>0.9</v>
          </cell>
        </row>
        <row r="21">
          <cell r="B21">
            <v>209</v>
          </cell>
          <cell r="C21" t="str">
            <v>Hydraulic Excavator</v>
          </cell>
          <cell r="D21" t="str">
            <v>O&amp;KRH170</v>
          </cell>
          <cell r="E21" t="str">
            <v>360 t</v>
          </cell>
          <cell r="F21">
            <v>0.86</v>
          </cell>
          <cell r="G21" t="str">
            <v>Germany</v>
          </cell>
          <cell r="I21">
            <v>3520125</v>
          </cell>
          <cell r="J21">
            <v>3520125</v>
          </cell>
          <cell r="K21">
            <v>45000</v>
          </cell>
          <cell r="L21">
            <v>2</v>
          </cell>
          <cell r="M21">
            <v>5530.91</v>
          </cell>
          <cell r="Q21">
            <v>36.449446707387892</v>
          </cell>
          <cell r="S21">
            <v>63.644590130737981</v>
          </cell>
          <cell r="T21">
            <v>7.9555737663422477</v>
          </cell>
          <cell r="Y21">
            <v>201.6</v>
          </cell>
          <cell r="Z21">
            <v>110.88000000000001</v>
          </cell>
          <cell r="AA21">
            <v>0.12</v>
          </cell>
          <cell r="AB21">
            <v>13.3056</v>
          </cell>
          <cell r="AC21">
            <v>0</v>
          </cell>
          <cell r="AD21">
            <v>10.8</v>
          </cell>
          <cell r="AE21">
            <v>81.412499999999994</v>
          </cell>
          <cell r="AI21">
            <v>216.3981</v>
          </cell>
          <cell r="AJ21">
            <v>19147</v>
          </cell>
          <cell r="AN21">
            <v>1.08</v>
          </cell>
        </row>
        <row r="22">
          <cell r="B22">
            <v>210</v>
          </cell>
          <cell r="C22" t="str">
            <v>Hydraulic Excavator</v>
          </cell>
          <cell r="D22" t="str">
            <v>O&amp;KRH200</v>
          </cell>
          <cell r="E22" t="str">
            <v>480 t</v>
          </cell>
          <cell r="F22">
            <v>0.87</v>
          </cell>
          <cell r="G22" t="str">
            <v>Germany</v>
          </cell>
          <cell r="I22">
            <v>5087062.5</v>
          </cell>
          <cell r="J22">
            <v>5087062.5</v>
          </cell>
          <cell r="K22">
            <v>50000</v>
          </cell>
          <cell r="L22">
            <v>2</v>
          </cell>
          <cell r="M22">
            <v>5530.91</v>
          </cell>
          <cell r="Q22">
            <v>52.674440109627177</v>
          </cell>
          <cell r="S22">
            <v>91.975145138865045</v>
          </cell>
          <cell r="T22">
            <v>11.496893142358131</v>
          </cell>
          <cell r="Y22">
            <v>286.52</v>
          </cell>
          <cell r="Z22">
            <v>157.58600000000001</v>
          </cell>
          <cell r="AA22">
            <v>0.12</v>
          </cell>
          <cell r="AB22">
            <v>18.910320000000002</v>
          </cell>
          <cell r="AC22">
            <v>0</v>
          </cell>
          <cell r="AD22">
            <v>15.615</v>
          </cell>
          <cell r="AE22">
            <v>123</v>
          </cell>
          <cell r="AI22">
            <v>315.11131999999998</v>
          </cell>
          <cell r="AJ22">
            <v>19147</v>
          </cell>
          <cell r="AN22">
            <v>1.2</v>
          </cell>
        </row>
        <row r="23">
          <cell r="B23">
            <v>211</v>
          </cell>
          <cell r="C23" t="str">
            <v>Hydraulic Excavator</v>
          </cell>
          <cell r="D23" t="str">
            <v>O&amp;KRH400</v>
          </cell>
          <cell r="E23" t="str">
            <v>800 t</v>
          </cell>
          <cell r="F23">
            <v>0.89</v>
          </cell>
          <cell r="G23" t="str">
            <v>Germany</v>
          </cell>
          <cell r="I23">
            <v>9792187.5</v>
          </cell>
          <cell r="J23">
            <v>9792187.5</v>
          </cell>
          <cell r="K23">
            <v>60000</v>
          </cell>
          <cell r="L23">
            <v>2</v>
          </cell>
          <cell r="M23">
            <v>5530.91</v>
          </cell>
          <cell r="Q23">
            <v>101.3940744803096</v>
          </cell>
          <cell r="S23">
            <v>177.0447810577283</v>
          </cell>
          <cell r="T23">
            <v>22.130597632216038</v>
          </cell>
          <cell r="Y23">
            <v>537.12</v>
          </cell>
          <cell r="Z23">
            <v>295.41600000000005</v>
          </cell>
          <cell r="AA23">
            <v>0.12</v>
          </cell>
          <cell r="AB23">
            <v>35.449920000000006</v>
          </cell>
          <cell r="AC23">
            <v>0</v>
          </cell>
          <cell r="AD23">
            <v>30.052499999999998</v>
          </cell>
          <cell r="AE23">
            <v>213</v>
          </cell>
          <cell r="AI23">
            <v>573.91842000000008</v>
          </cell>
          <cell r="AJ23">
            <v>19147</v>
          </cell>
          <cell r="AN23">
            <v>1.2</v>
          </cell>
        </row>
        <row r="24">
          <cell r="B24">
            <v>223</v>
          </cell>
          <cell r="C24" t="str">
            <v>Hydraulic Excavator</v>
          </cell>
          <cell r="D24" t="str">
            <v>Liebherr994 B</v>
          </cell>
          <cell r="E24" t="str">
            <v>296 t</v>
          </cell>
          <cell r="F24">
            <v>0.93</v>
          </cell>
          <cell r="G24" t="str">
            <v>Europe</v>
          </cell>
          <cell r="I24">
            <v>2804234.25</v>
          </cell>
          <cell r="J24">
            <v>2804234.25</v>
          </cell>
          <cell r="K24">
            <v>45000</v>
          </cell>
          <cell r="L24">
            <v>2</v>
          </cell>
          <cell r="M24">
            <v>5530.91</v>
          </cell>
          <cell r="Q24">
            <v>29.036692404504613</v>
          </cell>
          <cell r="S24">
            <v>50.701136883442331</v>
          </cell>
          <cell r="T24">
            <v>6.3376421104302905</v>
          </cell>
          <cell r="Y24">
            <v>204.96</v>
          </cell>
          <cell r="Z24">
            <v>112.72800000000001</v>
          </cell>
          <cell r="AA24">
            <v>0.12</v>
          </cell>
          <cell r="AB24">
            <v>13.52736</v>
          </cell>
          <cell r="AC24">
            <v>0</v>
          </cell>
          <cell r="AD24">
            <v>0</v>
          </cell>
          <cell r="AE24">
            <v>112.36499999999999</v>
          </cell>
          <cell r="AI24">
            <v>238.62036000000001</v>
          </cell>
          <cell r="AJ24">
            <v>19147</v>
          </cell>
          <cell r="AN24">
            <v>0.8</v>
          </cell>
        </row>
        <row r="25">
          <cell r="B25">
            <v>224</v>
          </cell>
          <cell r="C25" t="str">
            <v>Hydraulic Excavator</v>
          </cell>
          <cell r="D25" t="str">
            <v>Liebherr995</v>
          </cell>
          <cell r="E25" t="str">
            <v>390 t</v>
          </cell>
          <cell r="F25">
            <v>0.90400000000000003</v>
          </cell>
          <cell r="G25" t="str">
            <v>Europe</v>
          </cell>
          <cell r="I25">
            <v>4917230.25</v>
          </cell>
          <cell r="J25">
            <v>4917230.25</v>
          </cell>
          <cell r="K25">
            <v>45000</v>
          </cell>
          <cell r="L25">
            <v>2</v>
          </cell>
          <cell r="M25">
            <v>5530.91</v>
          </cell>
          <cell r="Q25">
            <v>50.915897005171885</v>
          </cell>
          <cell r="S25">
            <v>88.904542832915382</v>
          </cell>
          <cell r="T25">
            <v>11.113067854114425</v>
          </cell>
          <cell r="Y25">
            <v>302.39999999999998</v>
          </cell>
          <cell r="Z25">
            <v>166.32</v>
          </cell>
          <cell r="AA25">
            <v>0.15</v>
          </cell>
          <cell r="AB25">
            <v>24.947999999999997</v>
          </cell>
          <cell r="AC25">
            <v>0</v>
          </cell>
          <cell r="AD25">
            <v>0</v>
          </cell>
          <cell r="AE25">
            <v>191.625</v>
          </cell>
          <cell r="AI25">
            <v>382.89300000000003</v>
          </cell>
          <cell r="AJ25">
            <v>19147</v>
          </cell>
          <cell r="AN25">
            <v>0.9</v>
          </cell>
        </row>
        <row r="26">
          <cell r="B26">
            <v>225</v>
          </cell>
          <cell r="C26" t="str">
            <v>Hydraulic Excavator</v>
          </cell>
          <cell r="D26" t="str">
            <v>Liebherr996</v>
          </cell>
          <cell r="E26" t="str">
            <v>530 t</v>
          </cell>
          <cell r="F26">
            <v>0.91</v>
          </cell>
          <cell r="G26" t="str">
            <v>Europe</v>
          </cell>
          <cell r="I26">
            <v>5896669.5</v>
          </cell>
          <cell r="J26">
            <v>5896669.5</v>
          </cell>
          <cell r="K26">
            <v>50000</v>
          </cell>
          <cell r="L26">
            <v>2</v>
          </cell>
          <cell r="M26">
            <v>5530.91</v>
          </cell>
          <cell r="N26">
            <v>4200</v>
          </cell>
          <cell r="Q26">
            <v>61.05758764002119</v>
          </cell>
          <cell r="S26">
            <v>106.61300762442347</v>
          </cell>
          <cell r="T26">
            <v>13.326625953052936</v>
          </cell>
          <cell r="Y26">
            <v>436.8</v>
          </cell>
          <cell r="Z26">
            <v>240.24000000000004</v>
          </cell>
          <cell r="AA26">
            <v>0.15</v>
          </cell>
          <cell r="AB26">
            <v>36.036000000000001</v>
          </cell>
          <cell r="AC26">
            <v>0</v>
          </cell>
          <cell r="AD26">
            <v>20.475000000000001</v>
          </cell>
          <cell r="AE26">
            <v>270.375</v>
          </cell>
          <cell r="AI26">
            <v>567.12599999999998</v>
          </cell>
          <cell r="AJ26">
            <v>19147</v>
          </cell>
          <cell r="AN26">
            <v>1.1000000000000001</v>
          </cell>
        </row>
        <row r="27">
          <cell r="B27">
            <v>230</v>
          </cell>
          <cell r="C27" t="str">
            <v>Hydraulic Excavator</v>
          </cell>
          <cell r="D27" t="str">
            <v>HitachiEX 1200</v>
          </cell>
          <cell r="E27" t="str">
            <v>109 t</v>
          </cell>
          <cell r="F27">
            <v>0.8</v>
          </cell>
          <cell r="G27" t="str">
            <v>Japan</v>
          </cell>
          <cell r="I27">
            <v>881250</v>
          </cell>
          <cell r="J27">
            <v>881250</v>
          </cell>
          <cell r="K27">
            <v>30000</v>
          </cell>
          <cell r="L27">
            <v>2</v>
          </cell>
          <cell r="M27">
            <v>5530.91</v>
          </cell>
          <cell r="Q27">
            <v>9.1249813318804254</v>
          </cell>
          <cell r="S27">
            <v>15.933182785472916</v>
          </cell>
          <cell r="T27">
            <v>1.9916478481841144</v>
          </cell>
          <cell r="Y27">
            <v>90.34</v>
          </cell>
          <cell r="Z27">
            <v>49.687000000000005</v>
          </cell>
          <cell r="AA27">
            <v>0.12</v>
          </cell>
          <cell r="AB27">
            <v>5.96244</v>
          </cell>
          <cell r="AC27">
            <v>0</v>
          </cell>
          <cell r="AD27">
            <v>4.125</v>
          </cell>
          <cell r="AE27">
            <v>27.3</v>
          </cell>
          <cell r="AI27">
            <v>87.07444000000001</v>
          </cell>
          <cell r="AJ27">
            <v>19147</v>
          </cell>
          <cell r="AN27">
            <v>0.52</v>
          </cell>
        </row>
        <row r="28">
          <cell r="B28">
            <v>231</v>
          </cell>
          <cell r="C28" t="str">
            <v>Hydraulic Excavator</v>
          </cell>
          <cell r="D28" t="str">
            <v>HitachiEX 1900</v>
          </cell>
          <cell r="E28" t="str">
            <v>186 t</v>
          </cell>
          <cell r="F28">
            <v>0.74</v>
          </cell>
          <cell r="G28" t="str">
            <v>Japan</v>
          </cell>
          <cell r="I28">
            <v>1770937.5</v>
          </cell>
          <cell r="J28">
            <v>1770937.5</v>
          </cell>
          <cell r="K28">
            <v>35000</v>
          </cell>
          <cell r="L28">
            <v>2</v>
          </cell>
          <cell r="M28">
            <v>5530.91</v>
          </cell>
          <cell r="Q28">
            <v>18.337329506300133</v>
          </cell>
          <cell r="S28">
            <v>32.018917321019508</v>
          </cell>
          <cell r="T28">
            <v>4.0023646651274385</v>
          </cell>
          <cell r="Y28">
            <v>140.4</v>
          </cell>
          <cell r="Z28">
            <v>77.220000000000013</v>
          </cell>
          <cell r="AA28">
            <v>0.12</v>
          </cell>
          <cell r="AB28">
            <v>9.2664000000000009</v>
          </cell>
          <cell r="AC28">
            <v>0</v>
          </cell>
          <cell r="AD28">
            <v>11.25</v>
          </cell>
          <cell r="AE28">
            <v>52.8</v>
          </cell>
          <cell r="AI28">
            <v>150.53640000000001</v>
          </cell>
          <cell r="AJ28">
            <v>19147</v>
          </cell>
          <cell r="AN28">
            <v>0.72</v>
          </cell>
        </row>
        <row r="29">
          <cell r="B29">
            <v>232</v>
          </cell>
          <cell r="C29" t="str">
            <v>Hydraulic Excavator</v>
          </cell>
          <cell r="D29" t="str">
            <v>HitachiEX 3600</v>
          </cell>
          <cell r="E29" t="str">
            <v>348 t</v>
          </cell>
          <cell r="F29">
            <v>0.74</v>
          </cell>
          <cell r="G29" t="str">
            <v>Japan</v>
          </cell>
          <cell r="I29">
            <v>3754387.5</v>
          </cell>
          <cell r="J29">
            <v>3754387.5</v>
          </cell>
          <cell r="K29">
            <v>45000</v>
          </cell>
          <cell r="L29">
            <v>2</v>
          </cell>
          <cell r="M29">
            <v>5530.91</v>
          </cell>
          <cell r="Q29">
            <v>38.875138553356258</v>
          </cell>
          <cell r="S29">
            <v>67.880104720561363</v>
          </cell>
          <cell r="T29">
            <v>8.4850130900701703</v>
          </cell>
          <cell r="Y29">
            <v>252</v>
          </cell>
          <cell r="Z29">
            <v>138.60000000000002</v>
          </cell>
          <cell r="AA29">
            <v>0.12</v>
          </cell>
          <cell r="AB29">
            <v>16.632000000000001</v>
          </cell>
          <cell r="AC29">
            <v>0</v>
          </cell>
          <cell r="AD29">
            <v>21</v>
          </cell>
          <cell r="AE29">
            <v>97.95</v>
          </cell>
          <cell r="AI29">
            <v>274.18200000000002</v>
          </cell>
          <cell r="AJ29">
            <v>19147</v>
          </cell>
          <cell r="AN29">
            <v>1.08</v>
          </cell>
        </row>
        <row r="30">
          <cell r="B30">
            <v>300</v>
          </cell>
          <cell r="C30" t="str">
            <v>Truck - Rear Dump</v>
          </cell>
          <cell r="D30" t="str">
            <v>Caterpillar769D</v>
          </cell>
          <cell r="E30" t="str">
            <v>38.0 t</v>
          </cell>
          <cell r="F30">
            <v>0.75</v>
          </cell>
          <cell r="G30" t="str">
            <v>USA</v>
          </cell>
          <cell r="I30">
            <v>618690</v>
          </cell>
          <cell r="J30">
            <v>618690</v>
          </cell>
          <cell r="K30">
            <v>30000</v>
          </cell>
          <cell r="L30">
            <v>2</v>
          </cell>
          <cell r="M30">
            <v>5765.65</v>
          </cell>
          <cell r="Q30">
            <v>6.1454581773923387</v>
          </cell>
          <cell r="S30">
            <v>10.730620138232464</v>
          </cell>
          <cell r="T30">
            <v>1.341327517279058</v>
          </cell>
          <cell r="Y30">
            <v>35.840000000000003</v>
          </cell>
          <cell r="Z30">
            <v>19.712000000000003</v>
          </cell>
          <cell r="AA30">
            <v>0.1</v>
          </cell>
          <cell r="AB30">
            <v>1.9712000000000005</v>
          </cell>
          <cell r="AC30">
            <v>3.8969437500000002</v>
          </cell>
          <cell r="AD30">
            <v>0.63749999999999996</v>
          </cell>
          <cell r="AE30">
            <v>7.3425000000000002</v>
          </cell>
          <cell r="AI30">
            <v>33.560143750000002</v>
          </cell>
          <cell r="AJ30">
            <v>19147</v>
          </cell>
          <cell r="AN30">
            <v>0.24</v>
          </cell>
        </row>
        <row r="31">
          <cell r="B31">
            <v>301</v>
          </cell>
          <cell r="C31" t="str">
            <v>Truck - Rear Dump</v>
          </cell>
          <cell r="D31" t="str">
            <v>Caterpillar773D</v>
          </cell>
          <cell r="E31" t="str">
            <v>53.0 t</v>
          </cell>
          <cell r="F31">
            <v>0.75</v>
          </cell>
          <cell r="G31" t="str">
            <v>USA</v>
          </cell>
          <cell r="I31">
            <v>867675</v>
          </cell>
          <cell r="J31">
            <v>867675</v>
          </cell>
          <cell r="K31">
            <v>35000</v>
          </cell>
          <cell r="L31">
            <v>2</v>
          </cell>
          <cell r="M31">
            <v>5765.65</v>
          </cell>
          <cell r="Q31">
            <v>8.6186303707331557</v>
          </cell>
          <cell r="S31">
            <v>15.04904043776504</v>
          </cell>
          <cell r="T31">
            <v>1.88113005472063</v>
          </cell>
          <cell r="Y31">
            <v>48.02</v>
          </cell>
          <cell r="Z31">
            <v>26.411000000000005</v>
          </cell>
          <cell r="AA31">
            <v>0.1</v>
          </cell>
          <cell r="AB31">
            <v>2.6411000000000007</v>
          </cell>
          <cell r="AC31">
            <v>6.6291750000000009</v>
          </cell>
          <cell r="AD31">
            <v>1.125</v>
          </cell>
          <cell r="AE31">
            <v>17.625</v>
          </cell>
          <cell r="AI31">
            <v>54.431275000000007</v>
          </cell>
          <cell r="AJ31">
            <v>19147</v>
          </cell>
          <cell r="AN31">
            <v>0.3</v>
          </cell>
        </row>
        <row r="32">
          <cell r="B32">
            <v>302</v>
          </cell>
          <cell r="C32" t="str">
            <v>Truck - Rear Dump</v>
          </cell>
          <cell r="D32" t="str">
            <v>Caterpillar777D</v>
          </cell>
          <cell r="E32" t="str">
            <v>97.0 t</v>
          </cell>
          <cell r="F32">
            <v>0.75</v>
          </cell>
          <cell r="G32" t="str">
            <v>USA</v>
          </cell>
          <cell r="I32">
            <v>1140000</v>
          </cell>
          <cell r="J32">
            <v>1140000</v>
          </cell>
          <cell r="K32">
            <v>40000</v>
          </cell>
          <cell r="L32">
            <v>2</v>
          </cell>
          <cell r="M32">
            <v>5765.65</v>
          </cell>
          <cell r="Q32">
            <v>11.323639176691502</v>
          </cell>
          <cell r="S32">
            <v>19.772271990148553</v>
          </cell>
          <cell r="T32">
            <v>2.4715339987685692</v>
          </cell>
          <cell r="Y32">
            <v>69.2</v>
          </cell>
          <cell r="Z32">
            <v>38.06</v>
          </cell>
          <cell r="AA32">
            <v>0.1</v>
          </cell>
          <cell r="AB32">
            <v>3.8060000000000005</v>
          </cell>
          <cell r="AC32">
            <v>10.8037125</v>
          </cell>
          <cell r="AD32">
            <v>1.38</v>
          </cell>
          <cell r="AE32">
            <v>22.05</v>
          </cell>
          <cell r="AI32">
            <v>76.099712499999995</v>
          </cell>
          <cell r="AJ32">
            <v>19147</v>
          </cell>
          <cell r="AN32">
            <v>0.36</v>
          </cell>
        </row>
        <row r="33">
          <cell r="B33">
            <v>303</v>
          </cell>
          <cell r="C33" t="str">
            <v>Truck - Rear Dump</v>
          </cell>
          <cell r="D33" t="str">
            <v>Caterpillar785C</v>
          </cell>
          <cell r="E33" t="str">
            <v>154 t</v>
          </cell>
          <cell r="F33">
            <v>0.7</v>
          </cell>
          <cell r="G33" t="str">
            <v>USA</v>
          </cell>
          <cell r="I33">
            <v>1734660</v>
          </cell>
          <cell r="J33">
            <v>1734660</v>
          </cell>
          <cell r="K33">
            <v>45000</v>
          </cell>
          <cell r="L33">
            <v>2</v>
          </cell>
          <cell r="M33">
            <v>5765.65</v>
          </cell>
          <cell r="Q33">
            <v>17.230406959859366</v>
          </cell>
          <cell r="S33">
            <v>30.08611344774657</v>
          </cell>
          <cell r="T33">
            <v>3.7607641809683212</v>
          </cell>
          <cell r="Y33">
            <v>99.5</v>
          </cell>
          <cell r="Z33">
            <v>54.725000000000001</v>
          </cell>
          <cell r="AA33">
            <v>0.1</v>
          </cell>
          <cell r="AB33">
            <v>5.4725000000000001</v>
          </cell>
          <cell r="AC33">
            <v>18.1274625</v>
          </cell>
          <cell r="AD33">
            <v>1.56</v>
          </cell>
          <cell r="AE33">
            <v>22.454999999999998</v>
          </cell>
          <cell r="AI33">
            <v>102.3399625</v>
          </cell>
          <cell r="AJ33">
            <v>19147</v>
          </cell>
          <cell r="AN33">
            <v>0.4</v>
          </cell>
        </row>
        <row r="34">
          <cell r="B34">
            <v>304</v>
          </cell>
          <cell r="C34" t="str">
            <v>Truck - Rear Dump</v>
          </cell>
          <cell r="D34" t="str">
            <v>Caterpillar789C</v>
          </cell>
          <cell r="E34" t="str">
            <v>196 t</v>
          </cell>
          <cell r="F34">
            <v>0.7</v>
          </cell>
          <cell r="G34" t="str">
            <v>USA</v>
          </cell>
          <cell r="I34">
            <v>1930500</v>
          </cell>
          <cell r="J34">
            <v>1930500</v>
          </cell>
          <cell r="K34">
            <v>50000</v>
          </cell>
          <cell r="L34">
            <v>2</v>
          </cell>
          <cell r="M34">
            <v>5765.65</v>
          </cell>
          <cell r="Q34">
            <v>19.175688974213109</v>
          </cell>
          <cell r="S34">
            <v>33.482781646475246</v>
          </cell>
          <cell r="T34">
            <v>4.1853477058094057</v>
          </cell>
          <cell r="Y34">
            <v>124.16</v>
          </cell>
          <cell r="Z34">
            <v>68.287999999999997</v>
          </cell>
          <cell r="AA34">
            <v>0.1</v>
          </cell>
          <cell r="AB34">
            <v>6.8288000000000002</v>
          </cell>
          <cell r="AC34">
            <v>25.810312499999998</v>
          </cell>
          <cell r="AD34">
            <v>1.8825000000000001</v>
          </cell>
          <cell r="AE34">
            <v>39</v>
          </cell>
          <cell r="AI34">
            <v>141.80961249999999</v>
          </cell>
          <cell r="AJ34">
            <v>19147</v>
          </cell>
          <cell r="AN34">
            <v>0.4</v>
          </cell>
        </row>
        <row r="35">
          <cell r="B35">
            <v>305</v>
          </cell>
          <cell r="C35" t="str">
            <v>Truck - Rear Dump</v>
          </cell>
          <cell r="D35" t="str">
            <v>Caterpillar793C</v>
          </cell>
          <cell r="E35" t="str">
            <v>232 t</v>
          </cell>
          <cell r="F35">
            <v>0.77</v>
          </cell>
          <cell r="G35" t="str">
            <v>USA</v>
          </cell>
          <cell r="I35">
            <v>2490249.75</v>
          </cell>
          <cell r="J35">
            <v>2490249.75</v>
          </cell>
          <cell r="K35">
            <v>57500</v>
          </cell>
          <cell r="L35">
            <v>2</v>
          </cell>
          <cell r="M35">
            <v>5765.65</v>
          </cell>
          <cell r="N35">
            <v>4200</v>
          </cell>
          <cell r="Q35">
            <v>24.735692656882648</v>
          </cell>
          <cell r="S35">
            <v>43.191136298596</v>
          </cell>
          <cell r="T35">
            <v>5.3988920373245</v>
          </cell>
          <cell r="Y35">
            <v>145.44</v>
          </cell>
          <cell r="Z35">
            <v>79.992000000000004</v>
          </cell>
          <cell r="AA35">
            <v>0.1</v>
          </cell>
          <cell r="AB35">
            <v>7.999200000000001</v>
          </cell>
          <cell r="AC35">
            <v>31.825237500000004</v>
          </cell>
          <cell r="AD35">
            <v>1.6425000000000001</v>
          </cell>
          <cell r="AE35">
            <v>40.215000000000003</v>
          </cell>
          <cell r="AI35">
            <v>161.67393750000002</v>
          </cell>
          <cell r="AJ35">
            <v>19147</v>
          </cell>
          <cell r="AN35">
            <v>0.45</v>
          </cell>
        </row>
        <row r="36">
          <cell r="B36">
            <v>603</v>
          </cell>
          <cell r="C36" t="str">
            <v>Grader</v>
          </cell>
          <cell r="D36" t="str">
            <v>Caterpillar14H</v>
          </cell>
          <cell r="E36" t="str">
            <v>160 kW</v>
          </cell>
          <cell r="F36">
            <v>0.85</v>
          </cell>
          <cell r="G36" t="str">
            <v>USA</v>
          </cell>
          <cell r="I36">
            <v>517998.75</v>
          </cell>
          <cell r="J36">
            <v>517998.75</v>
          </cell>
          <cell r="K36">
            <v>25000</v>
          </cell>
          <cell r="L36">
            <v>2</v>
          </cell>
          <cell r="M36">
            <v>5826.6</v>
          </cell>
          <cell r="Q36">
            <v>5.0914672369661655</v>
          </cell>
          <cell r="S36">
            <v>8.8902404489753888</v>
          </cell>
          <cell r="T36">
            <v>1.1112800561219236</v>
          </cell>
          <cell r="Y36">
            <v>26.4</v>
          </cell>
          <cell r="Z36">
            <v>14.52</v>
          </cell>
          <cell r="AA36">
            <v>0.1</v>
          </cell>
          <cell r="AB36">
            <v>1.452</v>
          </cell>
          <cell r="AC36">
            <v>1.1963699999999999</v>
          </cell>
          <cell r="AD36">
            <v>2.7974999999999999</v>
          </cell>
          <cell r="AE36">
            <v>8.2424999999999997</v>
          </cell>
          <cell r="AI36">
            <v>28.208369999999999</v>
          </cell>
          <cell r="AJ36">
            <v>19147</v>
          </cell>
          <cell r="AN36">
            <v>0.18</v>
          </cell>
        </row>
        <row r="37">
          <cell r="B37">
            <v>604</v>
          </cell>
          <cell r="C37" t="str">
            <v>Grader</v>
          </cell>
          <cell r="D37" t="str">
            <v>Caterpillar16H</v>
          </cell>
          <cell r="E37" t="str">
            <v>205 kW</v>
          </cell>
          <cell r="F37">
            <v>0.78</v>
          </cell>
          <cell r="G37" t="str">
            <v>USA</v>
          </cell>
          <cell r="I37">
            <v>639900</v>
          </cell>
          <cell r="J37">
            <v>639900</v>
          </cell>
          <cell r="K37">
            <v>30000</v>
          </cell>
          <cell r="L37">
            <v>2</v>
          </cell>
          <cell r="M37">
            <v>5826.6</v>
          </cell>
          <cell r="Q37">
            <v>6.2896481602217182</v>
          </cell>
          <cell r="S37">
            <v>10.982391102873031</v>
          </cell>
          <cell r="T37">
            <v>1.3727988878591288</v>
          </cell>
          <cell r="Y37">
            <v>33.83</v>
          </cell>
          <cell r="Z37">
            <v>18.6065</v>
          </cell>
          <cell r="AA37">
            <v>0.1</v>
          </cell>
          <cell r="AB37">
            <v>1.8606500000000001</v>
          </cell>
          <cell r="AC37">
            <v>1.5762600000000002</v>
          </cell>
          <cell r="AD37">
            <v>3.5474999999999999</v>
          </cell>
          <cell r="AE37">
            <v>18.862500000000001</v>
          </cell>
          <cell r="AI37">
            <v>44.453410000000005</v>
          </cell>
          <cell r="AJ37">
            <v>19147</v>
          </cell>
          <cell r="AN37">
            <v>0.18</v>
          </cell>
        </row>
        <row r="38">
          <cell r="B38">
            <v>605</v>
          </cell>
          <cell r="C38" t="str">
            <v>Grader</v>
          </cell>
          <cell r="D38" t="str">
            <v>Caterpillar24H</v>
          </cell>
          <cell r="E38" t="str">
            <v>373 kW</v>
          </cell>
          <cell r="F38">
            <v>0.85</v>
          </cell>
          <cell r="G38" t="str">
            <v>USA</v>
          </cell>
          <cell r="I38">
            <v>1485750</v>
          </cell>
          <cell r="J38">
            <v>1485750</v>
          </cell>
          <cell r="K38">
            <v>45000</v>
          </cell>
          <cell r="L38">
            <v>2</v>
          </cell>
          <cell r="M38">
            <v>5826.6</v>
          </cell>
          <cell r="Q38">
            <v>14.60360174097424</v>
          </cell>
          <cell r="S38">
            <v>25.49943363196375</v>
          </cell>
          <cell r="T38">
            <v>3.1874292039954688</v>
          </cell>
          <cell r="Y38">
            <v>61.55</v>
          </cell>
          <cell r="Z38">
            <v>33.852499999999999</v>
          </cell>
          <cell r="AA38">
            <v>0.1</v>
          </cell>
          <cell r="AB38">
            <v>3.3852500000000001</v>
          </cell>
          <cell r="AC38">
            <v>4.4263800000000009</v>
          </cell>
          <cell r="AD38">
            <v>7.7925000000000004</v>
          </cell>
          <cell r="AE38">
            <v>30.824999999999999</v>
          </cell>
          <cell r="AI38">
            <v>80.281630000000007</v>
          </cell>
          <cell r="AJ38">
            <v>19147</v>
          </cell>
          <cell r="AN38">
            <v>0.24</v>
          </cell>
        </row>
        <row r="39">
          <cell r="B39">
            <v>701</v>
          </cell>
          <cell r="C39" t="str">
            <v>Dozer - Track</v>
          </cell>
          <cell r="D39" t="str">
            <v>CaterpillarD7R</v>
          </cell>
          <cell r="E39" t="str">
            <v>171 kW</v>
          </cell>
          <cell r="F39">
            <v>0.86</v>
          </cell>
          <cell r="G39" t="str">
            <v>USA</v>
          </cell>
          <cell r="I39">
            <v>509733</v>
          </cell>
          <cell r="J39">
            <v>509733</v>
          </cell>
          <cell r="K39">
            <v>22500</v>
          </cell>
          <cell r="L39">
            <v>2</v>
          </cell>
          <cell r="M39">
            <v>5887.1</v>
          </cell>
          <cell r="Q39">
            <v>4.9587336776332709</v>
          </cell>
          <cell r="S39">
            <v>8.6584736117952801</v>
          </cell>
          <cell r="T39">
            <v>1.0823092014744102</v>
          </cell>
          <cell r="Y39">
            <v>30.78</v>
          </cell>
          <cell r="Z39">
            <v>16.929000000000002</v>
          </cell>
          <cell r="AA39">
            <v>0.12</v>
          </cell>
          <cell r="AB39">
            <v>2.0314800000000002</v>
          </cell>
          <cell r="AC39">
            <v>0</v>
          </cell>
          <cell r="AD39">
            <v>3</v>
          </cell>
          <cell r="AE39">
            <v>13.125</v>
          </cell>
          <cell r="AI39">
            <v>35.085480000000004</v>
          </cell>
          <cell r="AJ39">
            <v>19147</v>
          </cell>
          <cell r="AN39">
            <v>0.3</v>
          </cell>
        </row>
        <row r="40">
          <cell r="B40">
            <v>702</v>
          </cell>
          <cell r="C40" t="str">
            <v>Dozer - Track</v>
          </cell>
          <cell r="D40" t="str">
            <v>CaterpillarD8R</v>
          </cell>
          <cell r="E40" t="str">
            <v>228 kW</v>
          </cell>
          <cell r="F40">
            <v>0.86</v>
          </cell>
          <cell r="G40" t="str">
            <v>USA</v>
          </cell>
          <cell r="I40">
            <v>677378.25</v>
          </cell>
          <cell r="J40">
            <v>677378.25</v>
          </cell>
          <cell r="K40">
            <v>25000</v>
          </cell>
          <cell r="L40">
            <v>2</v>
          </cell>
          <cell r="M40">
            <v>5887.1</v>
          </cell>
          <cell r="Q40">
            <v>6.5896034605789451</v>
          </cell>
          <cell r="S40">
            <v>11.50614479115354</v>
          </cell>
          <cell r="T40">
            <v>1.438268098894192</v>
          </cell>
          <cell r="Y40">
            <v>41.04</v>
          </cell>
          <cell r="Z40">
            <v>22.572000000000003</v>
          </cell>
          <cell r="AA40">
            <v>0.12</v>
          </cell>
          <cell r="AB40">
            <v>2.7086400000000004</v>
          </cell>
          <cell r="AC40">
            <v>0</v>
          </cell>
          <cell r="AD40">
            <v>3.8025000000000002</v>
          </cell>
          <cell r="AE40">
            <v>20.212499999999999</v>
          </cell>
          <cell r="AI40">
            <v>49.295640000000006</v>
          </cell>
          <cell r="AJ40">
            <v>19147</v>
          </cell>
          <cell r="AN40">
            <v>0.3</v>
          </cell>
        </row>
        <row r="41">
          <cell r="B41">
            <v>703</v>
          </cell>
          <cell r="C41" t="str">
            <v>Dozer - Track</v>
          </cell>
          <cell r="D41" t="str">
            <v>CaterpillarD9R</v>
          </cell>
          <cell r="E41" t="str">
            <v>302 kW</v>
          </cell>
          <cell r="F41">
            <v>0.86</v>
          </cell>
          <cell r="G41" t="str">
            <v>USA</v>
          </cell>
          <cell r="I41">
            <v>724953.75</v>
          </cell>
          <cell r="J41">
            <v>724953.75</v>
          </cell>
          <cell r="K41">
            <v>27500</v>
          </cell>
          <cell r="L41">
            <v>2</v>
          </cell>
          <cell r="M41">
            <v>5887.1</v>
          </cell>
          <cell r="Q41">
            <v>7.0524226896267868</v>
          </cell>
          <cell r="S41">
            <v>12.314276129163764</v>
          </cell>
          <cell r="T41">
            <v>1.5392845161454705</v>
          </cell>
          <cell r="Y41">
            <v>54.36</v>
          </cell>
          <cell r="Z41">
            <v>29.898000000000003</v>
          </cell>
          <cell r="AA41">
            <v>0.12</v>
          </cell>
          <cell r="AB41">
            <v>3.5877600000000003</v>
          </cell>
          <cell r="AC41">
            <v>0</v>
          </cell>
          <cell r="AD41">
            <v>5.0625</v>
          </cell>
          <cell r="AE41">
            <v>28.567499999999999</v>
          </cell>
          <cell r="AI41">
            <v>67.115759999999995</v>
          </cell>
          <cell r="AJ41">
            <v>19147</v>
          </cell>
          <cell r="AN41">
            <v>0.36</v>
          </cell>
        </row>
        <row r="42">
          <cell r="B42">
            <v>704</v>
          </cell>
          <cell r="C42" t="str">
            <v>Dozer - Track</v>
          </cell>
          <cell r="D42" t="str">
            <v>CaterpillarD10R</v>
          </cell>
          <cell r="E42" t="str">
            <v>425 kW</v>
          </cell>
          <cell r="F42">
            <v>0.86</v>
          </cell>
          <cell r="G42" t="str">
            <v>USA</v>
          </cell>
          <cell r="I42">
            <v>1046360.25</v>
          </cell>
          <cell r="J42">
            <v>1046360.25</v>
          </cell>
          <cell r="K42">
            <v>30000</v>
          </cell>
          <cell r="L42">
            <v>2</v>
          </cell>
          <cell r="M42">
            <v>5887.1</v>
          </cell>
          <cell r="Q42">
            <v>10.179097312930034</v>
          </cell>
          <cell r="S42">
            <v>17.773780808887228</v>
          </cell>
          <cell r="T42">
            <v>2.2217226011109035</v>
          </cell>
          <cell r="Y42">
            <v>76.5</v>
          </cell>
          <cell r="Z42">
            <v>42.075000000000003</v>
          </cell>
          <cell r="AA42">
            <v>0.12</v>
          </cell>
          <cell r="AB42">
            <v>5.0490000000000004</v>
          </cell>
          <cell r="AC42">
            <v>0</v>
          </cell>
          <cell r="AD42">
            <v>4.8600000000000003</v>
          </cell>
          <cell r="AE42">
            <v>60.15</v>
          </cell>
          <cell r="AI42">
            <v>112.134</v>
          </cell>
          <cell r="AJ42">
            <v>19147</v>
          </cell>
          <cell r="AN42">
            <v>0.36</v>
          </cell>
        </row>
        <row r="43">
          <cell r="B43">
            <v>705</v>
          </cell>
          <cell r="C43" t="str">
            <v>Dozer - Track</v>
          </cell>
          <cell r="D43" t="str">
            <v>CaterpillarD11R</v>
          </cell>
          <cell r="E43" t="str">
            <v>634 kW</v>
          </cell>
          <cell r="F43">
            <v>0.8</v>
          </cell>
          <cell r="G43" t="str">
            <v>USA</v>
          </cell>
          <cell r="I43">
            <v>1540700.25</v>
          </cell>
          <cell r="J43">
            <v>1540700.25</v>
          </cell>
          <cell r="K43">
            <v>32500</v>
          </cell>
          <cell r="L43">
            <v>2</v>
          </cell>
          <cell r="M43">
            <v>5887.1</v>
          </cell>
          <cell r="Q43">
            <v>14.98808634483739</v>
          </cell>
          <cell r="S43">
            <v>26.170784426967437</v>
          </cell>
          <cell r="T43">
            <v>3.2713480533709292</v>
          </cell>
          <cell r="Y43">
            <v>114.12</v>
          </cell>
          <cell r="Z43">
            <v>62.766000000000005</v>
          </cell>
          <cell r="AA43">
            <v>0.12</v>
          </cell>
          <cell r="AB43">
            <v>7.5319200000000004</v>
          </cell>
          <cell r="AC43">
            <v>0</v>
          </cell>
          <cell r="AD43">
            <v>11.5875</v>
          </cell>
          <cell r="AE43">
            <v>61.424999999999997</v>
          </cell>
          <cell r="AI43">
            <v>143.31042000000002</v>
          </cell>
          <cell r="AJ43">
            <v>19147</v>
          </cell>
          <cell r="AN43">
            <v>0.42</v>
          </cell>
        </row>
        <row r="44">
          <cell r="B44">
            <v>706</v>
          </cell>
          <cell r="C44" t="str">
            <v>Dozer - Track</v>
          </cell>
          <cell r="D44" t="str">
            <v>CaterpillarD11R CD</v>
          </cell>
          <cell r="E44" t="str">
            <v>634 kW</v>
          </cell>
          <cell r="F44">
            <v>0.86</v>
          </cell>
          <cell r="G44" t="str">
            <v>USA</v>
          </cell>
          <cell r="I44">
            <v>1397046</v>
          </cell>
          <cell r="J44">
            <v>1397046</v>
          </cell>
          <cell r="K44">
            <v>32500</v>
          </cell>
          <cell r="L44">
            <v>2</v>
          </cell>
          <cell r="M44">
            <v>5887.1</v>
          </cell>
          <cell r="Q44">
            <v>13.590603412772662</v>
          </cell>
          <cell r="S44">
            <v>23.730631380475952</v>
          </cell>
          <cell r="T44">
            <v>2.9663289225594944</v>
          </cell>
          <cell r="Y44">
            <v>114.12</v>
          </cell>
          <cell r="Z44">
            <v>62.766000000000005</v>
          </cell>
          <cell r="AA44">
            <v>0.12</v>
          </cell>
          <cell r="AB44">
            <v>7.5319200000000004</v>
          </cell>
          <cell r="AC44">
            <v>0</v>
          </cell>
          <cell r="AD44">
            <v>11.5875</v>
          </cell>
          <cell r="AE44">
            <v>42.674999999999997</v>
          </cell>
          <cell r="AI44">
            <v>124.56042000000001</v>
          </cell>
          <cell r="AJ44">
            <v>19147</v>
          </cell>
          <cell r="AN44">
            <v>0.42</v>
          </cell>
        </row>
        <row r="45">
          <cell r="B45">
            <v>800</v>
          </cell>
          <cell r="C45" t="str">
            <v>Dozer - Rubber Tyre</v>
          </cell>
          <cell r="D45" t="str">
            <v>Caterpillar824G</v>
          </cell>
          <cell r="E45" t="str">
            <v>235 kW</v>
          </cell>
          <cell r="F45">
            <v>0.9</v>
          </cell>
          <cell r="G45" t="str">
            <v>USA</v>
          </cell>
          <cell r="I45">
            <v>626982</v>
          </cell>
          <cell r="J45">
            <v>626982</v>
          </cell>
          <cell r="K45">
            <v>25000</v>
          </cell>
          <cell r="L45">
            <v>2</v>
          </cell>
          <cell r="M45">
            <v>5887.1</v>
          </cell>
          <cell r="Q45">
            <v>6.0993436930115585</v>
          </cell>
          <cell r="S45">
            <v>10.650099369808565</v>
          </cell>
          <cell r="T45">
            <v>1.3312624212260706</v>
          </cell>
          <cell r="Y45">
            <v>35.25</v>
          </cell>
          <cell r="Z45">
            <v>19.387500000000003</v>
          </cell>
          <cell r="AA45">
            <v>0.1</v>
          </cell>
          <cell r="AB45">
            <v>1.9387500000000004</v>
          </cell>
          <cell r="AC45">
            <v>2.8294874999999999</v>
          </cell>
          <cell r="AD45">
            <v>1.8075000000000001</v>
          </cell>
          <cell r="AE45">
            <v>13.875</v>
          </cell>
          <cell r="AI45">
            <v>39.838237500000005</v>
          </cell>
          <cell r="AJ45">
            <v>19147</v>
          </cell>
          <cell r="AN45">
            <v>0.3</v>
          </cell>
        </row>
        <row r="46">
          <cell r="B46">
            <v>801</v>
          </cell>
          <cell r="C46" t="str">
            <v>Dozer - Rubber Tyre</v>
          </cell>
          <cell r="D46" t="str">
            <v>Caterpillar834G</v>
          </cell>
          <cell r="E46" t="str">
            <v>358 kW</v>
          </cell>
          <cell r="F46">
            <v>0.9</v>
          </cell>
          <cell r="G46" t="str">
            <v>USA</v>
          </cell>
          <cell r="I46">
            <v>830940</v>
          </cell>
          <cell r="J46">
            <v>830940</v>
          </cell>
          <cell r="K46">
            <v>32500</v>
          </cell>
          <cell r="L46">
            <v>2</v>
          </cell>
          <cell r="M46">
            <v>5887.1</v>
          </cell>
          <cell r="Q46">
            <v>8.083467544955079</v>
          </cell>
          <cell r="S46">
            <v>14.114589526252313</v>
          </cell>
          <cell r="T46">
            <v>1.7643236907815392</v>
          </cell>
          <cell r="Y46">
            <v>53.7</v>
          </cell>
          <cell r="Z46">
            <v>29.535000000000004</v>
          </cell>
          <cell r="AA46">
            <v>0.1</v>
          </cell>
          <cell r="AB46">
            <v>2.9535000000000005</v>
          </cell>
          <cell r="AC46">
            <v>4.8399749999999999</v>
          </cell>
          <cell r="AD46">
            <v>0</v>
          </cell>
          <cell r="AE46">
            <v>0</v>
          </cell>
          <cell r="AI46">
            <v>37.328475000000005</v>
          </cell>
          <cell r="AJ46">
            <v>19147</v>
          </cell>
          <cell r="AN46">
            <v>0.3</v>
          </cell>
        </row>
        <row r="47">
          <cell r="B47">
            <v>802</v>
          </cell>
          <cell r="C47" t="str">
            <v>Dozer - Rubber Tyre</v>
          </cell>
          <cell r="D47" t="str">
            <v>Caterpillar844</v>
          </cell>
          <cell r="E47" t="str">
            <v>466 kW</v>
          </cell>
          <cell r="F47">
            <v>0.75</v>
          </cell>
          <cell r="G47" t="str">
            <v>USA</v>
          </cell>
          <cell r="I47">
            <v>1282500</v>
          </cell>
          <cell r="J47">
            <v>1282500</v>
          </cell>
          <cell r="K47">
            <v>32500</v>
          </cell>
          <cell r="L47">
            <v>2</v>
          </cell>
          <cell r="M47">
            <v>5887.1</v>
          </cell>
          <cell r="Q47">
            <v>12.476288452120361</v>
          </cell>
          <cell r="S47">
            <v>21.784919569907082</v>
          </cell>
          <cell r="T47">
            <v>2.7231149462383852</v>
          </cell>
          <cell r="Y47">
            <v>69.900000000000006</v>
          </cell>
          <cell r="Z47">
            <v>38.445000000000007</v>
          </cell>
          <cell r="AA47">
            <v>0.1</v>
          </cell>
          <cell r="AB47">
            <v>3.8445000000000009</v>
          </cell>
          <cell r="AC47">
            <v>9.0704250000000002</v>
          </cell>
          <cell r="AD47">
            <v>4.4400000000000004</v>
          </cell>
          <cell r="AE47">
            <v>27.824999999999999</v>
          </cell>
          <cell r="AI47">
            <v>83.624925000000005</v>
          </cell>
          <cell r="AJ47">
            <v>19147</v>
          </cell>
          <cell r="AN47">
            <v>0.33</v>
          </cell>
        </row>
        <row r="48">
          <cell r="B48">
            <v>803</v>
          </cell>
          <cell r="C48" t="str">
            <v>Dozer - Rubber Tyre</v>
          </cell>
          <cell r="D48" t="str">
            <v>Caterpillar854G</v>
          </cell>
          <cell r="E48" t="str">
            <v>597 kW</v>
          </cell>
          <cell r="F48">
            <v>0.9</v>
          </cell>
          <cell r="G48" t="str">
            <v>USA</v>
          </cell>
          <cell r="I48">
            <v>1473030</v>
          </cell>
          <cell r="J48">
            <v>1473030</v>
          </cell>
          <cell r="K48">
            <v>35000</v>
          </cell>
          <cell r="L48">
            <v>2</v>
          </cell>
          <cell r="M48">
            <v>5887.1</v>
          </cell>
          <cell r="Q48">
            <v>14.329783375147644</v>
          </cell>
          <cell r="S48">
            <v>25.021317796538192</v>
          </cell>
          <cell r="T48">
            <v>3.127664724567274</v>
          </cell>
          <cell r="Y48">
            <v>89.55</v>
          </cell>
          <cell r="Z48">
            <v>49.252500000000005</v>
          </cell>
          <cell r="AA48">
            <v>0.1</v>
          </cell>
          <cell r="AB48">
            <v>4.925250000000001</v>
          </cell>
          <cell r="AC48">
            <v>13.362300000000001</v>
          </cell>
          <cell r="AD48">
            <v>5.4074999999999998</v>
          </cell>
          <cell r="AE48">
            <v>37.65</v>
          </cell>
          <cell r="AI48">
            <v>110.59755000000001</v>
          </cell>
          <cell r="AJ48">
            <v>19147</v>
          </cell>
          <cell r="AN48">
            <v>0.36</v>
          </cell>
        </row>
        <row r="49">
          <cell r="B49">
            <v>1101</v>
          </cell>
          <cell r="C49" t="str">
            <v>Watercart</v>
          </cell>
          <cell r="D49" t="str">
            <v>Caterpillar773D</v>
          </cell>
          <cell r="E49" t="str">
            <v>45.0 kl</v>
          </cell>
          <cell r="F49">
            <v>0.75</v>
          </cell>
          <cell r="G49" t="str">
            <v>USA</v>
          </cell>
          <cell r="I49">
            <v>727462.5</v>
          </cell>
          <cell r="J49">
            <v>727462.5</v>
          </cell>
          <cell r="K49">
            <v>27500</v>
          </cell>
          <cell r="L49">
            <v>2</v>
          </cell>
          <cell r="M49">
            <v>4773.2</v>
          </cell>
          <cell r="Q49">
            <v>8.7283152763989946</v>
          </cell>
          <cell r="S49">
            <v>15.240561887203553</v>
          </cell>
          <cell r="T49">
            <v>1.9050702359004441</v>
          </cell>
          <cell r="Y49">
            <v>48.02</v>
          </cell>
          <cell r="Z49">
            <v>26.411000000000005</v>
          </cell>
          <cell r="AA49">
            <v>0.1</v>
          </cell>
          <cell r="AB49">
            <v>2.6411000000000007</v>
          </cell>
          <cell r="AC49">
            <v>6.6291750000000009</v>
          </cell>
          <cell r="AD49">
            <v>1.125</v>
          </cell>
          <cell r="AE49">
            <v>29.07</v>
          </cell>
          <cell r="AI49">
            <v>65.876275000000007</v>
          </cell>
          <cell r="AJ49">
            <v>19147</v>
          </cell>
          <cell r="AN49">
            <v>0.3</v>
          </cell>
        </row>
        <row r="50">
          <cell r="B50">
            <v>1102</v>
          </cell>
          <cell r="C50" t="str">
            <v>Watercart</v>
          </cell>
          <cell r="D50" t="str">
            <v>Caterpillar777D</v>
          </cell>
          <cell r="E50" t="str">
            <v>80.0 kl</v>
          </cell>
          <cell r="F50">
            <v>0.75</v>
          </cell>
          <cell r="G50" t="str">
            <v>USA</v>
          </cell>
          <cell r="I50">
            <v>1068750</v>
          </cell>
          <cell r="J50">
            <v>1068750</v>
          </cell>
          <cell r="K50">
            <v>30000</v>
          </cell>
          <cell r="L50">
            <v>2</v>
          </cell>
          <cell r="M50">
            <v>4773.2</v>
          </cell>
          <cell r="Q50">
            <v>12.823186008421638</v>
          </cell>
          <cell r="S50">
            <v>22.390639403335289</v>
          </cell>
          <cell r="T50">
            <v>2.7988299254169111</v>
          </cell>
          <cell r="Y50">
            <v>69.2</v>
          </cell>
          <cell r="Z50">
            <v>38.06</v>
          </cell>
          <cell r="AA50">
            <v>0.1</v>
          </cell>
          <cell r="AB50">
            <v>3.8060000000000005</v>
          </cell>
          <cell r="AC50">
            <v>10.8037125</v>
          </cell>
          <cell r="AD50">
            <v>1.5</v>
          </cell>
          <cell r="AE50">
            <v>37.935000000000002</v>
          </cell>
          <cell r="AI50">
            <v>92.104712500000005</v>
          </cell>
          <cell r="AJ50">
            <v>19147</v>
          </cell>
          <cell r="AN50">
            <v>0.36</v>
          </cell>
        </row>
        <row r="51">
          <cell r="B51">
            <v>1103</v>
          </cell>
          <cell r="C51" t="str">
            <v>Watercart</v>
          </cell>
          <cell r="D51" t="str">
            <v>Caterpillar785C</v>
          </cell>
          <cell r="E51" t="str">
            <v>120 kl</v>
          </cell>
          <cell r="F51">
            <v>0.7</v>
          </cell>
          <cell r="G51" t="str">
            <v>USA</v>
          </cell>
          <cell r="I51">
            <v>1734660</v>
          </cell>
          <cell r="J51">
            <v>1734660</v>
          </cell>
          <cell r="K51">
            <v>30000</v>
          </cell>
          <cell r="L51">
            <v>2</v>
          </cell>
          <cell r="M51">
            <v>4773.2</v>
          </cell>
          <cell r="Q51">
            <v>20.812975758005773</v>
          </cell>
          <cell r="S51">
            <v>36.341657588200789</v>
          </cell>
          <cell r="T51">
            <v>4.5427071985250986</v>
          </cell>
          <cell r="Y51">
            <v>99.5</v>
          </cell>
          <cell r="Z51">
            <v>54.725000000000001</v>
          </cell>
          <cell r="AA51">
            <v>0.1</v>
          </cell>
          <cell r="AB51">
            <v>5.4725000000000001</v>
          </cell>
          <cell r="AC51">
            <v>18.1274625</v>
          </cell>
          <cell r="AD51">
            <v>1.7250000000000001</v>
          </cell>
          <cell r="AE51">
            <v>39.75</v>
          </cell>
          <cell r="AI51">
            <v>119.79996250000001</v>
          </cell>
          <cell r="AJ51">
            <v>19147</v>
          </cell>
          <cell r="AN51">
            <v>0.4</v>
          </cell>
        </row>
        <row r="52">
          <cell r="B52">
            <v>1318</v>
          </cell>
          <cell r="C52" t="str">
            <v>Drill - Diesel</v>
          </cell>
          <cell r="D52" t="str">
            <v>DrillTechD40KS (LP)</v>
          </cell>
          <cell r="E52" t="str">
            <v>40000 lb</v>
          </cell>
          <cell r="F52">
            <v>0.91</v>
          </cell>
          <cell r="G52" t="str">
            <v>USA</v>
          </cell>
          <cell r="I52">
            <v>864531.75</v>
          </cell>
          <cell r="J52">
            <v>864531.75</v>
          </cell>
          <cell r="K52">
            <v>45000</v>
          </cell>
          <cell r="L52">
            <v>2</v>
          </cell>
          <cell r="M52">
            <v>5826.6</v>
          </cell>
          <cell r="Q52">
            <v>8.4975785760912075</v>
          </cell>
          <cell r="S52">
            <v>14.837671197610955</v>
          </cell>
          <cell r="T52">
            <v>1.8547088997013697</v>
          </cell>
          <cell r="Y52">
            <v>67.41</v>
          </cell>
          <cell r="Z52">
            <v>37.075499999999998</v>
          </cell>
          <cell r="AA52">
            <v>0.12</v>
          </cell>
          <cell r="AB52">
            <v>4.4490599999999993</v>
          </cell>
          <cell r="AC52">
            <v>0</v>
          </cell>
          <cell r="AD52">
            <v>0</v>
          </cell>
          <cell r="AE52">
            <v>26.25</v>
          </cell>
          <cell r="AI52">
            <v>67.774559999999994</v>
          </cell>
          <cell r="AJ52">
            <v>19147</v>
          </cell>
          <cell r="AN52">
            <v>0.8</v>
          </cell>
        </row>
        <row r="53">
          <cell r="B53">
            <v>1319</v>
          </cell>
          <cell r="C53" t="str">
            <v>Drill - Diesel</v>
          </cell>
          <cell r="D53" t="str">
            <v>DrillTechD55SP</v>
          </cell>
          <cell r="E53" t="str">
            <v>55000 lb</v>
          </cell>
          <cell r="F53">
            <v>1</v>
          </cell>
          <cell r="G53" t="str">
            <v>Australia</v>
          </cell>
          <cell r="I53">
            <v>1097180</v>
          </cell>
          <cell r="J53">
            <v>1097180</v>
          </cell>
          <cell r="K53">
            <v>45000</v>
          </cell>
          <cell r="L53">
            <v>2</v>
          </cell>
          <cell r="M53">
            <v>5826.6</v>
          </cell>
          <cell r="Q53">
            <v>10.784304060684583</v>
          </cell>
          <cell r="S53">
            <v>18.830535818487625</v>
          </cell>
          <cell r="T53">
            <v>2.3538169773109532</v>
          </cell>
          <cell r="Y53">
            <v>86.1</v>
          </cell>
          <cell r="Z53">
            <v>47.355000000000004</v>
          </cell>
          <cell r="AA53">
            <v>0.12</v>
          </cell>
          <cell r="AB53">
            <v>5.6825999999999999</v>
          </cell>
          <cell r="AC53">
            <v>0</v>
          </cell>
          <cell r="AD53">
            <v>0</v>
          </cell>
          <cell r="AE53">
            <v>0</v>
          </cell>
          <cell r="AI53">
            <v>53.037600000000005</v>
          </cell>
          <cell r="AJ53">
            <v>19147</v>
          </cell>
          <cell r="AN53">
            <v>0.8</v>
          </cell>
        </row>
        <row r="54">
          <cell r="B54">
            <v>1320</v>
          </cell>
          <cell r="C54" t="str">
            <v>Drill - Diesel</v>
          </cell>
          <cell r="D54" t="str">
            <v>DrillTechD60KS</v>
          </cell>
          <cell r="E54" t="str">
            <v>60000 lb</v>
          </cell>
          <cell r="F54">
            <v>0.93</v>
          </cell>
          <cell r="G54" t="str">
            <v>USA</v>
          </cell>
          <cell r="I54">
            <v>1097181</v>
          </cell>
          <cell r="J54">
            <v>1097181</v>
          </cell>
          <cell r="K54">
            <v>45000</v>
          </cell>
          <cell r="L54">
            <v>2</v>
          </cell>
          <cell r="M54">
            <v>5826.6</v>
          </cell>
          <cell r="Q54">
            <v>10.784313889795632</v>
          </cell>
          <cell r="S54">
            <v>18.830552981155389</v>
          </cell>
          <cell r="T54">
            <v>2.3538191226444241</v>
          </cell>
          <cell r="Y54">
            <v>98.7</v>
          </cell>
          <cell r="Z54">
            <v>54.285000000000004</v>
          </cell>
          <cell r="AA54">
            <v>0.12</v>
          </cell>
          <cell r="AB54">
            <v>6.5141999999999998</v>
          </cell>
          <cell r="AC54">
            <v>0</v>
          </cell>
          <cell r="AD54">
            <v>0</v>
          </cell>
          <cell r="AE54">
            <v>0</v>
          </cell>
          <cell r="AI54">
            <v>60.799200000000006</v>
          </cell>
          <cell r="AJ54">
            <v>19147</v>
          </cell>
          <cell r="AN54">
            <v>0.8</v>
          </cell>
        </row>
        <row r="55">
          <cell r="B55">
            <v>1321</v>
          </cell>
          <cell r="C55" t="str">
            <v>Drill - Diesel</v>
          </cell>
          <cell r="D55" t="str">
            <v>DrillTechD75KS</v>
          </cell>
          <cell r="E55" t="str">
            <v>75000 lb</v>
          </cell>
          <cell r="F55">
            <v>0.93</v>
          </cell>
          <cell r="G55" t="str">
            <v>USA</v>
          </cell>
          <cell r="I55">
            <v>1152136.5</v>
          </cell>
          <cell r="J55">
            <v>1152136.5</v>
          </cell>
          <cell r="K55">
            <v>45000</v>
          </cell>
          <cell r="L55">
            <v>2</v>
          </cell>
          <cell r="M55">
            <v>5826.6</v>
          </cell>
          <cell r="Q55">
            <v>11.32447760204608</v>
          </cell>
          <cell r="S55">
            <v>19.773735969519102</v>
          </cell>
          <cell r="T55">
            <v>2.4717169961898877</v>
          </cell>
          <cell r="Y55">
            <v>98.7</v>
          </cell>
          <cell r="Z55">
            <v>54.285000000000004</v>
          </cell>
          <cell r="AA55">
            <v>0.12</v>
          </cell>
          <cell r="AB55">
            <v>6.5141999999999998</v>
          </cell>
          <cell r="AC55">
            <v>1</v>
          </cell>
          <cell r="AD55">
            <v>0</v>
          </cell>
          <cell r="AE55">
            <v>31.5</v>
          </cell>
          <cell r="AI55">
            <v>93.299200000000013</v>
          </cell>
          <cell r="AJ55">
            <v>19147</v>
          </cell>
          <cell r="AN55">
            <v>1</v>
          </cell>
        </row>
        <row r="56">
          <cell r="B56">
            <v>247</v>
          </cell>
          <cell r="C56" t="str">
            <v>Hydraulic Excavator</v>
          </cell>
          <cell r="D56" t="str">
            <v>Caterpillar345CL</v>
          </cell>
          <cell r="E56" t="str">
            <v>44 t</v>
          </cell>
          <cell r="F56">
            <v>1</v>
          </cell>
          <cell r="G56" t="str">
            <v>USA</v>
          </cell>
          <cell r="H56">
            <v>1</v>
          </cell>
          <cell r="I56">
            <v>582937</v>
          </cell>
          <cell r="J56">
            <v>582937</v>
          </cell>
          <cell r="K56">
            <v>45000</v>
          </cell>
          <cell r="L56">
            <v>2</v>
          </cell>
          <cell r="M56">
            <v>5530.91</v>
          </cell>
          <cell r="Q56">
            <v>9.1249813318804254</v>
          </cell>
          <cell r="S56">
            <v>15.933182785472916</v>
          </cell>
          <cell r="T56">
            <v>1.9916478481841144</v>
          </cell>
          <cell r="Y56">
            <v>90.34</v>
          </cell>
          <cell r="Z56">
            <v>49.687000000000005</v>
          </cell>
          <cell r="AA56">
            <v>0.12</v>
          </cell>
          <cell r="AB56">
            <v>5.96244</v>
          </cell>
          <cell r="AC56">
            <v>0</v>
          </cell>
          <cell r="AD56">
            <v>4.125</v>
          </cell>
          <cell r="AE56">
            <v>27.3</v>
          </cell>
          <cell r="AI56">
            <v>87.07444000000001</v>
          </cell>
          <cell r="AJ56">
            <v>19147</v>
          </cell>
          <cell r="AN56">
            <v>0.52</v>
          </cell>
        </row>
      </sheetData>
      <sheetData sheetId="52" refreshError="1"/>
      <sheetData sheetId="5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ización"/>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BD100-45-P1"/>
      <sheetName val="TABLA_DE_CONTENIDO"/>
      <sheetName val="GENERALIDADES_"/>
      <sheetName val="CUMPLIMIENTO_%_"/>
      <sheetName val="CUMPLIMIENTO_%__(2)"/>
      <sheetName val="ESTADO_RED"/>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s>
    <sheetDataSet>
      <sheetData sheetId="0">
        <row r="2">
          <cell r="A2" t="str">
            <v>REGIONAL CUNDINAMARCA</v>
          </cell>
        </row>
      </sheetData>
      <sheetData sheetId="1" refreshError="1"/>
      <sheetData sheetId="2" refreshError="1">
        <row r="2">
          <cell r="A2" t="str">
            <v>REGIONAL CUNDINAMARCA</v>
          </cell>
        </row>
      </sheetData>
      <sheetData sheetId="3" refreshError="1"/>
      <sheetData sheetId="4" refreshError="1">
        <row r="2">
          <cell r="A2" t="str">
            <v>REGIONAL CUNDINAMARCA</v>
          </cell>
        </row>
        <row r="9">
          <cell r="E9" t="str">
            <v>EDGAR EDUARDO HERNANDEZ Q.</v>
          </cell>
        </row>
      </sheetData>
      <sheetData sheetId="5">
        <row r="8">
          <cell r="E8" t="str">
            <v>BIMESTRE: JULIO - AGOSTO DE 2001</v>
          </cell>
        </row>
      </sheetData>
      <sheetData sheetId="6" refreshError="1"/>
      <sheetData sheetId="7" refreshError="1">
        <row r="8">
          <cell r="E8" t="str">
            <v>BIMESTRE: JULIO - AGOSTO DE 2001</v>
          </cell>
        </row>
      </sheetData>
      <sheetData sheetId="8">
        <row r="8">
          <cell r="E8" t="str">
            <v>BIMESTRE: JULIO - AGOSTO DE 2001</v>
          </cell>
        </row>
      </sheetData>
      <sheetData sheetId="9">
        <row r="8">
          <cell r="E8" t="str">
            <v>BIMESTRE: JULIO - AGOSTO DE 2001</v>
          </cell>
        </row>
      </sheetData>
      <sheetData sheetId="10">
        <row r="8">
          <cell r="E8" t="str">
            <v>BIMESTRE: JULIO - AGOSTO DE 2001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REGIONAL CUNDINAMARCA</v>
          </cell>
        </row>
      </sheetData>
      <sheetData sheetId="45">
        <row r="2">
          <cell r="A2" t="str">
            <v>REGIONAL CUNDINAMARCA</v>
          </cell>
        </row>
      </sheetData>
      <sheetData sheetId="46">
        <row r="2">
          <cell r="A2" t="str">
            <v>REGIONAL CUNDINAMARCA</v>
          </cell>
        </row>
      </sheetData>
      <sheetData sheetId="47">
        <row r="2">
          <cell r="A2" t="str">
            <v>REGIONAL CUNDINAMARCA</v>
          </cell>
        </row>
      </sheetData>
      <sheetData sheetId="48"/>
      <sheetData sheetId="49" refreshError="1"/>
      <sheetData sheetId="50"/>
      <sheetData sheetId="51">
        <row r="8">
          <cell r="E8" t="str">
            <v>BIMESTRE: JULIO - AGOSTO DE 2001</v>
          </cell>
        </row>
      </sheetData>
      <sheetData sheetId="52">
        <row r="8">
          <cell r="E8" t="str">
            <v>BIMESTRE: JULIO - AGOSTO DE 2001</v>
          </cell>
        </row>
      </sheetData>
      <sheetData sheetId="53"/>
      <sheetData sheetId="54">
        <row r="8">
          <cell r="E8" t="str">
            <v>BIMESTRE: JULIO - AGOSTO DE 2001</v>
          </cell>
        </row>
      </sheetData>
      <sheetData sheetId="55">
        <row r="8">
          <cell r="E8" t="str">
            <v>BIMESTRE: JULIO - AGOSTO DE 2001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2">
          <cell r="A2" t="str">
            <v>REGIONAL CUNDINAMARCA</v>
          </cell>
        </row>
      </sheetData>
      <sheetData sheetId="86">
        <row r="2">
          <cell r="A2" t="str">
            <v>REGIONAL CUNDINAMARCA</v>
          </cell>
        </row>
      </sheetData>
      <sheetData sheetId="87">
        <row r="2">
          <cell r="A2" t="str">
            <v>REGIONAL CUNDINAMARCA</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s"/>
      <sheetName val="Costo Directo"/>
      <sheetName val="Concretos y Acero"/>
      <sheetName val="EQUIPOS pte"/>
      <sheetName val="Formaleta"/>
      <sheetName val="MATERIALES"/>
      <sheetName val="MO"/>
      <sheetName val="Tensionamiento"/>
      <sheetName val="TARIFAS EQUIPOS"/>
    </sheetNames>
    <sheetDataSet>
      <sheetData sheetId="0"/>
      <sheetData sheetId="1">
        <row r="62">
          <cell r="E62">
            <v>17353</v>
          </cell>
        </row>
      </sheetData>
      <sheetData sheetId="2"/>
      <sheetData sheetId="3">
        <row r="23">
          <cell r="G23">
            <v>386571.39230969717</v>
          </cell>
        </row>
      </sheetData>
      <sheetData sheetId="4"/>
      <sheetData sheetId="5"/>
      <sheetData sheetId="6"/>
      <sheetData sheetId="7"/>
      <sheetData sheetId="8">
        <row r="33">
          <cell r="R33">
            <v>102099.18</v>
          </cell>
          <cell r="S33">
            <v>195311.42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s>
    <sheetDataSet>
      <sheetData sheetId="0"/>
      <sheetData sheetId="1" refreshError="1"/>
      <sheetData sheetId="2" refreshError="1"/>
      <sheetData sheetId="3" refreshError="1"/>
      <sheetData sheetId="4" refreshError="1"/>
      <sheetData sheetId="5" refreshError="1"/>
      <sheetData sheetId="6" refreshError="1">
        <row r="289">
          <cell r="C289">
            <v>2340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ummary"/>
      <sheetName val="Options"/>
      <sheetName val="Rail Capex Depreciation"/>
      <sheetName val="Title"/>
      <sheetName val="Parameters"/>
      <sheetName val="NPV Summary"/>
      <sheetName val="NPV Summary 100% Carboandes"/>
      <sheetName val="NPV Summary only Carboandes"/>
      <sheetName val="Cost Summ"/>
      <sheetName val="Economic  Graphs"/>
      <sheetName val="Sensitivitie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Schedule_LJ"/>
      <sheetName val="Paste In Schedule_LJ2"/>
      <sheetName val="Paste In Utilisation"/>
      <sheetName val="Paste In Fleet"/>
      <sheetName val="Paste in Roster"/>
      <sheetName val="Equip Data"/>
      <sheetName val="Not Used ------&gt;"/>
      <sheetName val="Update_Header_Footer"/>
    </sheetNames>
    <sheetDataSet>
      <sheetData sheetId="0"/>
      <sheetData sheetId="1"/>
      <sheetData sheetId="2"/>
      <sheetData sheetId="3"/>
      <sheetData sheetId="4" refreshError="1">
        <row r="18">
          <cell r="R18">
            <v>0.35</v>
          </cell>
        </row>
        <row r="31">
          <cell r="I31">
            <v>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sheetData sheetId="2" refreshError="1"/>
      <sheetData sheetId="3" refreshError="1"/>
      <sheetData sheetId="4" refreshError="1"/>
      <sheetData sheetId="5" refreshError="1">
        <row r="31">
          <cell r="I31">
            <v>5</v>
          </cell>
          <cell r="J31">
            <v>0.2</v>
          </cell>
        </row>
        <row r="33">
          <cell r="I33">
            <v>20</v>
          </cell>
          <cell r="J33">
            <v>0.05</v>
          </cell>
        </row>
        <row r="34">
          <cell r="I34">
            <v>20</v>
          </cell>
          <cell r="J34">
            <v>0.05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Summary"/>
      <sheetName val="Cover"/>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Deprec"/>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Summary"/>
      <sheetName val="PV -JV"/>
      <sheetName val="Not Used ------&gt;"/>
      <sheetName val="Nom IS&amp;BS"/>
      <sheetName val="Update_Header_Footer"/>
    </sheetNames>
    <sheetDataSet>
      <sheetData sheetId="0" refreshError="1"/>
      <sheetData sheetId="1" refreshError="1"/>
      <sheetData sheetId="2" refreshError="1"/>
      <sheetData sheetId="3" refreshError="1"/>
      <sheetData sheetId="4" refreshError="1">
        <row r="57">
          <cell r="L57">
            <v>12</v>
          </cell>
        </row>
        <row r="66">
          <cell r="T66">
            <v>10</v>
          </cell>
          <cell r="U66">
            <v>0.1</v>
          </cell>
        </row>
      </sheetData>
      <sheetData sheetId="5" refreshError="1">
        <row r="28">
          <cell r="L28" t="str">
            <v xml:space="preserve">PRODECO/CDJ RAIL ACCESS - OPTION 1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 Summary Page"/>
      <sheetName val="Log"/>
      <sheetName val="Drivers"/>
      <sheetName val="Inputs_28kt"/>
      <sheetName val="Inputs_28upID"/>
      <sheetName val="Inputs_32t"/>
      <sheetName val="Inputs_37kt"/>
      <sheetName val="Inputs-SUMMARY"/>
      <sheetName val="Toggles"/>
      <sheetName val="Workings"/>
      <sheetName val="Output"/>
      <sheetName val="DBOutput"/>
      <sheetName val="Core"/>
      <sheetName val="Core_real"/>
      <sheetName val="Tax"/>
      <sheetName val="Royalties"/>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H3">
            <v>1</v>
          </cell>
          <cell r="I3">
            <v>1</v>
          </cell>
          <cell r="J3">
            <v>2</v>
          </cell>
          <cell r="K3">
            <v>3</v>
          </cell>
          <cell r="L3">
            <v>4</v>
          </cell>
          <cell r="M3">
            <v>5</v>
          </cell>
          <cell r="N3">
            <v>6</v>
          </cell>
          <cell r="O3">
            <v>7</v>
          </cell>
          <cell r="P3">
            <v>8</v>
          </cell>
          <cell r="Q3">
            <v>9</v>
          </cell>
          <cell r="R3">
            <v>10</v>
          </cell>
          <cell r="S3">
            <v>11</v>
          </cell>
          <cell r="T3">
            <v>12</v>
          </cell>
          <cell r="U3">
            <v>13</v>
          </cell>
          <cell r="V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cell r="AO3">
            <v>33</v>
          </cell>
          <cell r="AP3">
            <v>34</v>
          </cell>
          <cell r="AQ3">
            <v>35</v>
          </cell>
          <cell r="AR3">
            <v>36</v>
          </cell>
          <cell r="AS3">
            <v>37</v>
          </cell>
          <cell r="AT3">
            <v>38</v>
          </cell>
          <cell r="AU3">
            <v>39</v>
          </cell>
          <cell r="AV3">
            <v>40</v>
          </cell>
          <cell r="AW3">
            <v>41</v>
          </cell>
          <cell r="AX3">
            <v>42</v>
          </cell>
          <cell r="AY3">
            <v>43</v>
          </cell>
          <cell r="AZ3">
            <v>44</v>
          </cell>
          <cell r="BA3">
            <v>45</v>
          </cell>
          <cell r="BB3">
            <v>46</v>
          </cell>
          <cell r="BC3">
            <v>47</v>
          </cell>
          <cell r="BD3">
            <v>48</v>
          </cell>
          <cell r="BE3">
            <v>49</v>
          </cell>
          <cell r="BF3">
            <v>50</v>
          </cell>
          <cell r="BG3">
            <v>51</v>
          </cell>
          <cell r="BH3">
            <v>52</v>
          </cell>
          <cell r="BI3">
            <v>53</v>
          </cell>
          <cell r="BJ3">
            <v>54</v>
          </cell>
          <cell r="BK3">
            <v>55</v>
          </cell>
          <cell r="BL3">
            <v>56</v>
          </cell>
          <cell r="BM3">
            <v>57</v>
          </cell>
          <cell r="BN3">
            <v>58</v>
          </cell>
          <cell r="BO3">
            <v>59</v>
          </cell>
          <cell r="BP3">
            <v>60</v>
          </cell>
          <cell r="BQ3">
            <v>61</v>
          </cell>
          <cell r="BR3">
            <v>62</v>
          </cell>
        </row>
        <row r="266">
          <cell r="H266">
            <v>1</v>
          </cell>
          <cell r="I266">
            <v>1</v>
          </cell>
          <cell r="J266">
            <v>1</v>
          </cell>
          <cell r="K266">
            <v>1</v>
          </cell>
          <cell r="L266">
            <v>1</v>
          </cell>
          <cell r="M266">
            <v>1</v>
          </cell>
          <cell r="N266">
            <v>1</v>
          </cell>
          <cell r="O266">
            <v>1</v>
          </cell>
          <cell r="P266">
            <v>1</v>
          </cell>
          <cell r="Q266">
            <v>1</v>
          </cell>
          <cell r="R266">
            <v>1</v>
          </cell>
          <cell r="S266">
            <v>1</v>
          </cell>
          <cell r="T266">
            <v>1</v>
          </cell>
          <cell r="U266">
            <v>1</v>
          </cell>
          <cell r="V266">
            <v>1</v>
          </cell>
          <cell r="W266">
            <v>1</v>
          </cell>
          <cell r="X266">
            <v>1</v>
          </cell>
          <cell r="Y266">
            <v>1</v>
          </cell>
          <cell r="Z266">
            <v>1</v>
          </cell>
          <cell r="AA266">
            <v>1</v>
          </cell>
          <cell r="AB266">
            <v>1</v>
          </cell>
          <cell r="AC266">
            <v>1</v>
          </cell>
          <cell r="AD266">
            <v>1</v>
          </cell>
          <cell r="AE266">
            <v>1</v>
          </cell>
          <cell r="AF266">
            <v>1</v>
          </cell>
          <cell r="AG266">
            <v>1</v>
          </cell>
          <cell r="AH266">
            <v>1</v>
          </cell>
          <cell r="AI266">
            <v>1</v>
          </cell>
          <cell r="AJ266">
            <v>1</v>
          </cell>
          <cell r="AK266">
            <v>1</v>
          </cell>
          <cell r="AL266">
            <v>1</v>
          </cell>
          <cell r="AM266">
            <v>1</v>
          </cell>
          <cell r="AN266">
            <v>1</v>
          </cell>
          <cell r="AO266">
            <v>1</v>
          </cell>
          <cell r="AP266">
            <v>1</v>
          </cell>
          <cell r="AQ266">
            <v>1</v>
          </cell>
          <cell r="AR266">
            <v>1</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1</v>
          </cell>
          <cell r="BK266">
            <v>1</v>
          </cell>
          <cell r="BL266">
            <v>1</v>
          </cell>
          <cell r="BM266">
            <v>1</v>
          </cell>
          <cell r="BN266">
            <v>1</v>
          </cell>
          <cell r="BO266">
            <v>1</v>
          </cell>
          <cell r="BP266">
            <v>1</v>
          </cell>
          <cell r="BQ266">
            <v>1</v>
          </cell>
          <cell r="BR266">
            <v>1</v>
          </cell>
        </row>
        <row r="279">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row>
        <row r="464">
          <cell r="H464">
            <v>8.2600000000000007E-2</v>
          </cell>
          <cell r="I464">
            <v>7.0211197026236405E-2</v>
          </cell>
          <cell r="J464">
            <v>7.7699999899087602E-2</v>
          </cell>
          <cell r="K464">
            <v>7.8425000111062501E-2</v>
          </cell>
          <cell r="L464">
            <v>7.8424999980129209E-2</v>
          </cell>
          <cell r="M464">
            <v>7.842499994123911E-2</v>
          </cell>
          <cell r="N464">
            <v>0.08</v>
          </cell>
          <cell r="O464">
            <v>0.08</v>
          </cell>
          <cell r="P464">
            <v>0.08</v>
          </cell>
          <cell r="Q464">
            <v>0.08</v>
          </cell>
          <cell r="R464">
            <v>0.08</v>
          </cell>
          <cell r="S464">
            <v>0.08</v>
          </cell>
          <cell r="T464">
            <v>0.08</v>
          </cell>
          <cell r="U464">
            <v>0.08</v>
          </cell>
          <cell r="V464">
            <v>0.08</v>
          </cell>
          <cell r="W464">
            <v>0.08</v>
          </cell>
          <cell r="X464">
            <v>0.08</v>
          </cell>
          <cell r="Y464">
            <v>0.08</v>
          </cell>
          <cell r="Z464">
            <v>0.08</v>
          </cell>
          <cell r="AA464">
            <v>0.08</v>
          </cell>
          <cell r="AB464">
            <v>0.08</v>
          </cell>
          <cell r="AC464">
            <v>0.08</v>
          </cell>
          <cell r="AD464">
            <v>0.08</v>
          </cell>
          <cell r="AE464">
            <v>0.08</v>
          </cell>
          <cell r="AF464">
            <v>0.08</v>
          </cell>
          <cell r="AG464">
            <v>0.08</v>
          </cell>
          <cell r="AH464">
            <v>0.08</v>
          </cell>
          <cell r="AI464">
            <v>0.08</v>
          </cell>
          <cell r="AJ464">
            <v>0.08</v>
          </cell>
          <cell r="AK464">
            <v>0.08</v>
          </cell>
          <cell r="AL464">
            <v>0.08</v>
          </cell>
          <cell r="AM464">
            <v>0.08</v>
          </cell>
          <cell r="AN464">
            <v>0.08</v>
          </cell>
          <cell r="AO464">
            <v>0.08</v>
          </cell>
          <cell r="AP464">
            <v>0.08</v>
          </cell>
          <cell r="AQ464">
            <v>0.08</v>
          </cell>
          <cell r="AR464">
            <v>0.08</v>
          </cell>
          <cell r="AS464">
            <v>0.08</v>
          </cell>
          <cell r="AT464">
            <v>0.08</v>
          </cell>
          <cell r="AU464">
            <v>0.08</v>
          </cell>
          <cell r="AV464">
            <v>0.08</v>
          </cell>
          <cell r="AW464">
            <v>0.08</v>
          </cell>
          <cell r="AX464">
            <v>0.08</v>
          </cell>
          <cell r="AY464">
            <v>0.08</v>
          </cell>
          <cell r="AZ464">
            <v>0.08</v>
          </cell>
          <cell r="BA464">
            <v>0.08</v>
          </cell>
          <cell r="BB464">
            <v>0.08</v>
          </cell>
          <cell r="BC464">
            <v>0.08</v>
          </cell>
          <cell r="BD464">
            <v>0.08</v>
          </cell>
          <cell r="BE464">
            <v>0.08</v>
          </cell>
          <cell r="BF464">
            <v>0.08</v>
          </cell>
          <cell r="BG464">
            <v>0.08</v>
          </cell>
          <cell r="BH464">
            <v>0.08</v>
          </cell>
          <cell r="BI464">
            <v>0.08</v>
          </cell>
          <cell r="BJ464">
            <v>0.08</v>
          </cell>
          <cell r="BK464">
            <v>0.08</v>
          </cell>
          <cell r="BL464">
            <v>0.08</v>
          </cell>
          <cell r="BM464">
            <v>0.08</v>
          </cell>
          <cell r="BN464">
            <v>0.08</v>
          </cell>
          <cell r="BO464">
            <v>0.08</v>
          </cell>
          <cell r="BP464">
            <v>0.08</v>
          </cell>
          <cell r="BQ464">
            <v>0.08</v>
          </cell>
          <cell r="BR464">
            <v>0.08</v>
          </cell>
        </row>
        <row r="466">
          <cell r="H466">
            <v>0.38500000000000001</v>
          </cell>
          <cell r="I466">
            <v>0.38500000000000001</v>
          </cell>
          <cell r="J466">
            <v>0.38500000000000001</v>
          </cell>
          <cell r="K466">
            <v>0.38500000000000001</v>
          </cell>
          <cell r="L466">
            <v>0.35</v>
          </cell>
          <cell r="M466">
            <v>0.35</v>
          </cell>
          <cell r="N466">
            <v>0.35</v>
          </cell>
          <cell r="O466">
            <v>0.35</v>
          </cell>
          <cell r="P466">
            <v>0.35</v>
          </cell>
          <cell r="Q466">
            <v>0.35</v>
          </cell>
          <cell r="R466">
            <v>0.35</v>
          </cell>
          <cell r="S466">
            <v>0.35</v>
          </cell>
          <cell r="T466">
            <v>0.35</v>
          </cell>
          <cell r="U466">
            <v>0.35</v>
          </cell>
          <cell r="V466">
            <v>0.35</v>
          </cell>
          <cell r="W466">
            <v>0.35</v>
          </cell>
          <cell r="X466">
            <v>0.35</v>
          </cell>
          <cell r="Y466">
            <v>0.35</v>
          </cell>
          <cell r="Z466">
            <v>0.35</v>
          </cell>
          <cell r="AA466">
            <v>0.35</v>
          </cell>
          <cell r="AB466">
            <v>0.35</v>
          </cell>
          <cell r="AC466">
            <v>0.35</v>
          </cell>
          <cell r="AD466">
            <v>0.35</v>
          </cell>
          <cell r="AE466">
            <v>0.35</v>
          </cell>
          <cell r="AF466">
            <v>0.35</v>
          </cell>
          <cell r="AG466">
            <v>0.35</v>
          </cell>
          <cell r="AH466">
            <v>0.35</v>
          </cell>
          <cell r="AI466">
            <v>0.35</v>
          </cell>
          <cell r="AJ466">
            <v>0.35</v>
          </cell>
          <cell r="AK466">
            <v>0.35</v>
          </cell>
          <cell r="AL466">
            <v>0.35</v>
          </cell>
          <cell r="AM466">
            <v>0.35</v>
          </cell>
          <cell r="AN466">
            <v>0.35</v>
          </cell>
          <cell r="AO466">
            <v>0.35</v>
          </cell>
          <cell r="AP466">
            <v>0.35</v>
          </cell>
          <cell r="AQ466">
            <v>0.35</v>
          </cell>
          <cell r="AR466">
            <v>0.35</v>
          </cell>
          <cell r="AS466">
            <v>0.35</v>
          </cell>
          <cell r="AT466">
            <v>0.35</v>
          </cell>
          <cell r="AU466">
            <v>0.35</v>
          </cell>
          <cell r="AV466">
            <v>0.35</v>
          </cell>
          <cell r="AW466">
            <v>0.35</v>
          </cell>
          <cell r="AX466">
            <v>0.35</v>
          </cell>
          <cell r="AY466">
            <v>0.35</v>
          </cell>
          <cell r="AZ466">
            <v>0.35</v>
          </cell>
          <cell r="BA466">
            <v>0.35</v>
          </cell>
          <cell r="BB466">
            <v>0.35</v>
          </cell>
          <cell r="BC466">
            <v>0.35</v>
          </cell>
          <cell r="BD466">
            <v>0.35</v>
          </cell>
          <cell r="BE466">
            <v>0.35</v>
          </cell>
          <cell r="BF466">
            <v>0.35</v>
          </cell>
          <cell r="BG466">
            <v>0.35</v>
          </cell>
          <cell r="BH466">
            <v>0.35</v>
          </cell>
          <cell r="BI466">
            <v>0.35</v>
          </cell>
          <cell r="BJ466">
            <v>0.35</v>
          </cell>
          <cell r="BK466">
            <v>0.35</v>
          </cell>
          <cell r="BL466">
            <v>0.35</v>
          </cell>
          <cell r="BM466">
            <v>0.35</v>
          </cell>
          <cell r="BN466">
            <v>0.35</v>
          </cell>
          <cell r="BO466">
            <v>0.35</v>
          </cell>
          <cell r="BP466">
            <v>0.35</v>
          </cell>
          <cell r="BQ466">
            <v>0.35</v>
          </cell>
          <cell r="BR466">
            <v>0.35</v>
          </cell>
        </row>
      </sheetData>
      <sheetData sheetId="9" refreshError="1"/>
      <sheetData sheetId="10" refreshError="1">
        <row r="8">
          <cell r="H8">
            <v>1.0189999999999999</v>
          </cell>
          <cell r="I8">
            <v>1</v>
          </cell>
          <cell r="J8">
            <v>1.0249999999999999</v>
          </cell>
          <cell r="K8">
            <v>1.0506249999999999</v>
          </cell>
          <cell r="L8">
            <v>1.0768906249999999</v>
          </cell>
          <cell r="M8">
            <v>1.1038128906249998</v>
          </cell>
          <cell r="N8">
            <v>1.1314082128906247</v>
          </cell>
          <cell r="O8">
            <v>1.1596934182128902</v>
          </cell>
          <cell r="P8">
            <v>1.1886857536682123</v>
          </cell>
          <cell r="Q8">
            <v>1.2184028975099175</v>
          </cell>
          <cell r="R8">
            <v>1.2488629699476652</v>
          </cell>
          <cell r="S8">
            <v>1.2800845441963566</v>
          </cell>
          <cell r="T8">
            <v>1.3120866578012655</v>
          </cell>
          <cell r="U8">
            <v>1.3448888242462971</v>
          </cell>
          <cell r="V8">
            <v>1.3785110448524545</v>
          </cell>
          <cell r="W8">
            <v>1.4129738209737657</v>
          </cell>
          <cell r="X8">
            <v>1.4482981664981096</v>
          </cell>
          <cell r="Y8">
            <v>1.4845056206605622</v>
          </cell>
          <cell r="Z8">
            <v>1.5216182611770761</v>
          </cell>
          <cell r="AA8">
            <v>1.5596587177065029</v>
          </cell>
          <cell r="AB8">
            <v>1.5986501856491653</v>
          </cell>
          <cell r="AC8">
            <v>1.6386164402903942</v>
          </cell>
          <cell r="AD8">
            <v>1.6795818512976539</v>
          </cell>
          <cell r="AE8">
            <v>1.721571397580095</v>
          </cell>
          <cell r="AF8">
            <v>1.7646106825195973</v>
          </cell>
          <cell r="AG8">
            <v>1.8087259495825871</v>
          </cell>
          <cell r="AH8">
            <v>1.8539440983221516</v>
          </cell>
          <cell r="AI8">
            <v>1.9002927007802053</v>
          </cell>
          <cell r="AJ8">
            <v>1.9478000182997102</v>
          </cell>
          <cell r="AK8">
            <v>1.9964950187572028</v>
          </cell>
          <cell r="AL8">
            <v>2.0464073942261325</v>
          </cell>
          <cell r="AM8">
            <v>2.0464073942261325</v>
          </cell>
          <cell r="AN8">
            <v>2.0464073942261325</v>
          </cell>
          <cell r="AO8">
            <v>2.0464073942261325</v>
          </cell>
          <cell r="AP8">
            <v>2.0464073942261325</v>
          </cell>
          <cell r="AQ8">
            <v>2.0464073942261325</v>
          </cell>
          <cell r="AR8">
            <v>2.0464073942261325</v>
          </cell>
          <cell r="AS8">
            <v>2.0464073942261325</v>
          </cell>
          <cell r="AT8">
            <v>2.0464073942261325</v>
          </cell>
          <cell r="AU8">
            <v>2.0464073942261325</v>
          </cell>
          <cell r="AV8">
            <v>2.0464073942261325</v>
          </cell>
          <cell r="AW8">
            <v>2.0464073942261325</v>
          </cell>
          <cell r="AX8">
            <v>2.0464073942261325</v>
          </cell>
          <cell r="AY8">
            <v>2.0464073942261325</v>
          </cell>
          <cell r="AZ8">
            <v>2.0464073942261325</v>
          </cell>
          <cell r="BA8">
            <v>2.0464073942261325</v>
          </cell>
          <cell r="BB8">
            <v>2.0464073942261325</v>
          </cell>
          <cell r="BC8">
            <v>2.0464073942261325</v>
          </cell>
          <cell r="BD8">
            <v>2.0464073942261325</v>
          </cell>
          <cell r="BE8">
            <v>2.0464073942261325</v>
          </cell>
          <cell r="BF8">
            <v>2.0464073942261325</v>
          </cell>
          <cell r="BG8">
            <v>2.0464073942261325</v>
          </cell>
          <cell r="BH8">
            <v>2.0464073942261325</v>
          </cell>
          <cell r="BI8">
            <v>2.0464073942261325</v>
          </cell>
          <cell r="BJ8">
            <v>2.0464073942261325</v>
          </cell>
          <cell r="BK8">
            <v>2.0464073942261325</v>
          </cell>
          <cell r="BL8">
            <v>2.0464073942261325</v>
          </cell>
          <cell r="BM8">
            <v>2.0464073942261325</v>
          </cell>
          <cell r="BN8">
            <v>2.0464073942261325</v>
          </cell>
          <cell r="BO8">
            <v>2.0464073942261325</v>
          </cell>
          <cell r="BP8">
            <v>2.0464073942261325</v>
          </cell>
          <cell r="BQ8">
            <v>2.0464073942261325</v>
          </cell>
          <cell r="BR8">
            <v>2.0464073942261325</v>
          </cell>
        </row>
        <row r="299">
          <cell r="H299">
            <v>0.97799999999999998</v>
          </cell>
          <cell r="I299">
            <v>10.586175000000001</v>
          </cell>
          <cell r="J299">
            <v>2.2945351621093746</v>
          </cell>
          <cell r="K299">
            <v>0.56323233958544916</v>
          </cell>
          <cell r="L299">
            <v>5.174012543515623</v>
          </cell>
          <cell r="M299">
            <v>6.4781730204488372</v>
          </cell>
          <cell r="N299">
            <v>5.7668306546156041</v>
          </cell>
          <cell r="O299">
            <v>8.0815986640953259</v>
          </cell>
          <cell r="P299">
            <v>14.200878096211088</v>
          </cell>
          <cell r="Q299">
            <v>13.411840410243737</v>
          </cell>
          <cell r="R299">
            <v>15.707658864755569</v>
          </cell>
          <cell r="S299">
            <v>9.6425615866079184</v>
          </cell>
          <cell r="T299">
            <v>9.343671591781769</v>
          </cell>
          <cell r="U299">
            <v>9.9972695052330032</v>
          </cell>
          <cell r="V299">
            <v>8.7397093640836641</v>
          </cell>
          <cell r="W299">
            <v>9.1751470254400047</v>
          </cell>
          <cell r="X299">
            <v>9.1034961668128354</v>
          </cell>
          <cell r="Y299">
            <v>9.06904416860759</v>
          </cell>
          <cell r="Z299">
            <v>9.5341641078242159</v>
          </cell>
          <cell r="AA299">
            <v>7.6841087512955486</v>
          </cell>
          <cell r="AB299">
            <v>10.307367692344945</v>
          </cell>
          <cell r="AC299">
            <v>17.190244796607878</v>
          </cell>
          <cell r="AD299">
            <v>27.201885126603621</v>
          </cell>
          <cell r="AE299">
            <v>11.853327577933403</v>
          </cell>
          <cell r="AF299">
            <v>10.363704868778445</v>
          </cell>
          <cell r="AG299">
            <v>6.0755676203879174</v>
          </cell>
          <cell r="AH299">
            <v>5.9737886385631649</v>
          </cell>
          <cell r="AI299">
            <v>0.39100721907353875</v>
          </cell>
          <cell r="AJ299">
            <v>0.68763680735039334</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
      <sheetName val="PRESUPUESTO"/>
      <sheetName val="FLJ.CAJ"/>
      <sheetName val="FLJ.CAJ (2)"/>
      <sheetName val="01- PRELIMINARES"/>
      <sheetName val="02-CIMENTACIÓN"/>
      <sheetName val="03-DESAGUES E INST SUBTERR"/>
      <sheetName val="04-ESTRUCTURA"/>
      <sheetName val="05-MAMPOSTERIA"/>
      <sheetName val="06-PREFABRICADOS"/>
      <sheetName val="07-INSTALACIONES  HS Y GAS"/>
      <sheetName val="08-INST ELECTRICAS"/>
      <sheetName val="09-PAÑETES"/>
      <sheetName val="10-PISOS"/>
      <sheetName val="11-CUBIERTA E IMPERMEAB"/>
      <sheetName val="12-13-CARP. METALICA-MADERA"/>
      <sheetName val="14-ENCHAPES"/>
      <sheetName val="16-APA. SANITARIOS Y ACCESORIOS"/>
      <sheetName val="17-CIELO RASO Y DIVISIONES"/>
      <sheetName val="18-PINTURA Y ESTUCO"/>
      <sheetName val="19-CERRADURAS Y VIDRIOS"/>
      <sheetName val="20-O.EXTERIORES,ASEO,VARIOS "/>
    </sheetNames>
    <sheetDataSet>
      <sheetData sheetId="0"/>
      <sheetData sheetId="1"/>
      <sheetData sheetId="2"/>
      <sheetData sheetId="3"/>
      <sheetData sheetId="4"/>
      <sheetData sheetId="5">
        <row r="14">
          <cell r="B14">
            <v>2135.8516666666665</v>
          </cell>
        </row>
        <row r="33">
          <cell r="B33">
            <v>310.59000000000003</v>
          </cell>
        </row>
        <row r="74">
          <cell r="B74">
            <v>39882.85</v>
          </cell>
        </row>
        <row r="76">
          <cell r="B76">
            <v>37167.270000000004</v>
          </cell>
        </row>
        <row r="198">
          <cell r="B198">
            <v>10836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EX3600 - hours"/>
      <sheetName val="Loading Type RH120W - hours"/>
      <sheetName val="Loading Type OtherW - hours"/>
      <sheetName val="Loading Type RH40C - hours"/>
      <sheetName val="Loading Type 992C - hours"/>
      <sheetName val="Drill&amp;Blast"/>
      <sheetName val="Mine Hours"/>
      <sheetName val="MARC Rates"/>
      <sheetName val="MineSupportCostsandContractors"/>
      <sheetName val="MineEquipmentCosts"/>
      <sheetName val="EquipDeprnReplmt~"/>
      <sheetName val="Opex~"/>
      <sheetName val="Operations CAL"/>
      <sheetName val="Maintenance CAL"/>
      <sheetName val="Dates &amp; Flags"/>
      <sheetName val="Cuentas"/>
      <sheetName val="CtaGeneral-A"/>
      <sheetName val="Hoja3"/>
      <sheetName val="Hoja2"/>
      <sheetName val="Hoja1"/>
      <sheetName val="Fixed Assets~"/>
    </sheetNames>
    <sheetDataSet>
      <sheetData sheetId="0" refreshError="1"/>
      <sheetData sheetId="1" refreshError="1"/>
      <sheetData sheetId="2" refreshError="1"/>
      <sheetData sheetId="3" refreshError="1"/>
      <sheetData sheetId="4">
        <row r="3">
          <cell r="J3">
            <v>0.55000000000000004</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11">
          <cell r="A11" t="str">
            <v>Hydraulic Shovels RH200</v>
          </cell>
          <cell r="F11" t="str">
            <v>Feed</v>
          </cell>
          <cell r="G11" t="str">
            <v>Hrs</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2">
          <cell r="A12" t="str">
            <v>Hydraulic Shovels RH170</v>
          </cell>
          <cell r="F12" t="str">
            <v>Feed</v>
          </cell>
          <cell r="G12" t="str">
            <v>Hrs</v>
          </cell>
          <cell r="J12">
            <v>0</v>
          </cell>
          <cell r="K12">
            <v>0</v>
          </cell>
          <cell r="L12">
            <v>0</v>
          </cell>
          <cell r="M12">
            <v>0</v>
          </cell>
          <cell r="N12">
            <v>0</v>
          </cell>
          <cell r="O12">
            <v>0</v>
          </cell>
          <cell r="P12">
            <v>2835.2213624000001</v>
          </cell>
          <cell r="Q12">
            <v>2535.0354366749993</v>
          </cell>
          <cell r="R12">
            <v>2613.64131</v>
          </cell>
          <cell r="S12">
            <v>2402.8089658999997</v>
          </cell>
          <cell r="T12">
            <v>2473.4938686450005</v>
          </cell>
          <cell r="U12">
            <v>2464.4452424000001</v>
          </cell>
          <cell r="V12">
            <v>2622.39912</v>
          </cell>
          <cell r="W12">
            <v>2539.4440499999996</v>
          </cell>
          <cell r="X12">
            <v>2431.8425999999999</v>
          </cell>
          <cell r="Y12">
            <v>2369.9099430399997</v>
          </cell>
          <cell r="Z12">
            <v>2367.9786995200002</v>
          </cell>
          <cell r="AA12">
            <v>2738.3718758400009</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row>
        <row r="13">
          <cell r="A13" t="str">
            <v>Hydraulic Shovels RH120</v>
          </cell>
          <cell r="F13" t="str">
            <v>Feed</v>
          </cell>
          <cell r="G13" t="str">
            <v>Hrs</v>
          </cell>
          <cell r="J13">
            <v>0</v>
          </cell>
          <cell r="K13">
            <v>0</v>
          </cell>
          <cell r="L13">
            <v>0</v>
          </cell>
          <cell r="M13">
            <v>0</v>
          </cell>
          <cell r="N13">
            <v>0</v>
          </cell>
          <cell r="O13">
            <v>0</v>
          </cell>
          <cell r="P13">
            <v>1167.4440904000001</v>
          </cell>
          <cell r="Q13">
            <v>1023.5708558796875</v>
          </cell>
          <cell r="R13">
            <v>1055.3095368749998</v>
          </cell>
          <cell r="S13">
            <v>1013.6850324890621</v>
          </cell>
          <cell r="T13">
            <v>1020.3162208160621</v>
          </cell>
          <cell r="U13">
            <v>971.28136024000003</v>
          </cell>
          <cell r="V13">
            <v>1097.6329649999998</v>
          </cell>
          <cell r="W13">
            <v>1059.7295362500001</v>
          </cell>
          <cell r="X13">
            <v>1002.2139200000003</v>
          </cell>
          <cell r="Y13">
            <v>999.8057572199998</v>
          </cell>
          <cell r="Z13">
            <v>998.99101385999995</v>
          </cell>
          <cell r="AA13">
            <v>1116.742280616</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4">
          <cell r="A14" t="str">
            <v>Hydraulic Shovels Other</v>
          </cell>
          <cell r="F14" t="str">
            <v>Feed</v>
          </cell>
          <cell r="G14" t="str">
            <v>Hrs</v>
          </cell>
          <cell r="J14">
            <v>0</v>
          </cell>
          <cell r="K14">
            <v>0</v>
          </cell>
          <cell r="L14">
            <v>0</v>
          </cell>
          <cell r="M14">
            <v>0</v>
          </cell>
          <cell r="N14">
            <v>0</v>
          </cell>
          <cell r="O14">
            <v>0</v>
          </cell>
          <cell r="P14">
            <v>1053.3330138947372</v>
          </cell>
          <cell r="Q14">
            <v>1763.0885555822369</v>
          </cell>
          <cell r="R14">
            <v>1817.7580539473686</v>
          </cell>
          <cell r="S14">
            <v>1422.7158350723685</v>
          </cell>
          <cell r="T14">
            <v>1057.986968953026</v>
          </cell>
          <cell r="U14">
            <v>1007.1417089684214</v>
          </cell>
          <cell r="V14">
            <v>1244.2802842105261</v>
          </cell>
          <cell r="W14">
            <v>1367.3929500000008</v>
          </cell>
          <cell r="X14">
            <v>1186.8322736842106</v>
          </cell>
          <cell r="Y14">
            <v>1403.2361504842102</v>
          </cell>
          <cell r="Z14">
            <v>1402.0926510315787</v>
          </cell>
          <cell r="AA14">
            <v>1702.4746201768419</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row>
        <row r="15">
          <cell r="A15" t="str">
            <v>Hydraulic Shovels RH40</v>
          </cell>
          <cell r="F15" t="str">
            <v>Feed</v>
          </cell>
          <cell r="G15" t="str">
            <v>Hrs</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883.89590800044164</v>
          </cell>
          <cell r="Y15">
            <v>920.10201384246545</v>
          </cell>
          <cell r="Z15">
            <v>909.28013220430933</v>
          </cell>
          <cell r="AA15">
            <v>959.10349229670067</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t="str">
            <v>Front End Loaders</v>
          </cell>
          <cell r="F16" t="str">
            <v>Feed</v>
          </cell>
          <cell r="G16" t="str">
            <v>Hrs</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353.55836320017664</v>
          </cell>
          <cell r="Y16">
            <v>368.04080553698611</v>
          </cell>
          <cell r="Z16">
            <v>363.71205288172371</v>
          </cell>
          <cell r="AA16">
            <v>383.64139691868036</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row>
        <row r="17">
          <cell r="A17" t="str">
            <v>CAT793</v>
          </cell>
          <cell r="F17" t="str">
            <v>Feed</v>
          </cell>
          <cell r="G17" t="str">
            <v>Hrs</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8">
          <cell r="A18" t="str">
            <v>CAT789</v>
          </cell>
          <cell r="F18" t="str">
            <v>Feed</v>
          </cell>
          <cell r="G18" t="str">
            <v>Hrs</v>
          </cell>
          <cell r="J18">
            <v>0</v>
          </cell>
          <cell r="K18">
            <v>0</v>
          </cell>
          <cell r="L18">
            <v>0</v>
          </cell>
          <cell r="M18">
            <v>0</v>
          </cell>
          <cell r="N18">
            <v>0</v>
          </cell>
          <cell r="O18">
            <v>0</v>
          </cell>
          <cell r="P18">
            <v>9979.9791956480003</v>
          </cell>
          <cell r="Q18">
            <v>9024.7261545629972</v>
          </cell>
          <cell r="R18">
            <v>9931.8369779999994</v>
          </cell>
          <cell r="S18">
            <v>8986.5055324659988</v>
          </cell>
          <cell r="T18">
            <v>9300.3369461052007</v>
          </cell>
          <cell r="U18">
            <v>9217.0252065760014</v>
          </cell>
          <cell r="V18">
            <v>9860.2206912000001</v>
          </cell>
          <cell r="W18">
            <v>9548.3096279999972</v>
          </cell>
          <cell r="X18">
            <v>9143.7281759999987</v>
          </cell>
          <cell r="Y18">
            <v>9005.6577835519984</v>
          </cell>
          <cell r="Z18">
            <v>8998.3190581760009</v>
          </cell>
          <cell r="AA18">
            <v>10241.510815641604</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CAT777</v>
          </cell>
          <cell r="F19" t="str">
            <v>Feed</v>
          </cell>
          <cell r="G19" t="str">
            <v>Hrs</v>
          </cell>
          <cell r="J19">
            <v>0</v>
          </cell>
          <cell r="K19">
            <v>0</v>
          </cell>
          <cell r="L19">
            <v>0</v>
          </cell>
          <cell r="M19">
            <v>0</v>
          </cell>
          <cell r="N19">
            <v>0</v>
          </cell>
          <cell r="O19">
            <v>0</v>
          </cell>
          <cell r="P19">
            <v>13420.542938571662</v>
          </cell>
          <cell r="Q19">
            <v>14200.336347834313</v>
          </cell>
          <cell r="R19">
            <v>13434.361556477732</v>
          </cell>
          <cell r="S19">
            <v>12145.372445045141</v>
          </cell>
          <cell r="T19">
            <v>11006.292917957609</v>
          </cell>
          <cell r="U19">
            <v>10622.821306220245</v>
          </cell>
          <cell r="V19">
            <v>12149.065828663966</v>
          </cell>
          <cell r="W19">
            <v>12244.058792307696</v>
          </cell>
          <cell r="X19">
            <v>14374.459870123013</v>
          </cell>
          <cell r="Y19">
            <v>14941.151623900398</v>
          </cell>
          <cell r="Z19">
            <v>14893.557719897628</v>
          </cell>
          <cell r="AA19">
            <v>17214.199098940207</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0">
          <cell r="A20" t="str">
            <v>Production Drills</v>
          </cell>
          <cell r="F20" t="str">
            <v>Feed</v>
          </cell>
          <cell r="G20" t="str">
            <v>Hrs</v>
          </cell>
          <cell r="J20">
            <v>872.92402526491389</v>
          </cell>
          <cell r="K20">
            <v>872.92402526491389</v>
          </cell>
          <cell r="L20">
            <v>872.92402526491389</v>
          </cell>
          <cell r="M20">
            <v>872.92402526491389</v>
          </cell>
          <cell r="N20">
            <v>872.92402526491389</v>
          </cell>
          <cell r="O20">
            <v>872.92402526491389</v>
          </cell>
          <cell r="P20">
            <v>2254.3412155616156</v>
          </cell>
          <cell r="Q20">
            <v>2180.6037875502043</v>
          </cell>
          <cell r="R20">
            <v>2245.4681844040965</v>
          </cell>
          <cell r="S20">
            <v>2036.2819772784264</v>
          </cell>
          <cell r="T20">
            <v>2000.4486578907199</v>
          </cell>
          <cell r="U20">
            <v>1963.343112878038</v>
          </cell>
          <cell r="V20">
            <v>2153.2330594724754</v>
          </cell>
          <cell r="W20">
            <v>2117.1128666333698</v>
          </cell>
          <cell r="X20">
            <v>1996.4465792857252</v>
          </cell>
          <cell r="Y20">
            <v>2007.2135719347566</v>
          </cell>
          <cell r="Z20">
            <v>2005.320949239906</v>
          </cell>
          <cell r="AA20">
            <v>2316.6308843953248</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row>
        <row r="21">
          <cell r="A21" t="str">
            <v>Coal Drills</v>
          </cell>
          <cell r="F21" t="str">
            <v>Feed</v>
          </cell>
          <cell r="G21" t="str">
            <v>Hrs</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40</v>
          </cell>
          <cell r="AK21">
            <v>40</v>
          </cell>
          <cell r="AL21">
            <v>40</v>
          </cell>
          <cell r="AM21">
            <v>40</v>
          </cell>
          <cell r="AN21">
            <v>40</v>
          </cell>
          <cell r="AO21">
            <v>40</v>
          </cell>
          <cell r="AP21">
            <v>40</v>
          </cell>
          <cell r="AQ21">
            <v>40</v>
          </cell>
          <cell r="AR21">
            <v>40</v>
          </cell>
          <cell r="AS21">
            <v>40</v>
          </cell>
          <cell r="AT21">
            <v>40</v>
          </cell>
          <cell r="AU21">
            <v>40</v>
          </cell>
          <cell r="AV21">
            <v>40</v>
          </cell>
          <cell r="AW21">
            <v>40</v>
          </cell>
          <cell r="AX21">
            <v>40</v>
          </cell>
          <cell r="AY21">
            <v>40</v>
          </cell>
          <cell r="AZ21">
            <v>40</v>
          </cell>
          <cell r="BA21">
            <v>40</v>
          </cell>
          <cell r="BB21">
            <v>40</v>
          </cell>
          <cell r="BC21">
            <v>40</v>
          </cell>
          <cell r="BD21">
            <v>40</v>
          </cell>
          <cell r="BE21">
            <v>40</v>
          </cell>
          <cell r="BF21">
            <v>40</v>
          </cell>
          <cell r="BG21">
            <v>40</v>
          </cell>
          <cell r="BH21">
            <v>40</v>
          </cell>
          <cell r="BI21">
            <v>40</v>
          </cell>
          <cell r="BJ21">
            <v>40</v>
          </cell>
          <cell r="BK21">
            <v>40</v>
          </cell>
          <cell r="BL21">
            <v>40</v>
          </cell>
          <cell r="BM21">
            <v>40</v>
          </cell>
          <cell r="BN21">
            <v>40</v>
          </cell>
          <cell r="BO21">
            <v>40</v>
          </cell>
          <cell r="BP21">
            <v>40</v>
          </cell>
          <cell r="BQ21">
            <v>40</v>
          </cell>
          <cell r="BR21">
            <v>40</v>
          </cell>
          <cell r="BS21">
            <v>40</v>
          </cell>
          <cell r="BT21">
            <v>40</v>
          </cell>
          <cell r="BU21">
            <v>40</v>
          </cell>
          <cell r="BV21">
            <v>40</v>
          </cell>
          <cell r="BW21">
            <v>40</v>
          </cell>
          <cell r="BX21">
            <v>40</v>
          </cell>
        </row>
        <row r="22">
          <cell r="A22" t="str">
            <v>Track Dozers D10</v>
          </cell>
          <cell r="F22" t="str">
            <v>Feed</v>
          </cell>
          <cell r="G22" t="str">
            <v>Hrs</v>
          </cell>
          <cell r="J22">
            <v>0</v>
          </cell>
          <cell r="K22">
            <v>0</v>
          </cell>
          <cell r="L22">
            <v>0</v>
          </cell>
          <cell r="M22">
            <v>0</v>
          </cell>
          <cell r="N22">
            <v>0</v>
          </cell>
          <cell r="O22">
            <v>0</v>
          </cell>
          <cell r="P22">
            <v>0</v>
          </cell>
          <cell r="Q22">
            <v>0</v>
          </cell>
          <cell r="R22">
            <v>0</v>
          </cell>
          <cell r="S22">
            <v>962.95718504687511</v>
          </cell>
          <cell r="T22">
            <v>2402.4981123750003</v>
          </cell>
          <cell r="U22">
            <v>2348.348465</v>
          </cell>
          <cell r="V22">
            <v>2530.1737499999999</v>
          </cell>
          <cell r="W22">
            <v>2500.02</v>
          </cell>
          <cell r="X22">
            <v>2375.75</v>
          </cell>
          <cell r="Y22">
            <v>2407.5781055000007</v>
          </cell>
          <cell r="Z22">
            <v>2382.7138714999996</v>
          </cell>
          <cell r="AA22">
            <v>2668.6529279999995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row>
        <row r="23">
          <cell r="A23" t="str">
            <v>Track Dozers D9</v>
          </cell>
          <cell r="F23" t="str">
            <v>Feed</v>
          </cell>
          <cell r="G23" t="str">
            <v>Hrs</v>
          </cell>
          <cell r="J23">
            <v>0</v>
          </cell>
          <cell r="K23">
            <v>0</v>
          </cell>
          <cell r="L23">
            <v>0</v>
          </cell>
          <cell r="M23">
            <v>0</v>
          </cell>
          <cell r="N23">
            <v>0</v>
          </cell>
          <cell r="O23">
            <v>0</v>
          </cell>
          <cell r="P23">
            <v>1609.9975290000002</v>
          </cell>
          <cell r="Q23">
            <v>1503.6586848749998</v>
          </cell>
          <cell r="R23">
            <v>1565.8019999999999</v>
          </cell>
          <cell r="S23">
            <v>2888.8715551406253</v>
          </cell>
          <cell r="T23">
            <v>3363.4973573250004</v>
          </cell>
          <cell r="U23">
            <v>3287.6878509999997</v>
          </cell>
          <cell r="V23">
            <v>3542.24325</v>
          </cell>
          <cell r="W23">
            <v>3500.0279999999998</v>
          </cell>
          <cell r="X23">
            <v>3326.05</v>
          </cell>
          <cell r="Y23">
            <v>3370.6093477000004</v>
          </cell>
          <cell r="Z23">
            <v>3335.7994200999992</v>
          </cell>
          <cell r="AA23">
            <v>3736.1140992000001</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Track Dozers D7</v>
          </cell>
          <cell r="F24" t="str">
            <v>Feed</v>
          </cell>
          <cell r="G24" t="str">
            <v>Hrs</v>
          </cell>
          <cell r="J24">
            <v>0</v>
          </cell>
          <cell r="K24">
            <v>0</v>
          </cell>
          <cell r="L24">
            <v>0</v>
          </cell>
          <cell r="M24">
            <v>0</v>
          </cell>
          <cell r="N24">
            <v>0</v>
          </cell>
          <cell r="O24">
            <v>0</v>
          </cell>
          <cell r="P24">
            <v>0</v>
          </cell>
          <cell r="Q24">
            <v>0</v>
          </cell>
          <cell r="R24">
            <v>0</v>
          </cell>
          <cell r="S24">
            <v>481.47859252343756</v>
          </cell>
          <cell r="T24">
            <v>480.49962247500002</v>
          </cell>
          <cell r="U24">
            <v>469.669693</v>
          </cell>
          <cell r="V24">
            <v>506.03474999999997</v>
          </cell>
          <cell r="W24">
            <v>500.00400000000002</v>
          </cell>
          <cell r="X24">
            <v>475.15</v>
          </cell>
          <cell r="Y24">
            <v>481.51562110000009</v>
          </cell>
          <cell r="Z24">
            <v>476.54277429999991</v>
          </cell>
          <cell r="AA24">
            <v>533.73058559999993</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row>
        <row r="25">
          <cell r="A25" t="str">
            <v>Wheel Dozers 834</v>
          </cell>
          <cell r="F25" t="str">
            <v>Feed</v>
          </cell>
          <cell r="G25" t="str">
            <v>Hrs</v>
          </cell>
          <cell r="J25">
            <v>0</v>
          </cell>
          <cell r="K25">
            <v>0</v>
          </cell>
          <cell r="L25">
            <v>0</v>
          </cell>
          <cell r="M25">
            <v>0</v>
          </cell>
          <cell r="N25">
            <v>0</v>
          </cell>
          <cell r="O25">
            <v>0</v>
          </cell>
          <cell r="P25">
            <v>0</v>
          </cell>
          <cell r="Q25">
            <v>1398.7522649999999</v>
          </cell>
          <cell r="R25">
            <v>1456.56</v>
          </cell>
          <cell r="S25">
            <v>1343.6611884375</v>
          </cell>
          <cell r="T25">
            <v>1340.929179</v>
          </cell>
          <cell r="U25">
            <v>1310.7061199999998</v>
          </cell>
          <cell r="V25">
            <v>1412.19</v>
          </cell>
          <cell r="W25">
            <v>1395.36</v>
          </cell>
          <cell r="X25">
            <v>1768</v>
          </cell>
          <cell r="Y25">
            <v>1791.6860320000001</v>
          </cell>
          <cell r="Z25">
            <v>1773.1824159999996</v>
          </cell>
          <cell r="AA25">
            <v>1985.9742719999999</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row>
        <row r="26">
          <cell r="A26" t="str">
            <v>Graders</v>
          </cell>
          <cell r="F26" t="str">
            <v>Feed</v>
          </cell>
          <cell r="G26" t="str">
            <v>Hrs</v>
          </cell>
          <cell r="J26">
            <v>0</v>
          </cell>
          <cell r="K26">
            <v>0</v>
          </cell>
          <cell r="L26">
            <v>0</v>
          </cell>
          <cell r="M26">
            <v>0</v>
          </cell>
          <cell r="N26">
            <v>0</v>
          </cell>
          <cell r="O26">
            <v>0</v>
          </cell>
          <cell r="P26">
            <v>1747.2841399999998</v>
          </cell>
          <cell r="Q26">
            <v>1631.8776424999999</v>
          </cell>
          <cell r="R26">
            <v>1699.32</v>
          </cell>
          <cell r="S26">
            <v>1567.60471984375</v>
          </cell>
          <cell r="T26">
            <v>1564.4173755000002</v>
          </cell>
          <cell r="U26">
            <v>1529.1571399999996</v>
          </cell>
          <cell r="V26">
            <v>1647.5550000000001</v>
          </cell>
          <cell r="W26">
            <v>1627.92</v>
          </cell>
          <cell r="X26">
            <v>1547</v>
          </cell>
          <cell r="Y26">
            <v>1567.7252780000001</v>
          </cell>
          <cell r="Z26">
            <v>1551.5346139999997</v>
          </cell>
          <cell r="AA26">
            <v>1737.727488</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row>
        <row r="27">
          <cell r="A27" t="str">
            <v>Water Trucks</v>
          </cell>
          <cell r="F27" t="str">
            <v>Feed</v>
          </cell>
          <cell r="G27" t="str">
            <v>Hrs</v>
          </cell>
          <cell r="J27">
            <v>0</v>
          </cell>
          <cell r="K27">
            <v>0</v>
          </cell>
          <cell r="L27">
            <v>0</v>
          </cell>
          <cell r="M27">
            <v>0</v>
          </cell>
          <cell r="N27">
            <v>0</v>
          </cell>
          <cell r="O27">
            <v>0</v>
          </cell>
          <cell r="P27">
            <v>873.64206999999988</v>
          </cell>
          <cell r="Q27">
            <v>815.93882124999993</v>
          </cell>
          <cell r="R27">
            <v>849.66</v>
          </cell>
          <cell r="S27">
            <v>783.802359921875</v>
          </cell>
          <cell r="T27">
            <v>782.20868775000008</v>
          </cell>
          <cell r="U27">
            <v>764.57856999999979</v>
          </cell>
          <cell r="V27">
            <v>823.77750000000003</v>
          </cell>
          <cell r="W27">
            <v>813.96</v>
          </cell>
          <cell r="X27">
            <v>773.5</v>
          </cell>
          <cell r="Y27">
            <v>783.86263900000006</v>
          </cell>
          <cell r="Z27">
            <v>775.76730699999985</v>
          </cell>
          <cell r="AA27">
            <v>868.863744</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row>
        <row r="28">
          <cell r="A28" t="str">
            <v>Ancillary Excavator 330</v>
          </cell>
          <cell r="F28" t="str">
            <v>Feed</v>
          </cell>
          <cell r="G28" t="str">
            <v>Hrs</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663</v>
          </cell>
          <cell r="Y28">
            <v>671.88226200000008</v>
          </cell>
          <cell r="Z28">
            <v>664.94340599999987</v>
          </cell>
          <cell r="AA28">
            <v>744.74035200000003</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row>
        <row r="29">
          <cell r="A29" t="str">
            <v>Crushers</v>
          </cell>
          <cell r="F29" t="str">
            <v>Feed</v>
          </cell>
          <cell r="G29" t="str">
            <v>Hrs</v>
          </cell>
          <cell r="J29">
            <v>778.78125</v>
          </cell>
          <cell r="K29">
            <v>769.5</v>
          </cell>
          <cell r="L29">
            <v>731.25</v>
          </cell>
          <cell r="M29">
            <v>741.04661250000004</v>
          </cell>
          <cell r="N29">
            <v>733.39346249999983</v>
          </cell>
          <cell r="O29">
            <v>821.40479999999991</v>
          </cell>
          <cell r="P29">
            <v>693.77458500000012</v>
          </cell>
          <cell r="Q29">
            <v>771.37073437499998</v>
          </cell>
          <cell r="R29">
            <v>726.94125000000008</v>
          </cell>
          <cell r="S29">
            <v>733.57972971679692</v>
          </cell>
          <cell r="T29">
            <v>321.67510635937498</v>
          </cell>
          <cell r="U29">
            <v>299.96858812499994</v>
          </cell>
          <cell r="V29">
            <v>338.76984375000001</v>
          </cell>
          <cell r="W29">
            <v>338.58</v>
          </cell>
          <cell r="X29">
            <v>321.75</v>
          </cell>
          <cell r="Y29">
            <v>333.47097562499999</v>
          </cell>
          <cell r="Z29">
            <v>330.02705812499994</v>
          </cell>
          <cell r="AA29">
            <v>369.63216</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row>
        <row r="30">
          <cell r="A30" t="str">
            <v>Stockpile Loaders</v>
          </cell>
          <cell r="F30" t="str">
            <v>Feed</v>
          </cell>
          <cell r="G30" t="str">
            <v>Hrs</v>
          </cell>
          <cell r="J30">
            <v>0</v>
          </cell>
          <cell r="K30">
            <v>0</v>
          </cell>
          <cell r="L30">
            <v>0</v>
          </cell>
          <cell r="M30">
            <v>0</v>
          </cell>
          <cell r="N30">
            <v>0</v>
          </cell>
          <cell r="O30">
            <v>0</v>
          </cell>
          <cell r="P30">
            <v>0</v>
          </cell>
          <cell r="Q30">
            <v>0</v>
          </cell>
          <cell r="R30">
            <v>0</v>
          </cell>
          <cell r="S30">
            <v>335.91529710937505</v>
          </cell>
          <cell r="T30">
            <v>335.23229475000005</v>
          </cell>
          <cell r="U30">
            <v>327.67652999999996</v>
          </cell>
          <cell r="V30">
            <v>353.04750000000001</v>
          </cell>
          <cell r="W30">
            <v>348.84</v>
          </cell>
          <cell r="X30">
            <v>331.5</v>
          </cell>
          <cell r="Y30">
            <v>335.94113100000004</v>
          </cell>
          <cell r="Z30">
            <v>332.47170299999993</v>
          </cell>
          <cell r="AA30">
            <v>372.37017600000001</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row>
        <row r="94">
          <cell r="A94" t="str">
            <v>Hydraulic Shovels RH200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row>
        <row r="95">
          <cell r="A95" t="str">
            <v>Hydraulic Shovels RH170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row>
        <row r="96">
          <cell r="A96" t="str">
            <v>Hydraulic Shovels RH120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row>
        <row r="97">
          <cell r="A97" t="str">
            <v>Hydraulic Shovels RH40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row>
        <row r="98">
          <cell r="A98" t="str">
            <v>Front End Loaders</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row>
        <row r="99">
          <cell r="A99" t="str">
            <v>CAT793</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row>
        <row r="100">
          <cell r="A100" t="str">
            <v>CAT789</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row>
        <row r="101">
          <cell r="A101" t="str">
            <v>CAT777</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t="str">
            <v>Production Drills</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row>
        <row r="103">
          <cell r="A103" t="str">
            <v>Coal Drills</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row>
        <row r="104">
          <cell r="A104" t="str">
            <v>Track Dozers D10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row>
        <row r="105">
          <cell r="A105" t="str">
            <v>Track Dozers D9</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row>
        <row r="106">
          <cell r="A106" t="str">
            <v>Track Dozers D7</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row>
        <row r="107">
          <cell r="A107" t="str">
            <v>Wheel Dozers 834</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row>
        <row r="108">
          <cell r="A108" t="str">
            <v>Graders</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row>
        <row r="109">
          <cell r="A109" t="str">
            <v>Water Trucks</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row>
        <row r="110">
          <cell r="A110" t="str">
            <v>Ancillary Excavator 330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row>
        <row r="111">
          <cell r="A111" t="str">
            <v>Crushers</v>
          </cell>
        </row>
        <row r="112">
          <cell r="A112" t="str">
            <v>Stockpile Loaders</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11">
          <cell r="P11" t="str">
            <v>5300  Materials and Supplies  DO NOT USE</v>
          </cell>
          <cell r="Q11" t="str">
            <v>MINING CODES</v>
          </cell>
          <cell r="S11" t="str">
            <v>5220  Utillities  DO NOT USE</v>
          </cell>
          <cell r="T11" t="str">
            <v>Process ProductionPrimary Cushing-22060100</v>
          </cell>
        </row>
        <row r="12">
          <cell r="P12" t="str">
            <v>1000  Production Statistics</v>
          </cell>
          <cell r="Q12" t="str">
            <v>Mine Drilling 22020010</v>
          </cell>
          <cell r="S12" t="str">
            <v xml:space="preserve">5221       Utilities - Electricity   </v>
          </cell>
          <cell r="T12" t="str">
            <v>Process ProductionConveying and feeding-22060110</v>
          </cell>
        </row>
        <row r="13">
          <cell r="P13" t="str">
            <v>1001      Waste Mined</v>
          </cell>
          <cell r="Q13" t="str">
            <v>Mine Blasting 22020020</v>
          </cell>
          <cell r="S13" t="str">
            <v xml:space="preserve">5222       Utilities - Natural Gas   </v>
          </cell>
          <cell r="T13" t="str">
            <v>Process ProductionGrinding-22060120</v>
          </cell>
        </row>
        <row r="14">
          <cell r="P14" t="str">
            <v>1002      Oxide Mined</v>
          </cell>
          <cell r="Q14" t="str">
            <v>Mine Loading 22020030</v>
          </cell>
          <cell r="S14" t="str">
            <v xml:space="preserve">5223       Utilities - Water   </v>
          </cell>
          <cell r="T14" t="str">
            <v>Process ProductionSAG Mill-22060121</v>
          </cell>
        </row>
        <row r="15">
          <cell r="P15" t="str">
            <v>1003      VC Sulphide Mined</v>
          </cell>
          <cell r="Q15" t="str">
            <v>Mine CAT 375 22020031</v>
          </cell>
          <cell r="S15" t="str">
            <v xml:space="preserve">5224       Utilities - Sewer   </v>
          </cell>
          <cell r="T15" t="str">
            <v>Process ProductionBall Mill 1-22060122</v>
          </cell>
        </row>
        <row r="16">
          <cell r="P16" t="str">
            <v>1004      IN Sulphide Mined</v>
          </cell>
          <cell r="Q16" t="str">
            <v>Mine CAT 994 22020032</v>
          </cell>
          <cell r="S16" t="str">
            <v xml:space="preserve">5225       Utilities - Compressed Air   </v>
          </cell>
          <cell r="T16" t="str">
            <v>Process ProductionBall Mill 2-22060123</v>
          </cell>
        </row>
        <row r="17">
          <cell r="P17" t="str">
            <v>1005      Oxide Ag HG</v>
          </cell>
          <cell r="Q17" t="str">
            <v>Mine Hydraulic Shovels 22020033</v>
          </cell>
          <cell r="S17" t="str">
            <v>5300  Materials and Supplies  DO NOT USE</v>
          </cell>
          <cell r="T17" t="str">
            <v>Process ProductionPebble Crusher-22060124</v>
          </cell>
        </row>
        <row r="18">
          <cell r="P18" t="str">
            <v>1006      VCS AG Head Grade</v>
          </cell>
          <cell r="Q18" t="str">
            <v>Mine Hauling 22020040</v>
          </cell>
          <cell r="S18" t="str">
            <v xml:space="preserve">5302       Supplies - Operating   </v>
          </cell>
          <cell r="T18" t="str">
            <v>Process ProductionLead Flotation Circuit-22060130</v>
          </cell>
        </row>
        <row r="19">
          <cell r="P19" t="str">
            <v>1007      INS AG Head Grade</v>
          </cell>
          <cell r="Q19" t="str">
            <v>Mine CAT 785 22020041</v>
          </cell>
          <cell r="S19" t="str">
            <v xml:space="preserve">5303       Supplies - Field   </v>
          </cell>
          <cell r="T19" t="str">
            <v>Process ProductionLead Regrind-22060131</v>
          </cell>
        </row>
        <row r="20">
          <cell r="P20" t="str">
            <v>1008      Oxide Pg HG</v>
          </cell>
          <cell r="Q20" t="str">
            <v>Mine CAT 789 22020042</v>
          </cell>
          <cell r="S20" t="str">
            <v xml:space="preserve">5304       Supplies - Office   </v>
          </cell>
          <cell r="T20" t="str">
            <v>Process ProductionZinc Flotation Circuit-22060140</v>
          </cell>
        </row>
        <row r="21">
          <cell r="P21" t="str">
            <v>1009       VCS Pb HG</v>
          </cell>
          <cell r="Q21" t="str">
            <v>Mine Rehandle 22020049</v>
          </cell>
          <cell r="S21" t="str">
            <v xml:space="preserve">5305       Small Equipment and Tools   </v>
          </cell>
          <cell r="T21" t="str">
            <v>Process ProductionZinc Regrind-22060141</v>
          </cell>
        </row>
        <row r="22">
          <cell r="P22" t="str">
            <v>1010       INS Pb HG</v>
          </cell>
          <cell r="Q22" t="str">
            <v>Mine Dozing 22020050</v>
          </cell>
          <cell r="S22" t="str">
            <v>5321       Grinding Balls  DO NOT USE</v>
          </cell>
          <cell r="T22" t="str">
            <v>Process ProductionConcentrate Dewatering-22060150</v>
          </cell>
        </row>
        <row r="23">
          <cell r="P23" t="str">
            <v>1011       Oxide Zn HG</v>
          </cell>
          <cell r="Q23" t="str">
            <v>Mine Road Maintenance 22020060</v>
          </cell>
          <cell r="S23" t="str">
            <v xml:space="preserve">5321010       Grinding Balls -125mm  </v>
          </cell>
          <cell r="T23" t="str">
            <v>Process ProductionThickening-22060151</v>
          </cell>
        </row>
        <row r="24">
          <cell r="P24" t="str">
            <v>1012       VCS Zn HG</v>
          </cell>
          <cell r="Q24" t="str">
            <v>Mine Dewatering 22020070</v>
          </cell>
          <cell r="S24" t="str">
            <v xml:space="preserve">5321020       Grinding Balls - 50mm  </v>
          </cell>
          <cell r="T24" t="str">
            <v>Process ProductionFiltering-22060152</v>
          </cell>
        </row>
        <row r="25">
          <cell r="P25" t="str">
            <v>1013       INS Zn HG</v>
          </cell>
          <cell r="Q25" t="str">
            <v>Mine Suport (Lighting Plants, RTD) 22020080</v>
          </cell>
          <cell r="S25" t="str">
            <v xml:space="preserve">5321030       Grinding Balls - 25mm  </v>
          </cell>
          <cell r="T25" t="str">
            <v>Process ProductionThickener/Tailings-22060160</v>
          </cell>
        </row>
        <row r="26">
          <cell r="P26" t="str">
            <v>1014      Mill Feed VCS</v>
          </cell>
          <cell r="Q26" t="str">
            <v>Mine Planning 22020510</v>
          </cell>
          <cell r="S26" t="str">
            <v xml:space="preserve">5330       Liners &amp; Bolts   </v>
          </cell>
          <cell r="T26" t="str">
            <v>Process ProductionConcentrate Loadout-22060170</v>
          </cell>
        </row>
        <row r="27">
          <cell r="P27" t="str">
            <v>1015      Mill Feed INS</v>
          </cell>
          <cell r="Q27" t="str">
            <v>Mine Survey 22020520</v>
          </cell>
          <cell r="S27" t="str">
            <v xml:space="preserve">5331       Tires   </v>
          </cell>
          <cell r="T27" t="str">
            <v>Process ProductionWater systems-22060180</v>
          </cell>
        </row>
        <row r="28">
          <cell r="P28" t="str">
            <v>1016      Mill Feed Ag HG</v>
          </cell>
          <cell r="Q28" t="str">
            <v>Mine Geology 22020530</v>
          </cell>
          <cell r="S28" t="str">
            <v xml:space="preserve">5340       Filter Cloth   </v>
          </cell>
          <cell r="T28" t="str">
            <v>Process ProductionUtilities-22060190</v>
          </cell>
        </row>
        <row r="29">
          <cell r="P29" t="str">
            <v>1017      Mill Feed Pb Head Grade</v>
          </cell>
          <cell r="Q29" t="str">
            <v>Exploration Services 22020540</v>
          </cell>
          <cell r="S29" t="str">
            <v>5350  Components &amp; Parts  DO NOT USE</v>
          </cell>
          <cell r="T29" t="str">
            <v>Process ProductionLaboratory Services-22060200</v>
          </cell>
        </row>
        <row r="30">
          <cell r="P30" t="str">
            <v>1018      Mill feed Zn HG</v>
          </cell>
          <cell r="Q30" t="str">
            <v>Mine G &amp; A 22020930</v>
          </cell>
          <cell r="S30" t="str">
            <v xml:space="preserve">5351       Mechanical   </v>
          </cell>
          <cell r="T30" t="str">
            <v>Process ProductionMetallurgical Laboratory-22060210</v>
          </cell>
        </row>
        <row r="31">
          <cell r="P31" t="str">
            <v>1019      Mill Recov Ag</v>
          </cell>
          <cell r="Q31" t="str">
            <v>MINE MAINTENANCE CODES</v>
          </cell>
          <cell r="S31" t="str">
            <v xml:space="preserve">5352       Electrical/Instrumentation   </v>
          </cell>
          <cell r="T31" t="str">
            <v>Process ProductionAdminsitration-22060930</v>
          </cell>
        </row>
        <row r="32">
          <cell r="P32" t="str">
            <v>1020      Mill Recov Pb</v>
          </cell>
          <cell r="Q32" t="str">
            <v>MMaint- Drilling 22021010</v>
          </cell>
          <cell r="S32" t="str">
            <v xml:space="preserve">5353       Ground Engaging Tools   </v>
          </cell>
          <cell r="T32" t="str">
            <v>Process MaintenancePrimary Cushing-22061100</v>
          </cell>
        </row>
        <row r="33">
          <cell r="P33" t="str">
            <v>1021      Mill Recov Zn</v>
          </cell>
          <cell r="Q33" t="str">
            <v>MMaint- Blasting 22021020</v>
          </cell>
          <cell r="S33" t="str">
            <v xml:space="preserve">5354       Piping / Plumbing   </v>
          </cell>
          <cell r="T33" t="str">
            <v>Process MaintenanceConveying and feeding-22061110</v>
          </cell>
        </row>
        <row r="34">
          <cell r="P34" t="str">
            <v>1022      Vol Pb Conc</v>
          </cell>
          <cell r="Q34" t="str">
            <v>MMaint- Loading 22021030</v>
          </cell>
          <cell r="S34" t="str">
            <v xml:space="preserve">5355       Buildings   </v>
          </cell>
          <cell r="T34" t="str">
            <v>Process MaintenanceGrinding-22061120</v>
          </cell>
        </row>
        <row r="35">
          <cell r="P35" t="str">
            <v>1023      Vol Zn Con</v>
          </cell>
          <cell r="Q35" t="str">
            <v>MMaint- CAT 375 22021031</v>
          </cell>
          <cell r="S35" t="str">
            <v xml:space="preserve">5356       Undercarriage   </v>
          </cell>
          <cell r="T35" t="str">
            <v>Process MaintenanceSAG Mill-22061121</v>
          </cell>
        </row>
        <row r="36">
          <cell r="P36" t="str">
            <v>1024      Ag in Pb con</v>
          </cell>
          <cell r="Q36" t="str">
            <v>MMaint- CAT 994 22021032</v>
          </cell>
          <cell r="S36" t="str">
            <v xml:space="preserve">5360       Rubber Wear Parts   </v>
          </cell>
          <cell r="T36" t="str">
            <v>Process MaintenanceBall Mill 1-22061122</v>
          </cell>
        </row>
        <row r="37">
          <cell r="P37" t="str">
            <v>1025      Ag in Zn con</v>
          </cell>
          <cell r="Q37" t="str">
            <v>MMaint- Hydraulic Shovels 22021033</v>
          </cell>
          <cell r="S37" t="str">
            <v xml:space="preserve">5365       Steel Sections   </v>
          </cell>
          <cell r="T37" t="str">
            <v>Process MaintenanceBall Mill 2-22061123</v>
          </cell>
        </row>
        <row r="38">
          <cell r="P38" t="str">
            <v>1026      Gross Silver Prod</v>
          </cell>
          <cell r="Q38" t="str">
            <v>MMaint- Hauling 22021040</v>
          </cell>
          <cell r="S38" t="str">
            <v>5370  Fuel Oil and Grease  DO NOT USE</v>
          </cell>
          <cell r="T38" t="str">
            <v>Process MaintenancePebble Crusher-22061124</v>
          </cell>
        </row>
        <row r="39">
          <cell r="P39" t="str">
            <v>1027      Gross Pb Prod</v>
          </cell>
          <cell r="Q39" t="str">
            <v>MMaint- CAT 785 22021041</v>
          </cell>
          <cell r="S39" t="str">
            <v xml:space="preserve">5371       Diesel   </v>
          </cell>
          <cell r="T39" t="str">
            <v>Process MaintenanceLead Flotation Circuit-22061130</v>
          </cell>
        </row>
        <row r="40">
          <cell r="P40" t="str">
            <v>1028      Gross Zn Prod</v>
          </cell>
          <cell r="Q40" t="str">
            <v>MMaint- CAT 789 22021042</v>
          </cell>
          <cell r="S40" t="str">
            <v xml:space="preserve">5372       Gasoline   </v>
          </cell>
          <cell r="T40" t="str">
            <v>Process MaintenanceLead Regrind-22061131</v>
          </cell>
        </row>
        <row r="41">
          <cell r="P41" t="str">
            <v>1029      Net Payable Ag</v>
          </cell>
          <cell r="Q41" t="str">
            <v>MMaint- Rehandle 22021049</v>
          </cell>
          <cell r="S41" t="str">
            <v xml:space="preserve">5373       Oil and Grease   </v>
          </cell>
          <cell r="T41" t="str">
            <v>Process MaintenanceZinc Flotation Circuit-22061140</v>
          </cell>
        </row>
        <row r="42">
          <cell r="P42" t="str">
            <v>1030      Net Payable Pb</v>
          </cell>
          <cell r="Q42" t="str">
            <v>MMaint- Dozing 22021050</v>
          </cell>
          <cell r="S42" t="str">
            <v xml:space="preserve">5375       General Consumables   </v>
          </cell>
          <cell r="T42" t="str">
            <v>Process MaintenanceZinc Regrind-22061141</v>
          </cell>
        </row>
        <row r="43">
          <cell r="P43" t="str">
            <v>1031      Net Payable Zn</v>
          </cell>
          <cell r="Q43" t="str">
            <v>MMaint- Road Maintenance 22021060</v>
          </cell>
          <cell r="S43" t="str">
            <v>5400  Reagents  DO NOT USE</v>
          </cell>
          <cell r="T43" t="str">
            <v>Process MaintenanceConcentrate Dewatering-22061150</v>
          </cell>
        </row>
        <row r="44">
          <cell r="P44" t="str">
            <v>1032      Gross Revenue</v>
          </cell>
          <cell r="Q44" t="str">
            <v>MMaint- Dewatering 22021070</v>
          </cell>
          <cell r="S44" t="str">
            <v>5401       Collector - Primary  DO NOT USE</v>
          </cell>
          <cell r="T44" t="str">
            <v>Process MaintenanceThickening-22061151</v>
          </cell>
        </row>
        <row r="45">
          <cell r="P45" t="str">
            <v>1033      Net Revenue</v>
          </cell>
          <cell r="Q45" t="str">
            <v>MMaint- Suport 22021080</v>
          </cell>
          <cell r="S45" t="str">
            <v xml:space="preserve">5401010           Aero 65  </v>
          </cell>
          <cell r="T45" t="str">
            <v>Process MaintenanceFiltering-22061152</v>
          </cell>
        </row>
        <row r="46">
          <cell r="P46" t="str">
            <v>5301  DO NOT USE  DO NOT USE</v>
          </cell>
          <cell r="Q46" t="str">
            <v>MMaint- G &amp; A 22021930</v>
          </cell>
          <cell r="S46" t="str">
            <v xml:space="preserve">5401020           Aero 238  </v>
          </cell>
          <cell r="T46" t="str">
            <v>Process MaintenanceThickener/Tailings-22061160</v>
          </cell>
        </row>
        <row r="47">
          <cell r="P47" t="str">
            <v>6301       Depreciation</v>
          </cell>
          <cell r="S47" t="str">
            <v xml:space="preserve">5401030           SIPX  </v>
          </cell>
          <cell r="T47" t="str">
            <v>Process MaintenanceConcentrate Loadout-22061170</v>
          </cell>
        </row>
        <row r="48">
          <cell r="P48" t="str">
            <v>5842       Leasing costs</v>
          </cell>
          <cell r="S48" t="str">
            <v xml:space="preserve">5401040           PAX  </v>
          </cell>
          <cell r="T48" t="str">
            <v>Process MaintenanceWater systems-22061180</v>
          </cell>
        </row>
        <row r="49">
          <cell r="P49" t="str">
            <v xml:space="preserve">5302       Supplies - Operating   </v>
          </cell>
          <cell r="S49" t="str">
            <v xml:space="preserve">5405       Flocculants   </v>
          </cell>
          <cell r="T49" t="str">
            <v>Process MaintenanceUtilities-22061190</v>
          </cell>
        </row>
        <row r="50">
          <cell r="P50" t="str">
            <v xml:space="preserve">5303       Supplies - Field   </v>
          </cell>
          <cell r="S50" t="str">
            <v xml:space="preserve">5410       Chemicals - Other   </v>
          </cell>
          <cell r="T50" t="str">
            <v>Process MaintenanceBuilding Maintenance-22061470</v>
          </cell>
        </row>
        <row r="51">
          <cell r="P51" t="str">
            <v xml:space="preserve">5304       Supplies - Office   </v>
          </cell>
          <cell r="S51" t="str">
            <v xml:space="preserve">5415       Frother   </v>
          </cell>
          <cell r="T51" t="str">
            <v>Process MaintenanceCraneage and Rigging Services-22061480</v>
          </cell>
        </row>
        <row r="52">
          <cell r="P52" t="str">
            <v xml:space="preserve">5305       Small Equipment and Tools   </v>
          </cell>
          <cell r="S52" t="str">
            <v xml:space="preserve">5420       Lime   </v>
          </cell>
          <cell r="T52" t="str">
            <v>Process MaintenanceAdminsitration-22061930</v>
          </cell>
        </row>
        <row r="53">
          <cell r="P53" t="str">
            <v xml:space="preserve">5306       Office Equipment   </v>
          </cell>
          <cell r="S53" t="str">
            <v>5425       Depressants  DO NOT USE</v>
          </cell>
        </row>
        <row r="54">
          <cell r="P54" t="str">
            <v xml:space="preserve">5307       Computer Equipment   </v>
          </cell>
          <cell r="S54" t="str">
            <v xml:space="preserve">5425010           Zn Oxide  </v>
          </cell>
        </row>
        <row r="55">
          <cell r="P55" t="str">
            <v xml:space="preserve">5310       Software   </v>
          </cell>
          <cell r="S55" t="str">
            <v xml:space="preserve">5425020           Na Cyanide  </v>
          </cell>
        </row>
        <row r="56">
          <cell r="P56" t="str">
            <v>5315  Explosives &amp; Accessories  DO NOT USE</v>
          </cell>
          <cell r="S56" t="str">
            <v xml:space="preserve">5430       Activator   </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RESUP"/>
      <sheetName val="Informe"/>
      <sheetName val="Cantidades"/>
    </sheetNames>
    <sheetDataSet>
      <sheetData sheetId="0"/>
      <sheetData sheetId="1">
        <row r="1">
          <cell r="A1" t="str">
            <v>DISELECSA LTDA</v>
          </cell>
          <cell r="E1" t="str">
            <v>Pagina:</v>
          </cell>
          <cell r="F1">
            <v>1</v>
          </cell>
        </row>
        <row r="2">
          <cell r="A2" t="str">
            <v xml:space="preserve">PROYECTO : CONSTRUCCION REDES EN MEDIA Y BAJA TENSION - </v>
          </cell>
          <cell r="E2" t="str">
            <v>Fecha :</v>
          </cell>
          <cell r="F2" t="str">
            <v>JUL 27/05</v>
          </cell>
        </row>
        <row r="3">
          <cell r="B3" t="str">
            <v>ETAPA 8 SECCION B - MANZ 120 y 147</v>
          </cell>
          <cell r="E3" t="str">
            <v>Informe:</v>
          </cell>
          <cell r="F3" t="str">
            <v>F. PRECIOS</v>
          </cell>
        </row>
        <row r="4">
          <cell r="A4" t="str">
            <v xml:space="preserve">URBANIZACION LOS ROBLES                       </v>
          </cell>
          <cell r="E4" t="str">
            <v xml:space="preserve"> </v>
          </cell>
        </row>
        <row r="5">
          <cell r="A5" t="str">
            <v>CASTRO TCHERASSI S.A.</v>
          </cell>
          <cell r="E5" t="str">
            <v>VERSION 01</v>
          </cell>
        </row>
        <row r="6">
          <cell r="E6" t="str">
            <v xml:space="preserve"> </v>
          </cell>
        </row>
        <row r="7">
          <cell r="A7" t="str">
            <v>ITEM</v>
          </cell>
          <cell r="B7" t="str">
            <v>DESCRIPCION</v>
          </cell>
          <cell r="C7" t="str">
            <v>UNIDAD</v>
          </cell>
          <cell r="D7" t="str">
            <v>CANT</v>
          </cell>
          <cell r="E7" t="str">
            <v>V/UNIT</v>
          </cell>
          <cell r="F7" t="str">
            <v>V/TOTAL</v>
          </cell>
        </row>
        <row r="9">
          <cell r="A9">
            <v>1</v>
          </cell>
          <cell r="B9" t="str">
            <v>REDES MEDIA Y BAJA TENSION AEREAS</v>
          </cell>
          <cell r="F9">
            <v>0</v>
          </cell>
        </row>
        <row r="10">
          <cell r="A10">
            <v>1.01</v>
          </cell>
          <cell r="B10" t="str">
            <v>Sum e Inst de Poste de Concreto de 12 x 750 Kgs ( Excv, Hincada y aplomada, Tpte)</v>
          </cell>
          <cell r="C10" t="str">
            <v>UN</v>
          </cell>
          <cell r="D10">
            <v>1</v>
          </cell>
          <cell r="E10">
            <v>699535</v>
          </cell>
          <cell r="F10">
            <v>699535</v>
          </cell>
        </row>
        <row r="11">
          <cell r="A11">
            <v>1.02</v>
          </cell>
          <cell r="B11" t="str">
            <v>Sum e Inst de Poste Autosoportado de Concreto de 12 x 1750 Kgs (Hincada y aplomada, Tpte)</v>
          </cell>
          <cell r="C11" t="str">
            <v>UN</v>
          </cell>
          <cell r="D11">
            <v>2</v>
          </cell>
          <cell r="E11">
            <v>1730445</v>
          </cell>
          <cell r="F11">
            <v>3460890</v>
          </cell>
        </row>
        <row r="12">
          <cell r="A12">
            <v>1.03</v>
          </cell>
          <cell r="B12" t="str">
            <v xml:space="preserve">Construccion de Base Autosoportada </v>
          </cell>
          <cell r="C12" t="str">
            <v>UN</v>
          </cell>
          <cell r="D12">
            <v>2</v>
          </cell>
          <cell r="E12">
            <v>686236</v>
          </cell>
          <cell r="F12">
            <v>1372472</v>
          </cell>
        </row>
        <row r="13">
          <cell r="A13">
            <v>1.04</v>
          </cell>
          <cell r="B13" t="str">
            <v>Sum e Inst de Estruc Paso tipo Senc  3 FASES (LINE POST)</v>
          </cell>
          <cell r="C13" t="str">
            <v>UN</v>
          </cell>
          <cell r="D13">
            <v>0</v>
          </cell>
          <cell r="E13">
            <v>509799</v>
          </cell>
          <cell r="F13">
            <v>0</v>
          </cell>
        </row>
        <row r="14">
          <cell r="A14">
            <v>1.05</v>
          </cell>
          <cell r="B14" t="str">
            <v>Sum e Inst de Estruc Term Corrida      3 FASES (LINE POST)</v>
          </cell>
          <cell r="C14" t="str">
            <v>UN</v>
          </cell>
          <cell r="D14">
            <v>0</v>
          </cell>
          <cell r="E14">
            <v>1410677</v>
          </cell>
          <cell r="F14">
            <v>0</v>
          </cell>
        </row>
        <row r="15">
          <cell r="A15">
            <v>1.06</v>
          </cell>
          <cell r="B15" t="str">
            <v xml:space="preserve">Sum e Inst de Estructura Terminal       3 FASES </v>
          </cell>
          <cell r="C15" t="str">
            <v>UN</v>
          </cell>
          <cell r="D15">
            <v>1</v>
          </cell>
          <cell r="E15">
            <v>719772</v>
          </cell>
          <cell r="F15">
            <v>719772</v>
          </cell>
        </row>
        <row r="16">
          <cell r="A16">
            <v>1.07</v>
          </cell>
          <cell r="B16" t="str">
            <v>Sum e Inst de Estruc Paso tipo Senc   2 FASES (LINE POST)</v>
          </cell>
          <cell r="C16" t="str">
            <v>UN</v>
          </cell>
          <cell r="D16">
            <v>0</v>
          </cell>
          <cell r="E16">
            <v>399350</v>
          </cell>
          <cell r="F16">
            <v>0</v>
          </cell>
        </row>
        <row r="17">
          <cell r="A17">
            <v>1.08</v>
          </cell>
          <cell r="B17" t="str">
            <v>Sum e Inst de Estructura de Terminal Corrida      2 FASES</v>
          </cell>
          <cell r="C17" t="str">
            <v>UN</v>
          </cell>
          <cell r="E17">
            <v>1057487</v>
          </cell>
          <cell r="F17">
            <v>0</v>
          </cell>
        </row>
        <row r="18">
          <cell r="A18">
            <v>1.0900000000000001</v>
          </cell>
          <cell r="B18" t="str">
            <v>Sum e Inst de Estructura Terminal       2 FASES</v>
          </cell>
          <cell r="C18" t="str">
            <v>UN</v>
          </cell>
          <cell r="D18">
            <v>2</v>
          </cell>
          <cell r="E18">
            <v>602437</v>
          </cell>
          <cell r="F18">
            <v>1204874</v>
          </cell>
        </row>
        <row r="19">
          <cell r="A19">
            <v>1.1000000000000001</v>
          </cell>
          <cell r="B19" t="str">
            <v>Sum e Inst de Retenida Directa a tierra</v>
          </cell>
          <cell r="C19" t="str">
            <v>UN</v>
          </cell>
          <cell r="D19">
            <v>0</v>
          </cell>
          <cell r="E19">
            <v>147313</v>
          </cell>
          <cell r="F19">
            <v>0</v>
          </cell>
        </row>
        <row r="20">
          <cell r="A20">
            <v>1.1100000000000001</v>
          </cell>
          <cell r="B20" t="str">
            <v>Sum e Inst de Retenida Doble a tierra</v>
          </cell>
          <cell r="C20" t="str">
            <v>UN</v>
          </cell>
          <cell r="D20">
            <v>0</v>
          </cell>
          <cell r="E20">
            <v>250116</v>
          </cell>
          <cell r="F20">
            <v>0</v>
          </cell>
        </row>
        <row r="21">
          <cell r="A21">
            <v>1.1200000000000001</v>
          </cell>
          <cell r="B21" t="str">
            <v>Sum e Inst de Cruceta auxiliar para protecciones de transformador</v>
          </cell>
          <cell r="C21" t="str">
            <v>UN</v>
          </cell>
          <cell r="D21">
            <v>3</v>
          </cell>
          <cell r="E21">
            <v>167486</v>
          </cell>
          <cell r="F21">
            <v>502458</v>
          </cell>
        </row>
        <row r="22">
          <cell r="A22">
            <v>1.1299999999999999</v>
          </cell>
          <cell r="B22" t="str">
            <v>Sum e Inst de Transformador de  25 kva 13.200 v (Incluye Protecciones , y herrajes y bajante a tierra)</v>
          </cell>
          <cell r="C22" t="str">
            <v>UN</v>
          </cell>
          <cell r="D22">
            <v>1</v>
          </cell>
          <cell r="E22">
            <v>3793609</v>
          </cell>
          <cell r="F22">
            <v>3793609</v>
          </cell>
        </row>
        <row r="23">
          <cell r="A23">
            <v>1.1399999999999999</v>
          </cell>
          <cell r="B23" t="str">
            <v>Sum e Inst de Transformador de 37,5 kva 13.200 v , conexión en caliente (Incluye Protecciones , y herrajes y bajante a tierra)</v>
          </cell>
          <cell r="C23" t="str">
            <v>UN</v>
          </cell>
          <cell r="D23">
            <v>1</v>
          </cell>
          <cell r="E23">
            <v>4200432</v>
          </cell>
          <cell r="F23">
            <v>4200432</v>
          </cell>
        </row>
        <row r="24">
          <cell r="A24">
            <v>1.1499999999999999</v>
          </cell>
          <cell r="B24" t="str">
            <v>Sum e Inst de Transformador de  50 kva 13.200 v , conexión en caliente (Incluye Protecciones , y herrajes y bajante a tierra)</v>
          </cell>
          <cell r="C24" t="str">
            <v>UN</v>
          </cell>
          <cell r="D24">
            <v>1</v>
          </cell>
          <cell r="E24">
            <v>4944520</v>
          </cell>
          <cell r="F24">
            <v>4944520</v>
          </cell>
        </row>
        <row r="25">
          <cell r="A25">
            <v>1.1599999999999999</v>
          </cell>
          <cell r="B25" t="str">
            <v xml:space="preserve">Instalación de bajante y conexión de Transformador red sec. Trenzada </v>
          </cell>
          <cell r="C25" t="str">
            <v>UN</v>
          </cell>
          <cell r="D25">
            <v>3</v>
          </cell>
          <cell r="E25">
            <v>245429</v>
          </cell>
          <cell r="F25">
            <v>736287</v>
          </cell>
        </row>
        <row r="26">
          <cell r="A26">
            <v>1.17</v>
          </cell>
          <cell r="B26" t="str">
            <v>Sum e Inst de Seccionamiento de línea 3F - 100 Amp  (Incluye Protecciones  y herrajes . Montaje en caliente)</v>
          </cell>
          <cell r="C26" t="str">
            <v>UN</v>
          </cell>
          <cell r="E26">
            <v>882804</v>
          </cell>
          <cell r="F26">
            <v>0</v>
          </cell>
        </row>
        <row r="27">
          <cell r="A27">
            <v>1.18</v>
          </cell>
          <cell r="B27" t="str">
            <v xml:space="preserve">Sum e Inst de Seccionamiento de línea 3F - 100 Amp en caliente (Incluye Protecciones, Aisladores  y herrajes) . </v>
          </cell>
          <cell r="C27" t="str">
            <v>UN</v>
          </cell>
          <cell r="E27">
            <v>879375</v>
          </cell>
          <cell r="F27">
            <v>0</v>
          </cell>
        </row>
        <row r="28">
          <cell r="A28">
            <v>1.19</v>
          </cell>
          <cell r="B28" t="str">
            <v xml:space="preserve">Sum e Inst de Seccionamiento de línea 2F - 100 Amp  en caliente (Incluye Protecciones, Aisladores  y herrajes) . </v>
          </cell>
          <cell r="C28" t="str">
            <v>UN</v>
          </cell>
          <cell r="D28">
            <v>0</v>
          </cell>
          <cell r="E28">
            <v>584536</v>
          </cell>
          <cell r="F28">
            <v>0</v>
          </cell>
        </row>
        <row r="29">
          <cell r="A29">
            <v>1.2</v>
          </cell>
          <cell r="B29" t="str">
            <v>Sum, riega y tendido de Cable Tipo ACSR No 1/0  - 3 hilos</v>
          </cell>
          <cell r="C29" t="str">
            <v>ML</v>
          </cell>
          <cell r="D29">
            <v>35</v>
          </cell>
          <cell r="E29">
            <v>9716</v>
          </cell>
          <cell r="F29">
            <v>340060</v>
          </cell>
        </row>
        <row r="30">
          <cell r="A30">
            <v>1.21</v>
          </cell>
          <cell r="B30" t="str">
            <v>Sum, riega y tendido de Cable Tipo ACSR No 1/0  - 2 hilos</v>
          </cell>
          <cell r="C30" t="str">
            <v>ML</v>
          </cell>
          <cell r="D30">
            <v>60</v>
          </cell>
          <cell r="E30">
            <v>6478</v>
          </cell>
          <cell r="F30">
            <v>388680</v>
          </cell>
        </row>
        <row r="31">
          <cell r="A31">
            <v>1.22</v>
          </cell>
          <cell r="B31" t="str">
            <v>Sum, riega y tendido de Cable Tipo ACSR No 4/0  - 3 hilos</v>
          </cell>
          <cell r="C31" t="str">
            <v>ML</v>
          </cell>
          <cell r="E31">
            <v>16835</v>
          </cell>
          <cell r="F31">
            <v>0</v>
          </cell>
        </row>
        <row r="32">
          <cell r="A32">
            <v>1.23</v>
          </cell>
          <cell r="B32" t="str">
            <v>Sum, riega y tendido de Cable Tipo ACSR No 4/0  - 2 hilos</v>
          </cell>
          <cell r="C32" t="str">
            <v>ML</v>
          </cell>
          <cell r="E32">
            <v>10703</v>
          </cell>
          <cell r="F32">
            <v>0</v>
          </cell>
        </row>
        <row r="33">
          <cell r="A33">
            <v>1.24</v>
          </cell>
          <cell r="B33" t="str">
            <v xml:space="preserve">Remodelación de redes en MT existentes </v>
          </cell>
          <cell r="C33" t="str">
            <v>GLO</v>
          </cell>
          <cell r="D33">
            <v>1</v>
          </cell>
          <cell r="E33">
            <v>2121981</v>
          </cell>
          <cell r="F33">
            <v>2121981</v>
          </cell>
        </row>
        <row r="34">
          <cell r="B34" t="str">
            <v>SUBTOTAL REDES MEDIA TENSION</v>
          </cell>
          <cell r="F34">
            <v>24485570</v>
          </cell>
        </row>
        <row r="36">
          <cell r="A36">
            <v>2</v>
          </cell>
          <cell r="B36" t="str">
            <v>REDES BAJA TENSION</v>
          </cell>
        </row>
        <row r="37">
          <cell r="A37">
            <v>2.0099999999999998</v>
          </cell>
          <cell r="B37" t="str">
            <v>Sum e Inst de Poste de Concreto de 9 x 510 Kgs ( Excv, Hincada y aplomada, Tpte)</v>
          </cell>
          <cell r="C37" t="str">
            <v>UN</v>
          </cell>
          <cell r="D37">
            <v>4</v>
          </cell>
          <cell r="E37">
            <v>413416</v>
          </cell>
          <cell r="F37">
            <v>1653664</v>
          </cell>
        </row>
        <row r="38">
          <cell r="A38">
            <v>2.02</v>
          </cell>
          <cell r="B38" t="str">
            <v>Sum e Inst de Poste Autosoportado de Concreto de 9 x 1500 Kgs (Hincada y aplomada, Tpte)</v>
          </cell>
          <cell r="C38" t="str">
            <v>UN</v>
          </cell>
          <cell r="D38">
            <v>2</v>
          </cell>
          <cell r="E38">
            <v>909743</v>
          </cell>
          <cell r="F38">
            <v>1819486</v>
          </cell>
        </row>
        <row r="39">
          <cell r="A39">
            <v>2.0299999999999998</v>
          </cell>
          <cell r="B39" t="str">
            <v xml:space="preserve">Construccion de Base Autosoportada </v>
          </cell>
          <cell r="C39" t="str">
            <v>UN</v>
          </cell>
          <cell r="D39">
            <v>2</v>
          </cell>
          <cell r="E39">
            <v>610335</v>
          </cell>
          <cell r="F39">
            <v>1220670</v>
          </cell>
        </row>
        <row r="40">
          <cell r="A40">
            <v>2.04</v>
          </cell>
          <cell r="B40" t="str">
            <v xml:space="preserve">Estructura sec tipo alineación en  poste   prim ó sec. </v>
          </cell>
          <cell r="C40" t="str">
            <v>UN</v>
          </cell>
          <cell r="D40">
            <v>2</v>
          </cell>
          <cell r="E40">
            <v>15021</v>
          </cell>
          <cell r="F40">
            <v>30042</v>
          </cell>
        </row>
        <row r="41">
          <cell r="A41">
            <v>2.0499999999999998</v>
          </cell>
          <cell r="B41" t="str">
            <v xml:space="preserve">Estructura sec alineación en angulo  en  poste   prim ó sec. </v>
          </cell>
          <cell r="C41" t="str">
            <v>UN</v>
          </cell>
          <cell r="D41">
            <v>0</v>
          </cell>
          <cell r="E41">
            <v>21936</v>
          </cell>
          <cell r="F41">
            <v>0</v>
          </cell>
        </row>
        <row r="42">
          <cell r="A42">
            <v>2.06</v>
          </cell>
          <cell r="B42" t="str">
            <v xml:space="preserve">Estructura secund.  Fin de línea en  poste  prim ó sec. </v>
          </cell>
          <cell r="C42" t="str">
            <v>UN</v>
          </cell>
          <cell r="D42">
            <v>8</v>
          </cell>
          <cell r="E42">
            <v>31363</v>
          </cell>
          <cell r="F42">
            <v>250904</v>
          </cell>
        </row>
        <row r="43">
          <cell r="A43">
            <v>2.0699999999999998</v>
          </cell>
          <cell r="B43" t="str">
            <v xml:space="preserve">Estructura secund. Tipo anclaje en  poste prim ó sec  </v>
          </cell>
          <cell r="C43" t="str">
            <v>UN</v>
          </cell>
          <cell r="D43">
            <v>2</v>
          </cell>
          <cell r="E43">
            <v>51178</v>
          </cell>
          <cell r="F43">
            <v>102356</v>
          </cell>
        </row>
        <row r="44">
          <cell r="A44">
            <v>2.08</v>
          </cell>
          <cell r="B44" t="str">
            <v>Cruce aereo puenteado red secundaria  a neutro desnudo (tipo SAX1)</v>
          </cell>
          <cell r="C44" t="str">
            <v>UN</v>
          </cell>
          <cell r="D44">
            <v>2</v>
          </cell>
          <cell r="E44">
            <v>44549</v>
          </cell>
          <cell r="F44">
            <v>89098</v>
          </cell>
        </row>
        <row r="45">
          <cell r="A45">
            <v>2.09</v>
          </cell>
          <cell r="B45" t="str">
            <v>Sum e inst de tapones selladores y conector aislado de perforacion para puentes, cruces, aterrizaje, alumbrado publico y derivacion de cajas de abonados red trenzada</v>
          </cell>
          <cell r="C45" t="str">
            <v>Glo</v>
          </cell>
          <cell r="D45">
            <v>1</v>
          </cell>
          <cell r="E45">
            <v>1237703</v>
          </cell>
          <cell r="F45">
            <v>1237703</v>
          </cell>
        </row>
        <row r="46">
          <cell r="A46">
            <v>2.1</v>
          </cell>
          <cell r="B46" t="str">
            <v>Sum e inst de varilla polo a tierra cola de circuito (incluye varilla Cu, cable Cu desnudo)</v>
          </cell>
          <cell r="C46" t="str">
            <v>UN</v>
          </cell>
          <cell r="D46">
            <v>6</v>
          </cell>
          <cell r="E46">
            <v>119411</v>
          </cell>
          <cell r="F46">
            <v>716466</v>
          </cell>
        </row>
        <row r="47">
          <cell r="A47">
            <v>2.11</v>
          </cell>
          <cell r="B47" t="str">
            <v>Sum e Inst de Retenida Secundaria</v>
          </cell>
          <cell r="C47" t="str">
            <v>UN</v>
          </cell>
          <cell r="D47">
            <v>3</v>
          </cell>
          <cell r="E47">
            <v>136128</v>
          </cell>
          <cell r="F47">
            <v>408384</v>
          </cell>
        </row>
        <row r="48">
          <cell r="A48">
            <v>2.12</v>
          </cell>
          <cell r="B48" t="str">
            <v>Sum e Inst de Retenida Sec.  en Guitarra a tierra</v>
          </cell>
          <cell r="C48" t="str">
            <v>UN</v>
          </cell>
          <cell r="D48">
            <v>0</v>
          </cell>
          <cell r="E48">
            <v>196220</v>
          </cell>
          <cell r="F48">
            <v>0</v>
          </cell>
        </row>
        <row r="49">
          <cell r="A49">
            <v>2.13</v>
          </cell>
          <cell r="B49" t="str">
            <v>Sum, tendido y tensionado de Linea secundaria en cable triplex 2 x 2 + 2 AAAC- XLPE 600V</v>
          </cell>
          <cell r="C49" t="str">
            <v>ML</v>
          </cell>
          <cell r="E49">
            <v>9450.68</v>
          </cell>
          <cell r="F49">
            <v>0</v>
          </cell>
        </row>
        <row r="50">
          <cell r="A50">
            <v>2.14</v>
          </cell>
          <cell r="B50" t="str">
            <v>Sum, tendido y tensionado de Linea secundaria en cable triplex 2 x 1/0 + 1/0 AAAC- XLPE 600V</v>
          </cell>
          <cell r="C50" t="str">
            <v>ML</v>
          </cell>
          <cell r="D50">
            <v>165</v>
          </cell>
          <cell r="E50">
            <v>13431.55</v>
          </cell>
          <cell r="F50">
            <v>2216206</v>
          </cell>
        </row>
        <row r="51">
          <cell r="A51">
            <v>2.15</v>
          </cell>
          <cell r="B51" t="str">
            <v>Sum, tendido y tensionado de Linea secundaria en cable triplex 2 x 4/0 + 4/0 AAAC- XLPE 600V</v>
          </cell>
          <cell r="C51" t="str">
            <v>ML</v>
          </cell>
          <cell r="D51">
            <v>109</v>
          </cell>
          <cell r="E51">
            <v>22093.119999999999</v>
          </cell>
          <cell r="F51">
            <v>2408150.08</v>
          </cell>
        </row>
        <row r="52">
          <cell r="A52">
            <v>2.16</v>
          </cell>
          <cell r="B52" t="str">
            <v>Sum, tendido y tensionado de Linea neutro  en cable desnudo 1/0  ACSR</v>
          </cell>
          <cell r="C52" t="str">
            <v>ML</v>
          </cell>
          <cell r="D52">
            <v>25</v>
          </cell>
          <cell r="E52">
            <v>2979</v>
          </cell>
          <cell r="F52">
            <v>74475</v>
          </cell>
        </row>
        <row r="53">
          <cell r="A53">
            <v>2.17</v>
          </cell>
          <cell r="B53" t="str">
            <v>Sum y montaje de Caja para acometida de 9 circuitos</v>
          </cell>
          <cell r="C53" t="str">
            <v>UN</v>
          </cell>
          <cell r="D53">
            <v>13</v>
          </cell>
          <cell r="E53">
            <v>326251</v>
          </cell>
          <cell r="F53">
            <v>4241263</v>
          </cell>
        </row>
        <row r="54">
          <cell r="A54">
            <v>2.1800000000000002</v>
          </cell>
          <cell r="B54" t="str">
            <v xml:space="preserve">Sum y montaje de Caja para acometida de 4 circuitos </v>
          </cell>
          <cell r="C54" t="str">
            <v>UN</v>
          </cell>
          <cell r="D54">
            <v>0</v>
          </cell>
          <cell r="E54">
            <v>246740</v>
          </cell>
          <cell r="F54">
            <v>0</v>
          </cell>
        </row>
        <row r="55">
          <cell r="B55" t="str">
            <v>SUBTOTAL REDES BAJA TENSION</v>
          </cell>
          <cell r="F55">
            <v>16468867.08</v>
          </cell>
        </row>
        <row r="57">
          <cell r="A57">
            <v>3</v>
          </cell>
          <cell r="B57" t="str">
            <v>ALUMBRADO - LUMINARIAS</v>
          </cell>
        </row>
        <row r="58">
          <cell r="A58">
            <v>3.01</v>
          </cell>
          <cell r="B58" t="str">
            <v>Sum e Inst de luminaria de Sodio de 150 W Incluye ( Brazo , pernos y cableados)</v>
          </cell>
          <cell r="C58" t="str">
            <v>UN</v>
          </cell>
          <cell r="D58">
            <v>10</v>
          </cell>
          <cell r="E58">
            <v>316694</v>
          </cell>
          <cell r="F58">
            <v>3166940</v>
          </cell>
        </row>
        <row r="59">
          <cell r="A59">
            <v>3.02</v>
          </cell>
          <cell r="B59" t="str">
            <v>Sum e Inst de luminaria de Sodio de 70 W Incluye ( Brazo, pernos y cableados)</v>
          </cell>
          <cell r="C59" t="str">
            <v>UN</v>
          </cell>
          <cell r="D59">
            <v>3</v>
          </cell>
          <cell r="E59">
            <v>193373</v>
          </cell>
          <cell r="F59">
            <v>580119</v>
          </cell>
        </row>
        <row r="60">
          <cell r="A60">
            <v>3.03</v>
          </cell>
          <cell r="B60" t="str">
            <v>Sum, tendido y tensionado de Linea secundaria en cable duplex 2 x 2  AAAC- XLPE 600V</v>
          </cell>
          <cell r="C60" t="str">
            <v>ML</v>
          </cell>
          <cell r="D60">
            <v>0</v>
          </cell>
          <cell r="E60">
            <v>7291</v>
          </cell>
          <cell r="F60">
            <v>0</v>
          </cell>
        </row>
        <row r="61">
          <cell r="A61">
            <v>3.04</v>
          </cell>
          <cell r="B61" t="str">
            <v>Sum e instalacion de materiales y accesorios exclusivo de alumbrado publico ( incluye herrajes,perchas, aisl.carrete, conectores aislados, tapones, retenidas )</v>
          </cell>
          <cell r="C61" t="str">
            <v>GLO</v>
          </cell>
          <cell r="D61">
            <v>0</v>
          </cell>
          <cell r="E61">
            <v>1095402</v>
          </cell>
          <cell r="F61">
            <v>0</v>
          </cell>
        </row>
        <row r="62">
          <cell r="A62">
            <v>3.05</v>
          </cell>
          <cell r="B62" t="str">
            <v>Sum e Inst de Poste de Concreto de 9 x 510 Kgs exclusivo de alumbrado ( Excv, Hincada y aplomada, Tpte)</v>
          </cell>
          <cell r="C62" t="str">
            <v>UN</v>
          </cell>
          <cell r="D62">
            <v>0</v>
          </cell>
          <cell r="E62">
            <v>413416</v>
          </cell>
          <cell r="F62">
            <v>0</v>
          </cell>
        </row>
        <row r="63">
          <cell r="A63">
            <v>3.06</v>
          </cell>
          <cell r="B63" t="str">
            <v>Sum e Inst de Poste de Concreto de 12 x 510 Kgs exclusivo de alumbrado ( Excv, Hincada y aplomada, Tpte)</v>
          </cell>
          <cell r="C63" t="str">
            <v>UN</v>
          </cell>
          <cell r="D63">
            <v>0</v>
          </cell>
          <cell r="E63">
            <v>646267</v>
          </cell>
          <cell r="F63">
            <v>0</v>
          </cell>
        </row>
        <row r="64">
          <cell r="B64" t="str">
            <v>SUBTOTAL ALUMBRADO - LUMINARIAS</v>
          </cell>
          <cell r="F64">
            <v>3747059</v>
          </cell>
        </row>
        <row r="66">
          <cell r="A66">
            <v>4</v>
          </cell>
          <cell r="B66" t="str">
            <v>ACOMETIDAS</v>
          </cell>
        </row>
        <row r="67">
          <cell r="A67">
            <v>4.01</v>
          </cell>
          <cell r="B67" t="str">
            <v>Sum y montaje de acometidas 220 V (incluye cable,  anclajes y contador 220 V)</v>
          </cell>
          <cell r="C67" t="str">
            <v>UN</v>
          </cell>
          <cell r="D67">
            <v>59</v>
          </cell>
          <cell r="E67">
            <v>294761</v>
          </cell>
          <cell r="F67">
            <v>17390899</v>
          </cell>
        </row>
        <row r="68">
          <cell r="A68" t="str">
            <v xml:space="preserve"> </v>
          </cell>
          <cell r="B68" t="str">
            <v>SUBTOTAL ACOMETIDAS</v>
          </cell>
          <cell r="F68">
            <v>17390899</v>
          </cell>
        </row>
        <row r="70">
          <cell r="B70" t="str">
            <v>SUBTOTAL COSTOS DIRECTOS</v>
          </cell>
          <cell r="F70">
            <v>62092395.079999998</v>
          </cell>
        </row>
        <row r="72">
          <cell r="B72" t="str">
            <v>ADMINISTRACION</v>
          </cell>
          <cell r="C72" t="str">
            <v>%</v>
          </cell>
          <cell r="D72">
            <v>0.08</v>
          </cell>
          <cell r="F72">
            <v>4967391.6063999999</v>
          </cell>
        </row>
        <row r="73">
          <cell r="B73" t="str">
            <v>IMPREVISTOS</v>
          </cell>
          <cell r="C73" t="str">
            <v>%</v>
          </cell>
          <cell r="D73">
            <v>0.02</v>
          </cell>
          <cell r="F73">
            <v>1241847.9016</v>
          </cell>
        </row>
        <row r="74">
          <cell r="B74" t="str">
            <v>UTILIDADES</v>
          </cell>
          <cell r="C74" t="str">
            <v>%</v>
          </cell>
          <cell r="D74">
            <v>0.05</v>
          </cell>
          <cell r="F74">
            <v>3104619.7540000002</v>
          </cell>
        </row>
        <row r="76">
          <cell r="B76" t="str">
            <v>COSTOS INDIRECTOS</v>
          </cell>
          <cell r="F76">
            <v>9313859.2620000001</v>
          </cell>
        </row>
        <row r="78">
          <cell r="B78" t="str">
            <v>VALOR IVA (16 %) SOBRE UTILIDAD ESTIMADA</v>
          </cell>
          <cell r="F78">
            <v>496739.16064000002</v>
          </cell>
        </row>
        <row r="80">
          <cell r="B80" t="str">
            <v>VALOR TOTAL PRESUPUESTO</v>
          </cell>
          <cell r="F80">
            <v>71902993.502639994</v>
          </cell>
        </row>
        <row r="83">
          <cell r="B83" t="str">
            <v>ATENTAMENTE</v>
          </cell>
        </row>
        <row r="86">
          <cell r="B86" t="str">
            <v>ING. ANGEL QUINTANA S.</v>
          </cell>
          <cell r="D86" t="str">
            <v xml:space="preserve">VoBo   ING. JAIME MERLANO </v>
          </cell>
        </row>
        <row r="87">
          <cell r="B87" t="str">
            <v>DIRECTOR DE PROYECTO</v>
          </cell>
          <cell r="D87" t="str">
            <v xml:space="preserve">             DIRECTOR TECNICO</v>
          </cell>
        </row>
        <row r="88">
          <cell r="B88" t="str">
            <v>CC.ARCHIVO</v>
          </cell>
        </row>
        <row r="90">
          <cell r="B90" t="str">
            <v>Sum y montaje de acometidas 110 V (incluye cable,  anclajes y contador 110 V)</v>
          </cell>
        </row>
      </sheetData>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1"/>
    </sheetNames>
    <sheetDataSet>
      <sheetData sheetId="0"/>
      <sheetData sheetId="1">
        <row r="1">
          <cell r="A1" t="str">
            <v>NIC</v>
          </cell>
          <cell r="B1" t="str">
            <v>DEUDA</v>
          </cell>
          <cell r="C1" t="str">
            <v>MESES</v>
          </cell>
        </row>
        <row r="2">
          <cell r="A2">
            <v>5012005</v>
          </cell>
          <cell r="B2">
            <v>122957</v>
          </cell>
          <cell r="C2">
            <v>40</v>
          </cell>
        </row>
        <row r="3">
          <cell r="A3">
            <v>5049861</v>
          </cell>
          <cell r="B3">
            <v>339090</v>
          </cell>
          <cell r="C3">
            <v>5</v>
          </cell>
        </row>
        <row r="4">
          <cell r="A4">
            <v>5051089</v>
          </cell>
          <cell r="B4">
            <v>54550</v>
          </cell>
          <cell r="C4">
            <v>1</v>
          </cell>
        </row>
        <row r="5">
          <cell r="A5">
            <v>5054224</v>
          </cell>
          <cell r="B5">
            <v>19640</v>
          </cell>
          <cell r="C5">
            <v>1</v>
          </cell>
        </row>
        <row r="6">
          <cell r="A6">
            <v>5059043</v>
          </cell>
          <cell r="B6">
            <v>1497930</v>
          </cell>
          <cell r="C6">
            <v>40</v>
          </cell>
        </row>
        <row r="7">
          <cell r="A7">
            <v>5059827</v>
          </cell>
          <cell r="B7">
            <v>2159589</v>
          </cell>
          <cell r="C7">
            <v>38</v>
          </cell>
        </row>
        <row r="8">
          <cell r="A8">
            <v>5059829</v>
          </cell>
          <cell r="B8">
            <v>6142595</v>
          </cell>
          <cell r="C8">
            <v>38</v>
          </cell>
        </row>
        <row r="9">
          <cell r="A9">
            <v>5059839</v>
          </cell>
          <cell r="B9">
            <v>2618083</v>
          </cell>
          <cell r="C9">
            <v>38</v>
          </cell>
        </row>
        <row r="10">
          <cell r="A10">
            <v>5060085</v>
          </cell>
          <cell r="B10">
            <v>149750</v>
          </cell>
          <cell r="C10">
            <v>1</v>
          </cell>
        </row>
        <row r="11">
          <cell r="A11">
            <v>5060385</v>
          </cell>
          <cell r="B11">
            <v>383302</v>
          </cell>
          <cell r="C11">
            <v>28</v>
          </cell>
        </row>
        <row r="12">
          <cell r="A12">
            <v>5062083</v>
          </cell>
          <cell r="B12">
            <v>15320</v>
          </cell>
          <cell r="C12">
            <v>1</v>
          </cell>
        </row>
        <row r="13">
          <cell r="A13">
            <v>5071575</v>
          </cell>
          <cell r="B13">
            <v>221383</v>
          </cell>
          <cell r="C13">
            <v>14</v>
          </cell>
        </row>
        <row r="14">
          <cell r="A14">
            <v>5071820</v>
          </cell>
          <cell r="B14">
            <v>16000</v>
          </cell>
          <cell r="C14">
            <v>1</v>
          </cell>
        </row>
        <row r="15">
          <cell r="A15">
            <v>5071824</v>
          </cell>
          <cell r="B15">
            <v>343098</v>
          </cell>
          <cell r="C15">
            <v>44</v>
          </cell>
        </row>
        <row r="16">
          <cell r="A16">
            <v>5071840</v>
          </cell>
          <cell r="B16">
            <v>486540</v>
          </cell>
          <cell r="C16">
            <v>4</v>
          </cell>
        </row>
        <row r="17">
          <cell r="A17">
            <v>5071841</v>
          </cell>
          <cell r="B17">
            <v>49480</v>
          </cell>
          <cell r="C17">
            <v>1</v>
          </cell>
        </row>
        <row r="18">
          <cell r="A18">
            <v>5071844</v>
          </cell>
          <cell r="B18">
            <v>516870</v>
          </cell>
          <cell r="C18">
            <v>8</v>
          </cell>
        </row>
        <row r="19">
          <cell r="A19">
            <v>5071866</v>
          </cell>
          <cell r="B19">
            <v>33750</v>
          </cell>
          <cell r="C19">
            <v>1</v>
          </cell>
        </row>
        <row r="20">
          <cell r="A20">
            <v>5071873</v>
          </cell>
          <cell r="B20">
            <v>11000</v>
          </cell>
          <cell r="C20">
            <v>2</v>
          </cell>
        </row>
        <row r="21">
          <cell r="A21">
            <v>5071875</v>
          </cell>
          <cell r="B21">
            <v>50950</v>
          </cell>
          <cell r="C21">
            <v>1</v>
          </cell>
        </row>
        <row r="22">
          <cell r="A22">
            <v>5071891</v>
          </cell>
          <cell r="B22">
            <v>115685</v>
          </cell>
          <cell r="C22">
            <v>53</v>
          </cell>
        </row>
        <row r="23">
          <cell r="A23">
            <v>5071904</v>
          </cell>
          <cell r="B23">
            <v>102720</v>
          </cell>
          <cell r="C23">
            <v>5</v>
          </cell>
        </row>
        <row r="24">
          <cell r="A24">
            <v>5106181</v>
          </cell>
          <cell r="B24">
            <v>26280</v>
          </cell>
          <cell r="C24">
            <v>3</v>
          </cell>
        </row>
        <row r="25">
          <cell r="A25">
            <v>5106187</v>
          </cell>
          <cell r="B25">
            <v>25360</v>
          </cell>
          <cell r="C25">
            <v>2</v>
          </cell>
        </row>
        <row r="26">
          <cell r="A26">
            <v>5106265</v>
          </cell>
          <cell r="B26">
            <v>43220</v>
          </cell>
          <cell r="C26">
            <v>1</v>
          </cell>
        </row>
        <row r="27">
          <cell r="A27">
            <v>5106270</v>
          </cell>
          <cell r="B27">
            <v>30740</v>
          </cell>
          <cell r="C27">
            <v>1</v>
          </cell>
        </row>
        <row r="28">
          <cell r="A28">
            <v>5106273</v>
          </cell>
          <cell r="B28">
            <v>186270</v>
          </cell>
          <cell r="C28">
            <v>2</v>
          </cell>
        </row>
        <row r="29">
          <cell r="A29">
            <v>5106295</v>
          </cell>
          <cell r="B29">
            <v>695740</v>
          </cell>
          <cell r="C29">
            <v>1</v>
          </cell>
        </row>
        <row r="30">
          <cell r="A30">
            <v>5106296</v>
          </cell>
          <cell r="B30">
            <v>2599895</v>
          </cell>
          <cell r="C30">
            <v>52</v>
          </cell>
        </row>
        <row r="31">
          <cell r="A31">
            <v>5106308</v>
          </cell>
          <cell r="B31">
            <v>587690</v>
          </cell>
          <cell r="C31">
            <v>8</v>
          </cell>
        </row>
        <row r="32">
          <cell r="A32">
            <v>5106310</v>
          </cell>
          <cell r="B32">
            <v>393980</v>
          </cell>
          <cell r="C32">
            <v>7</v>
          </cell>
        </row>
        <row r="33">
          <cell r="A33">
            <v>5106340</v>
          </cell>
          <cell r="B33">
            <v>219080</v>
          </cell>
          <cell r="C33">
            <v>4</v>
          </cell>
        </row>
        <row r="34">
          <cell r="A34">
            <v>5106342</v>
          </cell>
          <cell r="B34">
            <v>16720</v>
          </cell>
          <cell r="C34">
            <v>1</v>
          </cell>
        </row>
        <row r="35">
          <cell r="A35">
            <v>5106344</v>
          </cell>
          <cell r="B35">
            <v>25990</v>
          </cell>
          <cell r="C35">
            <v>1</v>
          </cell>
        </row>
        <row r="36">
          <cell r="A36">
            <v>5106346</v>
          </cell>
          <cell r="B36">
            <v>548423</v>
          </cell>
          <cell r="C36">
            <v>16</v>
          </cell>
        </row>
        <row r="37">
          <cell r="A37">
            <v>5106349</v>
          </cell>
          <cell r="B37">
            <v>1488902</v>
          </cell>
          <cell r="C37">
            <v>28</v>
          </cell>
        </row>
        <row r="38">
          <cell r="A38">
            <v>5106351</v>
          </cell>
          <cell r="B38">
            <v>43360</v>
          </cell>
          <cell r="C38">
            <v>1</v>
          </cell>
        </row>
        <row r="39">
          <cell r="A39">
            <v>5106352</v>
          </cell>
          <cell r="B39">
            <v>20240</v>
          </cell>
          <cell r="C39">
            <v>1</v>
          </cell>
        </row>
        <row r="40">
          <cell r="A40">
            <v>5106357</v>
          </cell>
          <cell r="B40">
            <v>10400</v>
          </cell>
          <cell r="C40">
            <v>1</v>
          </cell>
        </row>
        <row r="41">
          <cell r="A41">
            <v>5106505</v>
          </cell>
          <cell r="B41">
            <v>119570</v>
          </cell>
          <cell r="C41">
            <v>2</v>
          </cell>
        </row>
        <row r="42">
          <cell r="A42">
            <v>5106506</v>
          </cell>
          <cell r="B42">
            <v>31960</v>
          </cell>
          <cell r="C42">
            <v>2</v>
          </cell>
        </row>
        <row r="43">
          <cell r="A43">
            <v>5109997</v>
          </cell>
          <cell r="B43">
            <v>30000</v>
          </cell>
          <cell r="C43">
            <v>1</v>
          </cell>
        </row>
        <row r="44">
          <cell r="A44">
            <v>5110020</v>
          </cell>
          <cell r="B44">
            <v>377790</v>
          </cell>
          <cell r="C44">
            <v>7</v>
          </cell>
        </row>
        <row r="45">
          <cell r="A45">
            <v>5110329</v>
          </cell>
          <cell r="B45">
            <v>1438880</v>
          </cell>
          <cell r="C45">
            <v>48</v>
          </cell>
        </row>
        <row r="46">
          <cell r="A46">
            <v>5110351</v>
          </cell>
          <cell r="B46">
            <v>1043136</v>
          </cell>
          <cell r="C46">
            <v>40</v>
          </cell>
        </row>
        <row r="47">
          <cell r="A47">
            <v>5110393</v>
          </cell>
          <cell r="B47">
            <v>16140</v>
          </cell>
          <cell r="C47">
            <v>1</v>
          </cell>
        </row>
        <row r="48">
          <cell r="A48">
            <v>5110403</v>
          </cell>
          <cell r="B48">
            <v>820870</v>
          </cell>
          <cell r="C48">
            <v>0</v>
          </cell>
        </row>
        <row r="49">
          <cell r="A49">
            <v>5110491</v>
          </cell>
          <cell r="B49">
            <v>376130</v>
          </cell>
          <cell r="C49">
            <v>1</v>
          </cell>
        </row>
        <row r="50">
          <cell r="A50">
            <v>5110574</v>
          </cell>
          <cell r="B50">
            <v>100000</v>
          </cell>
          <cell r="C50">
            <v>4</v>
          </cell>
        </row>
        <row r="51">
          <cell r="A51">
            <v>5110620</v>
          </cell>
          <cell r="B51">
            <v>103150</v>
          </cell>
          <cell r="C51">
            <v>1</v>
          </cell>
        </row>
        <row r="52">
          <cell r="A52">
            <v>5110651</v>
          </cell>
          <cell r="B52">
            <v>91830</v>
          </cell>
          <cell r="C52">
            <v>0</v>
          </cell>
        </row>
        <row r="53">
          <cell r="A53">
            <v>5110669</v>
          </cell>
          <cell r="B53">
            <v>53220</v>
          </cell>
          <cell r="C53">
            <v>9</v>
          </cell>
        </row>
        <row r="54">
          <cell r="A54">
            <v>5110786</v>
          </cell>
          <cell r="B54">
            <v>16380</v>
          </cell>
          <cell r="C54">
            <v>1</v>
          </cell>
        </row>
        <row r="55">
          <cell r="A55">
            <v>5110823</v>
          </cell>
          <cell r="B55">
            <v>6580</v>
          </cell>
          <cell r="C55">
            <v>6</v>
          </cell>
        </row>
        <row r="56">
          <cell r="A56">
            <v>5110981</v>
          </cell>
          <cell r="B56">
            <v>417880</v>
          </cell>
          <cell r="C56">
            <v>7</v>
          </cell>
        </row>
        <row r="57">
          <cell r="A57">
            <v>5111021</v>
          </cell>
          <cell r="B57">
            <v>40000</v>
          </cell>
          <cell r="C57">
            <v>1</v>
          </cell>
        </row>
        <row r="58">
          <cell r="A58">
            <v>5111085</v>
          </cell>
          <cell r="B58">
            <v>113360</v>
          </cell>
          <cell r="C58">
            <v>1</v>
          </cell>
        </row>
        <row r="59">
          <cell r="A59">
            <v>5111148</v>
          </cell>
          <cell r="B59">
            <v>15020</v>
          </cell>
          <cell r="C59">
            <v>1</v>
          </cell>
        </row>
        <row r="60">
          <cell r="A60">
            <v>5111158</v>
          </cell>
          <cell r="B60">
            <v>18090</v>
          </cell>
          <cell r="C60">
            <v>1</v>
          </cell>
        </row>
        <row r="61">
          <cell r="A61">
            <v>5111187</v>
          </cell>
          <cell r="B61">
            <v>493850</v>
          </cell>
          <cell r="C61">
            <v>16</v>
          </cell>
        </row>
        <row r="62">
          <cell r="A62">
            <v>5111261</v>
          </cell>
          <cell r="B62">
            <v>51770</v>
          </cell>
          <cell r="C62">
            <v>1</v>
          </cell>
        </row>
        <row r="63">
          <cell r="A63">
            <v>5111271</v>
          </cell>
          <cell r="B63">
            <v>2256416</v>
          </cell>
          <cell r="C63">
            <v>53</v>
          </cell>
        </row>
        <row r="64">
          <cell r="A64">
            <v>5111343</v>
          </cell>
          <cell r="B64">
            <v>35355</v>
          </cell>
          <cell r="C64">
            <v>14</v>
          </cell>
        </row>
        <row r="65">
          <cell r="A65">
            <v>5111372</v>
          </cell>
          <cell r="B65">
            <v>19700</v>
          </cell>
          <cell r="C65">
            <v>4</v>
          </cell>
        </row>
        <row r="66">
          <cell r="A66">
            <v>5111378</v>
          </cell>
          <cell r="B66">
            <v>100000</v>
          </cell>
          <cell r="C66">
            <v>1</v>
          </cell>
        </row>
        <row r="67">
          <cell r="A67">
            <v>5111389</v>
          </cell>
          <cell r="B67">
            <v>59090</v>
          </cell>
          <cell r="C67">
            <v>1</v>
          </cell>
        </row>
        <row r="68">
          <cell r="A68">
            <v>5111400</v>
          </cell>
          <cell r="B68">
            <v>23210</v>
          </cell>
          <cell r="C68">
            <v>1</v>
          </cell>
        </row>
        <row r="69">
          <cell r="A69">
            <v>5111409</v>
          </cell>
          <cell r="B69">
            <v>22160</v>
          </cell>
          <cell r="C69">
            <v>1</v>
          </cell>
        </row>
        <row r="70">
          <cell r="A70">
            <v>5111450</v>
          </cell>
          <cell r="B70">
            <v>53660</v>
          </cell>
          <cell r="C70">
            <v>0</v>
          </cell>
        </row>
        <row r="71">
          <cell r="A71">
            <v>5111458</v>
          </cell>
          <cell r="B71">
            <v>95590</v>
          </cell>
          <cell r="C71">
            <v>1</v>
          </cell>
        </row>
        <row r="72">
          <cell r="A72">
            <v>5111500</v>
          </cell>
          <cell r="B72">
            <v>516060</v>
          </cell>
          <cell r="C72">
            <v>0</v>
          </cell>
        </row>
        <row r="73">
          <cell r="A73">
            <v>5111579</v>
          </cell>
          <cell r="B73">
            <v>582100</v>
          </cell>
          <cell r="C73">
            <v>10</v>
          </cell>
        </row>
        <row r="74">
          <cell r="A74">
            <v>5111592</v>
          </cell>
          <cell r="B74">
            <v>153127</v>
          </cell>
          <cell r="C74">
            <v>53</v>
          </cell>
        </row>
        <row r="75">
          <cell r="A75">
            <v>5111861</v>
          </cell>
          <cell r="B75">
            <v>616610</v>
          </cell>
          <cell r="C75">
            <v>0</v>
          </cell>
        </row>
        <row r="76">
          <cell r="A76">
            <v>5111869</v>
          </cell>
          <cell r="B76">
            <v>316810</v>
          </cell>
          <cell r="C76">
            <v>-1</v>
          </cell>
        </row>
        <row r="77">
          <cell r="A77">
            <v>5111927</v>
          </cell>
          <cell r="B77">
            <v>58310</v>
          </cell>
          <cell r="C77">
            <v>1</v>
          </cell>
        </row>
        <row r="78">
          <cell r="A78">
            <v>5111943</v>
          </cell>
          <cell r="B78">
            <v>370830</v>
          </cell>
          <cell r="C78">
            <v>3</v>
          </cell>
        </row>
        <row r="79">
          <cell r="A79">
            <v>5111954</v>
          </cell>
          <cell r="B79">
            <v>1574426</v>
          </cell>
          <cell r="C79">
            <v>38</v>
          </cell>
        </row>
        <row r="80">
          <cell r="A80">
            <v>5111986</v>
          </cell>
          <cell r="B80">
            <v>770180</v>
          </cell>
          <cell r="C80">
            <v>0</v>
          </cell>
        </row>
        <row r="81">
          <cell r="A81">
            <v>5111997</v>
          </cell>
          <cell r="B81">
            <v>497700</v>
          </cell>
          <cell r="C81">
            <v>-1</v>
          </cell>
        </row>
        <row r="82">
          <cell r="A82">
            <v>5112197</v>
          </cell>
          <cell r="B82">
            <v>118560</v>
          </cell>
          <cell r="C82">
            <v>5</v>
          </cell>
        </row>
        <row r="83">
          <cell r="A83">
            <v>5112208</v>
          </cell>
          <cell r="B83">
            <v>217770</v>
          </cell>
          <cell r="C83">
            <v>5</v>
          </cell>
        </row>
        <row r="84">
          <cell r="A84">
            <v>5112239</v>
          </cell>
          <cell r="B84">
            <v>37190</v>
          </cell>
          <cell r="C84">
            <v>1</v>
          </cell>
        </row>
        <row r="85">
          <cell r="A85">
            <v>5112292</v>
          </cell>
          <cell r="B85">
            <v>22750</v>
          </cell>
          <cell r="C85">
            <v>1</v>
          </cell>
        </row>
        <row r="86">
          <cell r="A86">
            <v>5112356</v>
          </cell>
          <cell r="B86">
            <v>614420</v>
          </cell>
          <cell r="C86">
            <v>8</v>
          </cell>
        </row>
        <row r="87">
          <cell r="A87">
            <v>5112416</v>
          </cell>
          <cell r="B87">
            <v>2448827</v>
          </cell>
          <cell r="C87">
            <v>16</v>
          </cell>
        </row>
        <row r="88">
          <cell r="A88">
            <v>5112427</v>
          </cell>
          <cell r="B88">
            <v>9210</v>
          </cell>
          <cell r="C88">
            <v>1</v>
          </cell>
        </row>
        <row r="89">
          <cell r="A89">
            <v>5112485</v>
          </cell>
          <cell r="B89">
            <v>152710</v>
          </cell>
          <cell r="C89">
            <v>4</v>
          </cell>
        </row>
        <row r="90">
          <cell r="A90">
            <v>5112519</v>
          </cell>
          <cell r="B90">
            <v>17210</v>
          </cell>
          <cell r="C90">
            <v>1</v>
          </cell>
        </row>
        <row r="91">
          <cell r="A91">
            <v>5112530</v>
          </cell>
          <cell r="B91">
            <v>332030</v>
          </cell>
          <cell r="C91">
            <v>6</v>
          </cell>
        </row>
        <row r="92">
          <cell r="A92">
            <v>5112574</v>
          </cell>
          <cell r="B92">
            <v>3252</v>
          </cell>
          <cell r="C92">
            <v>1</v>
          </cell>
        </row>
        <row r="93">
          <cell r="A93">
            <v>5112593</v>
          </cell>
          <cell r="B93">
            <v>90</v>
          </cell>
          <cell r="C93">
            <v>1</v>
          </cell>
        </row>
        <row r="94">
          <cell r="A94">
            <v>5112652</v>
          </cell>
          <cell r="B94">
            <v>1671450</v>
          </cell>
          <cell r="C94">
            <v>9</v>
          </cell>
        </row>
        <row r="95">
          <cell r="A95">
            <v>5112674</v>
          </cell>
          <cell r="B95">
            <v>344620</v>
          </cell>
          <cell r="C95">
            <v>4</v>
          </cell>
        </row>
        <row r="96">
          <cell r="A96">
            <v>5112748</v>
          </cell>
          <cell r="B96">
            <v>483880</v>
          </cell>
          <cell r="C96">
            <v>8</v>
          </cell>
        </row>
        <row r="97">
          <cell r="A97">
            <v>5112757</v>
          </cell>
          <cell r="B97">
            <v>415960</v>
          </cell>
          <cell r="C97">
            <v>8</v>
          </cell>
        </row>
        <row r="98">
          <cell r="A98">
            <v>5112776</v>
          </cell>
          <cell r="B98">
            <v>12730</v>
          </cell>
          <cell r="C98">
            <v>1</v>
          </cell>
        </row>
        <row r="99">
          <cell r="A99">
            <v>5112797</v>
          </cell>
          <cell r="B99">
            <v>209680</v>
          </cell>
          <cell r="C99">
            <v>6</v>
          </cell>
        </row>
        <row r="100">
          <cell r="A100">
            <v>5112815</v>
          </cell>
          <cell r="B100">
            <v>500257</v>
          </cell>
          <cell r="C100">
            <v>23</v>
          </cell>
        </row>
        <row r="101">
          <cell r="A101">
            <v>5112833</v>
          </cell>
          <cell r="B101">
            <v>194820</v>
          </cell>
          <cell r="C101">
            <v>4</v>
          </cell>
        </row>
        <row r="102">
          <cell r="A102">
            <v>5112850</v>
          </cell>
          <cell r="B102">
            <v>1522445</v>
          </cell>
          <cell r="C102">
            <v>53</v>
          </cell>
        </row>
        <row r="103">
          <cell r="A103">
            <v>5112861</v>
          </cell>
          <cell r="B103">
            <v>1360504</v>
          </cell>
          <cell r="C103">
            <v>51</v>
          </cell>
        </row>
        <row r="104">
          <cell r="A104">
            <v>5112872</v>
          </cell>
          <cell r="B104">
            <v>1054530</v>
          </cell>
          <cell r="C104">
            <v>28</v>
          </cell>
        </row>
        <row r="105">
          <cell r="A105">
            <v>5113006</v>
          </cell>
          <cell r="B105">
            <v>1064618</v>
          </cell>
          <cell r="C105">
            <v>18</v>
          </cell>
        </row>
        <row r="106">
          <cell r="A106">
            <v>5113017</v>
          </cell>
          <cell r="B106">
            <v>32840</v>
          </cell>
          <cell r="C106">
            <v>1</v>
          </cell>
        </row>
        <row r="107">
          <cell r="A107">
            <v>5113057</v>
          </cell>
          <cell r="B107">
            <v>231760</v>
          </cell>
          <cell r="C107">
            <v>-1</v>
          </cell>
        </row>
        <row r="108">
          <cell r="A108">
            <v>5113086</v>
          </cell>
          <cell r="B108">
            <v>11050</v>
          </cell>
          <cell r="C108">
            <v>1</v>
          </cell>
        </row>
        <row r="109">
          <cell r="A109">
            <v>5113097</v>
          </cell>
          <cell r="B109">
            <v>390431</v>
          </cell>
          <cell r="C109">
            <v>13</v>
          </cell>
        </row>
        <row r="110">
          <cell r="A110">
            <v>5113113</v>
          </cell>
          <cell r="B110">
            <v>1376390</v>
          </cell>
          <cell r="C110">
            <v>8</v>
          </cell>
        </row>
        <row r="111">
          <cell r="A111">
            <v>5113256</v>
          </cell>
          <cell r="B111">
            <v>273779</v>
          </cell>
          <cell r="C111">
            <v>34</v>
          </cell>
        </row>
        <row r="112">
          <cell r="A112">
            <v>5113299</v>
          </cell>
          <cell r="B112">
            <v>324570</v>
          </cell>
          <cell r="C112">
            <v>-1</v>
          </cell>
        </row>
        <row r="113">
          <cell r="A113">
            <v>5113329</v>
          </cell>
          <cell r="B113">
            <v>27150</v>
          </cell>
          <cell r="C113">
            <v>2</v>
          </cell>
        </row>
        <row r="114">
          <cell r="A114">
            <v>5113447</v>
          </cell>
          <cell r="B114">
            <v>1082290</v>
          </cell>
          <cell r="C114">
            <v>-1</v>
          </cell>
        </row>
        <row r="115">
          <cell r="A115">
            <v>5113660</v>
          </cell>
          <cell r="B115">
            <v>24880</v>
          </cell>
          <cell r="C115">
            <v>1</v>
          </cell>
        </row>
        <row r="116">
          <cell r="A116">
            <v>5113704</v>
          </cell>
          <cell r="B116">
            <v>179580</v>
          </cell>
          <cell r="C116">
            <v>7</v>
          </cell>
        </row>
        <row r="117">
          <cell r="A117">
            <v>5113714</v>
          </cell>
          <cell r="B117">
            <v>31850</v>
          </cell>
          <cell r="C117">
            <v>1</v>
          </cell>
        </row>
        <row r="118">
          <cell r="A118">
            <v>5113722</v>
          </cell>
          <cell r="B118">
            <v>36890</v>
          </cell>
          <cell r="C118">
            <v>1</v>
          </cell>
        </row>
        <row r="119">
          <cell r="A119">
            <v>5113786</v>
          </cell>
          <cell r="B119">
            <v>40820</v>
          </cell>
          <cell r="C119">
            <v>1</v>
          </cell>
        </row>
        <row r="120">
          <cell r="A120">
            <v>5113790</v>
          </cell>
          <cell r="B120">
            <v>2205820</v>
          </cell>
          <cell r="C120">
            <v>53</v>
          </cell>
        </row>
        <row r="121">
          <cell r="A121">
            <v>5113870</v>
          </cell>
          <cell r="B121">
            <v>83770</v>
          </cell>
          <cell r="C121">
            <v>-1</v>
          </cell>
        </row>
        <row r="122">
          <cell r="A122">
            <v>5113941</v>
          </cell>
          <cell r="B122">
            <v>386250</v>
          </cell>
          <cell r="C122">
            <v>-1</v>
          </cell>
        </row>
        <row r="123">
          <cell r="A123">
            <v>5113951</v>
          </cell>
          <cell r="B123">
            <v>504640</v>
          </cell>
          <cell r="C123">
            <v>0</v>
          </cell>
        </row>
        <row r="124">
          <cell r="A124">
            <v>5113981</v>
          </cell>
          <cell r="B124">
            <v>41630</v>
          </cell>
          <cell r="C124">
            <v>1</v>
          </cell>
        </row>
        <row r="125">
          <cell r="A125">
            <v>5114063</v>
          </cell>
          <cell r="B125">
            <v>24810</v>
          </cell>
          <cell r="C125">
            <v>1</v>
          </cell>
        </row>
        <row r="126">
          <cell r="A126">
            <v>5114229</v>
          </cell>
          <cell r="B126">
            <v>86700</v>
          </cell>
          <cell r="C126">
            <v>2</v>
          </cell>
        </row>
        <row r="127">
          <cell r="A127">
            <v>5114257</v>
          </cell>
          <cell r="B127">
            <v>1555861</v>
          </cell>
          <cell r="C127">
            <v>29</v>
          </cell>
        </row>
        <row r="128">
          <cell r="A128">
            <v>5114299</v>
          </cell>
          <cell r="B128">
            <v>2320129</v>
          </cell>
          <cell r="C128">
            <v>52</v>
          </cell>
        </row>
        <row r="129">
          <cell r="A129">
            <v>5114532</v>
          </cell>
          <cell r="B129">
            <v>53130</v>
          </cell>
          <cell r="C129">
            <v>1</v>
          </cell>
        </row>
        <row r="130">
          <cell r="A130">
            <v>5114570</v>
          </cell>
          <cell r="B130">
            <v>26050</v>
          </cell>
          <cell r="C130">
            <v>1</v>
          </cell>
        </row>
        <row r="131">
          <cell r="A131">
            <v>5114624</v>
          </cell>
          <cell r="B131">
            <v>32740</v>
          </cell>
          <cell r="C131">
            <v>1</v>
          </cell>
        </row>
        <row r="132">
          <cell r="A132">
            <v>5114640</v>
          </cell>
          <cell r="B132">
            <v>675730</v>
          </cell>
          <cell r="C132">
            <v>0</v>
          </cell>
        </row>
        <row r="133">
          <cell r="A133">
            <v>5114645</v>
          </cell>
          <cell r="B133">
            <v>143830</v>
          </cell>
          <cell r="C133">
            <v>5</v>
          </cell>
        </row>
        <row r="134">
          <cell r="A134">
            <v>5114650</v>
          </cell>
          <cell r="B134">
            <v>223900</v>
          </cell>
          <cell r="C134">
            <v>4</v>
          </cell>
        </row>
        <row r="135">
          <cell r="A135">
            <v>5114657</v>
          </cell>
          <cell r="B135">
            <v>18270</v>
          </cell>
          <cell r="C135">
            <v>4</v>
          </cell>
        </row>
        <row r="136">
          <cell r="A136">
            <v>5114665</v>
          </cell>
          <cell r="B136">
            <v>14540</v>
          </cell>
          <cell r="C136">
            <v>1</v>
          </cell>
        </row>
        <row r="137">
          <cell r="A137">
            <v>5114667</v>
          </cell>
          <cell r="B137">
            <v>1027350</v>
          </cell>
          <cell r="C137">
            <v>1</v>
          </cell>
        </row>
        <row r="138">
          <cell r="A138">
            <v>5114669</v>
          </cell>
          <cell r="B138">
            <v>104380</v>
          </cell>
          <cell r="C138">
            <v>-1</v>
          </cell>
        </row>
        <row r="139">
          <cell r="A139">
            <v>5114672</v>
          </cell>
          <cell r="B139">
            <v>515990</v>
          </cell>
          <cell r="C139">
            <v>1</v>
          </cell>
        </row>
        <row r="140">
          <cell r="A140">
            <v>5114674</v>
          </cell>
          <cell r="B140">
            <v>1839827</v>
          </cell>
          <cell r="C140">
            <v>52</v>
          </cell>
        </row>
        <row r="141">
          <cell r="A141">
            <v>5114677</v>
          </cell>
          <cell r="B141">
            <v>367412</v>
          </cell>
          <cell r="C141">
            <v>16</v>
          </cell>
        </row>
        <row r="142">
          <cell r="A142">
            <v>5114678</v>
          </cell>
          <cell r="B142">
            <v>148560</v>
          </cell>
          <cell r="C142">
            <v>4</v>
          </cell>
        </row>
        <row r="143">
          <cell r="A143">
            <v>5114680</v>
          </cell>
          <cell r="B143">
            <v>273570</v>
          </cell>
          <cell r="C143">
            <v>4</v>
          </cell>
        </row>
        <row r="144">
          <cell r="A144">
            <v>5114681</v>
          </cell>
          <cell r="B144">
            <v>474273</v>
          </cell>
          <cell r="C144">
            <v>31</v>
          </cell>
        </row>
        <row r="145">
          <cell r="A145">
            <v>5114694</v>
          </cell>
          <cell r="B145">
            <v>19820</v>
          </cell>
          <cell r="C145">
            <v>2</v>
          </cell>
        </row>
        <row r="146">
          <cell r="A146">
            <v>5114696</v>
          </cell>
          <cell r="B146">
            <v>2560</v>
          </cell>
          <cell r="C146">
            <v>1</v>
          </cell>
        </row>
        <row r="147">
          <cell r="A147">
            <v>5114698</v>
          </cell>
          <cell r="B147">
            <v>137340</v>
          </cell>
          <cell r="C147">
            <v>0</v>
          </cell>
        </row>
        <row r="148">
          <cell r="A148">
            <v>5114703</v>
          </cell>
          <cell r="B148">
            <v>562690</v>
          </cell>
          <cell r="C148">
            <v>7</v>
          </cell>
        </row>
        <row r="149">
          <cell r="A149">
            <v>5114713</v>
          </cell>
          <cell r="B149">
            <v>61200</v>
          </cell>
          <cell r="C149">
            <v>1</v>
          </cell>
        </row>
        <row r="150">
          <cell r="A150">
            <v>5114714</v>
          </cell>
          <cell r="B150">
            <v>49500</v>
          </cell>
          <cell r="C150">
            <v>1</v>
          </cell>
        </row>
        <row r="151">
          <cell r="A151">
            <v>5114715</v>
          </cell>
          <cell r="B151">
            <v>1526088</v>
          </cell>
          <cell r="C151">
            <v>51</v>
          </cell>
        </row>
        <row r="152">
          <cell r="A152">
            <v>5114721</v>
          </cell>
          <cell r="B152">
            <v>95912</v>
          </cell>
          <cell r="C152">
            <v>27</v>
          </cell>
        </row>
        <row r="153">
          <cell r="A153">
            <v>5114723</v>
          </cell>
          <cell r="B153">
            <v>399520</v>
          </cell>
          <cell r="C153">
            <v>0</v>
          </cell>
        </row>
        <row r="154">
          <cell r="A154">
            <v>5114728</v>
          </cell>
          <cell r="B154">
            <v>218100</v>
          </cell>
          <cell r="C154">
            <v>0</v>
          </cell>
        </row>
        <row r="155">
          <cell r="A155">
            <v>5114731</v>
          </cell>
          <cell r="B155">
            <v>0</v>
          </cell>
          <cell r="C155">
            <v>1</v>
          </cell>
        </row>
        <row r="156">
          <cell r="A156">
            <v>5114734</v>
          </cell>
          <cell r="B156">
            <v>177383</v>
          </cell>
          <cell r="C156">
            <v>16</v>
          </cell>
        </row>
        <row r="157">
          <cell r="A157">
            <v>5114737</v>
          </cell>
          <cell r="B157">
            <v>530210</v>
          </cell>
          <cell r="C157">
            <v>0</v>
          </cell>
        </row>
        <row r="158">
          <cell r="A158">
            <v>5114740</v>
          </cell>
          <cell r="B158">
            <v>398220</v>
          </cell>
          <cell r="C158">
            <v>2</v>
          </cell>
        </row>
        <row r="159">
          <cell r="A159">
            <v>5114743</v>
          </cell>
          <cell r="B159">
            <v>1048849</v>
          </cell>
          <cell r="C159">
            <v>38</v>
          </cell>
        </row>
        <row r="160">
          <cell r="A160">
            <v>5114750</v>
          </cell>
          <cell r="B160">
            <v>857090</v>
          </cell>
          <cell r="C160">
            <v>8</v>
          </cell>
        </row>
        <row r="161">
          <cell r="A161">
            <v>5114761</v>
          </cell>
          <cell r="B161">
            <v>643240</v>
          </cell>
          <cell r="C161">
            <v>2</v>
          </cell>
        </row>
        <row r="162">
          <cell r="A162">
            <v>5114772</v>
          </cell>
          <cell r="B162">
            <v>833210</v>
          </cell>
          <cell r="C162">
            <v>0</v>
          </cell>
        </row>
        <row r="163">
          <cell r="A163">
            <v>5114799</v>
          </cell>
          <cell r="B163">
            <v>56930</v>
          </cell>
          <cell r="C163">
            <v>1</v>
          </cell>
        </row>
        <row r="164">
          <cell r="A164">
            <v>5114950</v>
          </cell>
          <cell r="B164">
            <v>157210</v>
          </cell>
          <cell r="C164">
            <v>-1</v>
          </cell>
        </row>
        <row r="165">
          <cell r="A165">
            <v>5115024</v>
          </cell>
          <cell r="B165">
            <v>620577</v>
          </cell>
          <cell r="C165">
            <v>27</v>
          </cell>
        </row>
        <row r="166">
          <cell r="A166">
            <v>5115184</v>
          </cell>
          <cell r="B166">
            <v>470360</v>
          </cell>
          <cell r="C166">
            <v>9</v>
          </cell>
        </row>
        <row r="167">
          <cell r="A167">
            <v>5115242</v>
          </cell>
          <cell r="B167">
            <v>56060</v>
          </cell>
          <cell r="C167">
            <v>1</v>
          </cell>
        </row>
        <row r="168">
          <cell r="A168">
            <v>5115252</v>
          </cell>
          <cell r="B168">
            <v>30990</v>
          </cell>
          <cell r="C168">
            <v>1</v>
          </cell>
        </row>
        <row r="169">
          <cell r="A169">
            <v>5115273</v>
          </cell>
          <cell r="B169">
            <v>114250</v>
          </cell>
          <cell r="C169">
            <v>7</v>
          </cell>
        </row>
        <row r="170">
          <cell r="A170">
            <v>5115298</v>
          </cell>
          <cell r="B170">
            <v>28110</v>
          </cell>
          <cell r="C170">
            <v>1</v>
          </cell>
        </row>
        <row r="171">
          <cell r="A171">
            <v>5115348</v>
          </cell>
          <cell r="B171">
            <v>139010</v>
          </cell>
          <cell r="C171">
            <v>3</v>
          </cell>
        </row>
        <row r="172">
          <cell r="A172">
            <v>5115380</v>
          </cell>
          <cell r="B172">
            <v>2060424</v>
          </cell>
          <cell r="C172">
            <v>53</v>
          </cell>
        </row>
        <row r="173">
          <cell r="A173">
            <v>5115401</v>
          </cell>
          <cell r="B173">
            <v>77640</v>
          </cell>
          <cell r="C173">
            <v>4</v>
          </cell>
        </row>
        <row r="174">
          <cell r="A174">
            <v>5115551</v>
          </cell>
          <cell r="B174">
            <v>19130</v>
          </cell>
          <cell r="C174">
            <v>1</v>
          </cell>
        </row>
        <row r="175">
          <cell r="A175">
            <v>5115561</v>
          </cell>
          <cell r="B175">
            <v>31940</v>
          </cell>
          <cell r="C175">
            <v>2</v>
          </cell>
        </row>
        <row r="176">
          <cell r="A176">
            <v>5115583</v>
          </cell>
          <cell r="B176">
            <v>38420</v>
          </cell>
          <cell r="C176">
            <v>1</v>
          </cell>
        </row>
        <row r="177">
          <cell r="A177">
            <v>5115624</v>
          </cell>
          <cell r="B177">
            <v>867190</v>
          </cell>
          <cell r="C177">
            <v>3</v>
          </cell>
        </row>
        <row r="178">
          <cell r="A178">
            <v>5115644</v>
          </cell>
          <cell r="B178">
            <v>83630</v>
          </cell>
          <cell r="C178">
            <v>2</v>
          </cell>
        </row>
        <row r="179">
          <cell r="A179">
            <v>5115661</v>
          </cell>
          <cell r="B179">
            <v>9750</v>
          </cell>
          <cell r="C179">
            <v>1</v>
          </cell>
        </row>
        <row r="180">
          <cell r="A180">
            <v>5115671</v>
          </cell>
          <cell r="B180">
            <v>547590</v>
          </cell>
          <cell r="C180">
            <v>7</v>
          </cell>
        </row>
        <row r="181">
          <cell r="A181">
            <v>5115681</v>
          </cell>
          <cell r="B181">
            <v>43240</v>
          </cell>
          <cell r="C181">
            <v>1</v>
          </cell>
        </row>
        <row r="182">
          <cell r="A182">
            <v>5115728</v>
          </cell>
          <cell r="B182">
            <v>24970</v>
          </cell>
          <cell r="C182">
            <v>1</v>
          </cell>
        </row>
        <row r="183">
          <cell r="A183">
            <v>5115738</v>
          </cell>
          <cell r="B183">
            <v>23970</v>
          </cell>
          <cell r="C183">
            <v>2</v>
          </cell>
        </row>
        <row r="184">
          <cell r="A184">
            <v>5115848</v>
          </cell>
          <cell r="B184">
            <v>49620</v>
          </cell>
          <cell r="C184">
            <v>1</v>
          </cell>
        </row>
        <row r="185">
          <cell r="A185">
            <v>5115869</v>
          </cell>
          <cell r="B185">
            <v>25580</v>
          </cell>
          <cell r="C185">
            <v>1</v>
          </cell>
        </row>
        <row r="186">
          <cell r="A186">
            <v>5115913</v>
          </cell>
          <cell r="B186">
            <v>1494143</v>
          </cell>
          <cell r="C186">
            <v>52</v>
          </cell>
        </row>
        <row r="187">
          <cell r="A187">
            <v>5115934</v>
          </cell>
          <cell r="B187">
            <v>215650</v>
          </cell>
          <cell r="C187">
            <v>3</v>
          </cell>
        </row>
        <row r="188">
          <cell r="A188">
            <v>5115955</v>
          </cell>
          <cell r="B188">
            <v>8100</v>
          </cell>
          <cell r="C188">
            <v>1</v>
          </cell>
        </row>
        <row r="189">
          <cell r="A189">
            <v>5115965</v>
          </cell>
          <cell r="B189">
            <v>41380</v>
          </cell>
          <cell r="C189">
            <v>1</v>
          </cell>
        </row>
        <row r="190">
          <cell r="A190">
            <v>5115984</v>
          </cell>
          <cell r="B190">
            <v>2136000</v>
          </cell>
          <cell r="C190">
            <v>3</v>
          </cell>
        </row>
        <row r="191">
          <cell r="A191">
            <v>5116007</v>
          </cell>
          <cell r="B191">
            <v>45840</v>
          </cell>
          <cell r="C191">
            <v>3</v>
          </cell>
        </row>
        <row r="192">
          <cell r="A192">
            <v>5116048</v>
          </cell>
          <cell r="B192">
            <v>283650</v>
          </cell>
          <cell r="C192">
            <v>-1</v>
          </cell>
        </row>
        <row r="193">
          <cell r="A193">
            <v>5116059</v>
          </cell>
          <cell r="B193">
            <v>133330</v>
          </cell>
          <cell r="C193">
            <v>2</v>
          </cell>
        </row>
        <row r="194">
          <cell r="A194">
            <v>5116181</v>
          </cell>
          <cell r="B194">
            <v>152010</v>
          </cell>
          <cell r="C194">
            <v>1</v>
          </cell>
        </row>
        <row r="195">
          <cell r="A195">
            <v>5116191</v>
          </cell>
          <cell r="B195">
            <v>36710</v>
          </cell>
          <cell r="C195">
            <v>1</v>
          </cell>
        </row>
        <row r="196">
          <cell r="A196">
            <v>5116212</v>
          </cell>
          <cell r="B196">
            <v>192870</v>
          </cell>
          <cell r="C196">
            <v>5</v>
          </cell>
        </row>
        <row r="197">
          <cell r="A197">
            <v>5116284</v>
          </cell>
          <cell r="B197">
            <v>12400</v>
          </cell>
          <cell r="C197">
            <v>2</v>
          </cell>
        </row>
        <row r="198">
          <cell r="A198">
            <v>5116316</v>
          </cell>
          <cell r="B198">
            <v>108870</v>
          </cell>
          <cell r="C198">
            <v>1</v>
          </cell>
        </row>
        <row r="199">
          <cell r="A199">
            <v>5116347</v>
          </cell>
          <cell r="B199">
            <v>143740</v>
          </cell>
          <cell r="C199">
            <v>3</v>
          </cell>
        </row>
        <row r="200">
          <cell r="A200">
            <v>5116358</v>
          </cell>
          <cell r="B200">
            <v>730125</v>
          </cell>
          <cell r="C200">
            <v>19</v>
          </cell>
        </row>
        <row r="201">
          <cell r="A201">
            <v>5116455</v>
          </cell>
          <cell r="B201">
            <v>4910</v>
          </cell>
          <cell r="C201">
            <v>1</v>
          </cell>
        </row>
        <row r="202">
          <cell r="A202">
            <v>5116459</v>
          </cell>
          <cell r="B202">
            <v>29480</v>
          </cell>
          <cell r="C202">
            <v>1</v>
          </cell>
        </row>
        <row r="203">
          <cell r="A203">
            <v>5116462</v>
          </cell>
          <cell r="B203">
            <v>31840</v>
          </cell>
          <cell r="C203">
            <v>1</v>
          </cell>
        </row>
        <row r="204">
          <cell r="A204">
            <v>5116469</v>
          </cell>
          <cell r="B204">
            <v>10280</v>
          </cell>
          <cell r="C204">
            <v>1</v>
          </cell>
        </row>
        <row r="205">
          <cell r="A205">
            <v>5116477</v>
          </cell>
          <cell r="B205">
            <v>45140</v>
          </cell>
          <cell r="C205">
            <v>1</v>
          </cell>
        </row>
        <row r="206">
          <cell r="A206">
            <v>5116478</v>
          </cell>
          <cell r="B206">
            <v>19370</v>
          </cell>
          <cell r="C206">
            <v>1</v>
          </cell>
        </row>
        <row r="207">
          <cell r="A207">
            <v>5116489</v>
          </cell>
          <cell r="B207">
            <v>67550</v>
          </cell>
          <cell r="C207">
            <v>1</v>
          </cell>
        </row>
        <row r="208">
          <cell r="A208">
            <v>5116498</v>
          </cell>
          <cell r="B208">
            <v>84140</v>
          </cell>
          <cell r="C208">
            <v>1</v>
          </cell>
        </row>
        <row r="209">
          <cell r="A209">
            <v>5116508</v>
          </cell>
          <cell r="B209">
            <v>135340</v>
          </cell>
          <cell r="C209">
            <v>3</v>
          </cell>
        </row>
        <row r="210">
          <cell r="A210">
            <v>5116522</v>
          </cell>
          <cell r="B210">
            <v>40050</v>
          </cell>
          <cell r="C210">
            <v>1</v>
          </cell>
        </row>
        <row r="211">
          <cell r="A211">
            <v>5116524</v>
          </cell>
          <cell r="B211">
            <v>109320</v>
          </cell>
          <cell r="C211">
            <v>7</v>
          </cell>
        </row>
        <row r="212">
          <cell r="A212">
            <v>5116525</v>
          </cell>
          <cell r="B212">
            <v>78360</v>
          </cell>
          <cell r="C212">
            <v>2</v>
          </cell>
        </row>
        <row r="213">
          <cell r="A213">
            <v>5116556</v>
          </cell>
          <cell r="B213">
            <v>2135023</v>
          </cell>
          <cell r="C213">
            <v>50</v>
          </cell>
        </row>
        <row r="214">
          <cell r="A214">
            <v>5116566</v>
          </cell>
          <cell r="B214">
            <v>23280</v>
          </cell>
          <cell r="C214">
            <v>1</v>
          </cell>
        </row>
        <row r="215">
          <cell r="A215">
            <v>5116595</v>
          </cell>
          <cell r="B215">
            <v>227568</v>
          </cell>
          <cell r="C215">
            <v>53</v>
          </cell>
        </row>
        <row r="216">
          <cell r="A216">
            <v>5116606</v>
          </cell>
          <cell r="B216">
            <v>36050</v>
          </cell>
          <cell r="C216">
            <v>1</v>
          </cell>
        </row>
        <row r="217">
          <cell r="A217">
            <v>5116626</v>
          </cell>
          <cell r="B217">
            <v>26820</v>
          </cell>
          <cell r="C217">
            <v>1</v>
          </cell>
        </row>
        <row r="218">
          <cell r="A218">
            <v>5116635</v>
          </cell>
          <cell r="B218">
            <v>20830</v>
          </cell>
          <cell r="C218">
            <v>1</v>
          </cell>
        </row>
        <row r="219">
          <cell r="A219">
            <v>5116646</v>
          </cell>
          <cell r="B219">
            <v>27570</v>
          </cell>
          <cell r="C219">
            <v>1</v>
          </cell>
        </row>
        <row r="220">
          <cell r="A220">
            <v>5116724</v>
          </cell>
          <cell r="B220">
            <v>2003930</v>
          </cell>
          <cell r="C220">
            <v>45</v>
          </cell>
        </row>
        <row r="221">
          <cell r="A221">
            <v>5116735</v>
          </cell>
          <cell r="B221">
            <v>9510</v>
          </cell>
          <cell r="C221">
            <v>1</v>
          </cell>
        </row>
        <row r="222">
          <cell r="A222">
            <v>5116757</v>
          </cell>
          <cell r="B222">
            <v>126960</v>
          </cell>
          <cell r="C222">
            <v>4</v>
          </cell>
        </row>
        <row r="223">
          <cell r="A223">
            <v>5116769</v>
          </cell>
          <cell r="B223">
            <v>19510</v>
          </cell>
          <cell r="C223">
            <v>1</v>
          </cell>
        </row>
        <row r="224">
          <cell r="A224">
            <v>5116780</v>
          </cell>
          <cell r="B224">
            <v>18030</v>
          </cell>
          <cell r="C224">
            <v>1</v>
          </cell>
        </row>
        <row r="225">
          <cell r="A225">
            <v>5116900</v>
          </cell>
          <cell r="B225">
            <v>24520</v>
          </cell>
          <cell r="C225">
            <v>2</v>
          </cell>
        </row>
        <row r="226">
          <cell r="A226">
            <v>5116920</v>
          </cell>
          <cell r="B226">
            <v>76840</v>
          </cell>
          <cell r="C226">
            <v>3</v>
          </cell>
        </row>
        <row r="227">
          <cell r="A227">
            <v>5116938</v>
          </cell>
          <cell r="B227">
            <v>1212182</v>
          </cell>
          <cell r="C227">
            <v>48</v>
          </cell>
        </row>
        <row r="228">
          <cell r="A228">
            <v>5116947</v>
          </cell>
          <cell r="B228">
            <v>63420</v>
          </cell>
          <cell r="C228">
            <v>0</v>
          </cell>
        </row>
        <row r="229">
          <cell r="A229">
            <v>5117079</v>
          </cell>
          <cell r="B229">
            <v>2267168</v>
          </cell>
          <cell r="C229">
            <v>53</v>
          </cell>
        </row>
        <row r="230">
          <cell r="A230">
            <v>5117089</v>
          </cell>
          <cell r="B230">
            <v>29180</v>
          </cell>
          <cell r="C230">
            <v>1</v>
          </cell>
        </row>
        <row r="231">
          <cell r="A231">
            <v>5117094</v>
          </cell>
          <cell r="B231">
            <v>37990</v>
          </cell>
          <cell r="C231">
            <v>1</v>
          </cell>
        </row>
        <row r="232">
          <cell r="A232">
            <v>5119155</v>
          </cell>
          <cell r="B232">
            <v>336900</v>
          </cell>
          <cell r="C232">
            <v>0</v>
          </cell>
        </row>
        <row r="233">
          <cell r="A233">
            <v>5366452</v>
          </cell>
          <cell r="B233">
            <v>2352810</v>
          </cell>
          <cell r="C233">
            <v>10</v>
          </cell>
        </row>
        <row r="234">
          <cell r="A234">
            <v>5880600</v>
          </cell>
          <cell r="B234">
            <v>29370</v>
          </cell>
          <cell r="C234">
            <v>5</v>
          </cell>
        </row>
        <row r="235">
          <cell r="A235">
            <v>5899703</v>
          </cell>
          <cell r="B235">
            <v>43200</v>
          </cell>
          <cell r="C235">
            <v>2</v>
          </cell>
        </row>
        <row r="236">
          <cell r="A236">
            <v>5901484</v>
          </cell>
          <cell r="B236">
            <v>374070</v>
          </cell>
          <cell r="C236">
            <v>2</v>
          </cell>
        </row>
        <row r="237">
          <cell r="A237">
            <v>5908054</v>
          </cell>
          <cell r="B237">
            <v>12790</v>
          </cell>
          <cell r="C237">
            <v>1</v>
          </cell>
        </row>
      </sheetData>
      <sheetData sheetId="2">
        <row r="1">
          <cell r="A1" t="str">
            <v>NIS_RAD</v>
          </cell>
          <cell r="B1" t="str">
            <v>NIC</v>
          </cell>
          <cell r="C1" t="str">
            <v>COD_UNICOM</v>
          </cell>
          <cell r="D1" t="str">
            <v>NUM_APA</v>
          </cell>
          <cell r="E1" t="str">
            <v>MAY_2002</v>
          </cell>
          <cell r="F1" t="str">
            <v>JUN_2002</v>
          </cell>
          <cell r="G1" t="str">
            <v>JUL_2002</v>
          </cell>
          <cell r="H1" t="str">
            <v>AGO_2002</v>
          </cell>
          <cell r="I1" t="str">
            <v>SEP_2002</v>
          </cell>
          <cell r="J1" t="str">
            <v>OCT_2002</v>
          </cell>
          <cell r="K1" t="str">
            <v>NOV_2002</v>
          </cell>
          <cell r="L1" t="str">
            <v>DIC_2002</v>
          </cell>
          <cell r="M1" t="str">
            <v>ENE_2003</v>
          </cell>
        </row>
        <row r="2">
          <cell r="A2">
            <v>5184156</v>
          </cell>
          <cell r="B2">
            <v>5116171</v>
          </cell>
          <cell r="C2">
            <v>4410</v>
          </cell>
          <cell r="E2">
            <v>235</v>
          </cell>
          <cell r="F2">
            <v>210</v>
          </cell>
          <cell r="G2">
            <v>202</v>
          </cell>
          <cell r="H2">
            <v>180</v>
          </cell>
          <cell r="I2">
            <v>234</v>
          </cell>
          <cell r="J2">
            <v>202</v>
          </cell>
          <cell r="K2">
            <v>215</v>
          </cell>
          <cell r="L2">
            <v>161</v>
          </cell>
          <cell r="M2">
            <v>165</v>
          </cell>
        </row>
        <row r="3">
          <cell r="A3">
            <v>5184176</v>
          </cell>
          <cell r="B3">
            <v>5116181</v>
          </cell>
          <cell r="C3">
            <v>4410</v>
          </cell>
          <cell r="D3">
            <v>31987828</v>
          </cell>
          <cell r="E3">
            <v>119</v>
          </cell>
          <cell r="F3">
            <v>212</v>
          </cell>
          <cell r="G3">
            <v>103</v>
          </cell>
          <cell r="H3">
            <v>102</v>
          </cell>
          <cell r="I3">
            <v>109</v>
          </cell>
          <cell r="J3">
            <v>648</v>
          </cell>
          <cell r="K3">
            <v>254</v>
          </cell>
          <cell r="L3">
            <v>154</v>
          </cell>
          <cell r="M3">
            <v>75</v>
          </cell>
        </row>
        <row r="4">
          <cell r="A4">
            <v>5184258</v>
          </cell>
          <cell r="B4">
            <v>5116222</v>
          </cell>
          <cell r="C4">
            <v>4410</v>
          </cell>
          <cell r="D4">
            <v>3361116</v>
          </cell>
          <cell r="E4">
            <v>238</v>
          </cell>
          <cell r="F4">
            <v>212</v>
          </cell>
          <cell r="G4">
            <v>204</v>
          </cell>
          <cell r="H4">
            <v>181</v>
          </cell>
          <cell r="I4">
            <v>236</v>
          </cell>
          <cell r="J4">
            <v>44</v>
          </cell>
          <cell r="K4">
            <v>20</v>
          </cell>
          <cell r="L4">
            <v>15</v>
          </cell>
          <cell r="M4">
            <v>74</v>
          </cell>
        </row>
        <row r="5">
          <cell r="A5">
            <v>5184238</v>
          </cell>
          <cell r="B5">
            <v>5116212</v>
          </cell>
          <cell r="C5">
            <v>4410</v>
          </cell>
          <cell r="D5">
            <v>9016247</v>
          </cell>
          <cell r="E5">
            <v>233</v>
          </cell>
          <cell r="F5">
            <v>206</v>
          </cell>
          <cell r="G5">
            <v>200</v>
          </cell>
          <cell r="H5">
            <v>189</v>
          </cell>
          <cell r="I5">
            <v>273</v>
          </cell>
          <cell r="J5">
            <v>469</v>
          </cell>
          <cell r="K5">
            <v>121</v>
          </cell>
          <cell r="L5">
            <v>111</v>
          </cell>
          <cell r="M5">
            <v>8</v>
          </cell>
        </row>
        <row r="6">
          <cell r="A6">
            <v>5184196</v>
          </cell>
          <cell r="B6">
            <v>5116191</v>
          </cell>
          <cell r="C6">
            <v>4410</v>
          </cell>
          <cell r="D6">
            <v>3507301</v>
          </cell>
          <cell r="E6">
            <v>172</v>
          </cell>
          <cell r="F6">
            <v>152</v>
          </cell>
          <cell r="G6">
            <v>90</v>
          </cell>
          <cell r="H6">
            <v>86</v>
          </cell>
          <cell r="I6">
            <v>95</v>
          </cell>
          <cell r="J6">
            <v>141</v>
          </cell>
          <cell r="K6">
            <v>113</v>
          </cell>
          <cell r="L6">
            <v>105</v>
          </cell>
          <cell r="M6">
            <v>133</v>
          </cell>
        </row>
        <row r="7">
          <cell r="A7">
            <v>5181098</v>
          </cell>
          <cell r="B7">
            <v>5114642</v>
          </cell>
          <cell r="C7">
            <v>4410</v>
          </cell>
          <cell r="D7">
            <v>9016697</v>
          </cell>
          <cell r="E7">
            <v>119</v>
          </cell>
          <cell r="F7">
            <v>139</v>
          </cell>
          <cell r="G7">
            <v>82</v>
          </cell>
          <cell r="H7">
            <v>122</v>
          </cell>
          <cell r="I7">
            <v>84</v>
          </cell>
          <cell r="J7">
            <v>59</v>
          </cell>
          <cell r="K7">
            <v>42</v>
          </cell>
          <cell r="L7">
            <v>122</v>
          </cell>
          <cell r="M7">
            <v>122</v>
          </cell>
        </row>
        <row r="8">
          <cell r="A8">
            <v>5079478</v>
          </cell>
          <cell r="B8">
            <v>5063832</v>
          </cell>
          <cell r="C8">
            <v>4410</v>
          </cell>
          <cell r="D8">
            <v>2944590</v>
          </cell>
          <cell r="E8">
            <v>157</v>
          </cell>
          <cell r="F8">
            <v>100</v>
          </cell>
          <cell r="G8">
            <v>48</v>
          </cell>
          <cell r="H8">
            <v>47</v>
          </cell>
          <cell r="I8">
            <v>47</v>
          </cell>
          <cell r="J8">
            <v>39</v>
          </cell>
          <cell r="K8">
            <v>9</v>
          </cell>
          <cell r="L8">
            <v>15</v>
          </cell>
          <cell r="M8">
            <v>45</v>
          </cell>
        </row>
        <row r="9">
          <cell r="A9">
            <v>5184218</v>
          </cell>
          <cell r="B9">
            <v>5116202</v>
          </cell>
          <cell r="C9">
            <v>4410</v>
          </cell>
          <cell r="D9">
            <v>3391016</v>
          </cell>
          <cell r="E9">
            <v>187</v>
          </cell>
          <cell r="F9">
            <v>137</v>
          </cell>
          <cell r="G9">
            <v>163</v>
          </cell>
          <cell r="H9">
            <v>111</v>
          </cell>
          <cell r="I9">
            <v>168</v>
          </cell>
          <cell r="J9">
            <v>38</v>
          </cell>
          <cell r="K9">
            <v>101</v>
          </cell>
          <cell r="L9">
            <v>92</v>
          </cell>
          <cell r="M9">
            <v>130</v>
          </cell>
        </row>
        <row r="10">
          <cell r="A10">
            <v>5184110</v>
          </cell>
          <cell r="B10">
            <v>5116148</v>
          </cell>
          <cell r="C10">
            <v>4410</v>
          </cell>
          <cell r="D10">
            <v>2198508</v>
          </cell>
          <cell r="E10">
            <v>130</v>
          </cell>
          <cell r="F10">
            <v>105</v>
          </cell>
          <cell r="G10">
            <v>128</v>
          </cell>
          <cell r="H10">
            <v>112</v>
          </cell>
          <cell r="I10">
            <v>114</v>
          </cell>
          <cell r="J10">
            <v>149</v>
          </cell>
          <cell r="K10">
            <v>189</v>
          </cell>
          <cell r="L10">
            <v>191</v>
          </cell>
          <cell r="M10">
            <v>219</v>
          </cell>
        </row>
        <row r="11">
          <cell r="A11">
            <v>5184088</v>
          </cell>
          <cell r="B11">
            <v>5116137</v>
          </cell>
          <cell r="C11">
            <v>4410</v>
          </cell>
          <cell r="D11">
            <v>6826443</v>
          </cell>
          <cell r="E11">
            <v>190</v>
          </cell>
          <cell r="F11">
            <v>116</v>
          </cell>
          <cell r="G11">
            <v>113</v>
          </cell>
          <cell r="H11">
            <v>122</v>
          </cell>
          <cell r="I11">
            <v>122</v>
          </cell>
          <cell r="J11">
            <v>109</v>
          </cell>
          <cell r="K11">
            <v>193</v>
          </cell>
          <cell r="L11">
            <v>157</v>
          </cell>
          <cell r="M11">
            <v>208</v>
          </cell>
        </row>
        <row r="12">
          <cell r="A12">
            <v>5184132</v>
          </cell>
          <cell r="B12">
            <v>5116159</v>
          </cell>
          <cell r="C12">
            <v>4410</v>
          </cell>
          <cell r="D12">
            <v>3729620</v>
          </cell>
          <cell r="E12">
            <v>168</v>
          </cell>
          <cell r="F12">
            <v>172</v>
          </cell>
          <cell r="G12">
            <v>161</v>
          </cell>
          <cell r="H12">
            <v>141</v>
          </cell>
          <cell r="I12">
            <v>165</v>
          </cell>
          <cell r="J12">
            <v>162</v>
          </cell>
          <cell r="K12">
            <v>176</v>
          </cell>
          <cell r="L12">
            <v>175</v>
          </cell>
          <cell r="M12">
            <v>164</v>
          </cell>
        </row>
        <row r="13">
          <cell r="A13">
            <v>5181094</v>
          </cell>
          <cell r="B13">
            <v>5114640</v>
          </cell>
          <cell r="C13">
            <v>4410</v>
          </cell>
          <cell r="D13">
            <v>31993420</v>
          </cell>
          <cell r="E13">
            <v>53</v>
          </cell>
          <cell r="F13">
            <v>42</v>
          </cell>
          <cell r="G13">
            <v>47</v>
          </cell>
          <cell r="H13">
            <v>43</v>
          </cell>
          <cell r="I13">
            <v>47</v>
          </cell>
          <cell r="J13">
            <v>41</v>
          </cell>
          <cell r="K13">
            <v>42</v>
          </cell>
          <cell r="L13">
            <v>38</v>
          </cell>
          <cell r="M13">
            <v>44</v>
          </cell>
        </row>
        <row r="14">
          <cell r="A14">
            <v>5181084</v>
          </cell>
          <cell r="B14">
            <v>5114635</v>
          </cell>
          <cell r="C14">
            <v>4410</v>
          </cell>
          <cell r="D14">
            <v>32998205</v>
          </cell>
          <cell r="E14">
            <v>279</v>
          </cell>
          <cell r="F14">
            <v>5</v>
          </cell>
          <cell r="G14">
            <v>474</v>
          </cell>
          <cell r="H14">
            <v>222</v>
          </cell>
          <cell r="I14">
            <v>239</v>
          </cell>
          <cell r="J14">
            <v>201</v>
          </cell>
          <cell r="K14">
            <v>230</v>
          </cell>
          <cell r="L14">
            <v>241</v>
          </cell>
          <cell r="M14">
            <v>272</v>
          </cell>
        </row>
        <row r="15">
          <cell r="A15">
            <v>5181088</v>
          </cell>
          <cell r="B15">
            <v>5114637</v>
          </cell>
          <cell r="C15">
            <v>4410</v>
          </cell>
          <cell r="D15">
            <v>33001759</v>
          </cell>
          <cell r="E15">
            <v>72</v>
          </cell>
          <cell r="F15">
            <v>65</v>
          </cell>
          <cell r="G15">
            <v>60</v>
          </cell>
          <cell r="H15">
            <v>59</v>
          </cell>
          <cell r="I15">
            <v>67</v>
          </cell>
          <cell r="J15">
            <v>99</v>
          </cell>
          <cell r="K15">
            <v>155</v>
          </cell>
          <cell r="L15">
            <v>149</v>
          </cell>
          <cell r="M15">
            <v>100</v>
          </cell>
        </row>
        <row r="16">
          <cell r="A16">
            <v>5181086</v>
          </cell>
          <cell r="B16">
            <v>5114636</v>
          </cell>
          <cell r="C16">
            <v>4410</v>
          </cell>
          <cell r="D16">
            <v>32998188</v>
          </cell>
          <cell r="E16">
            <v>172</v>
          </cell>
          <cell r="F16">
            <v>152</v>
          </cell>
          <cell r="G16">
            <v>148</v>
          </cell>
          <cell r="H16">
            <v>144</v>
          </cell>
          <cell r="I16">
            <v>213</v>
          </cell>
          <cell r="J16">
            <v>183</v>
          </cell>
          <cell r="K16">
            <v>193</v>
          </cell>
          <cell r="L16">
            <v>172</v>
          </cell>
          <cell r="M16">
            <v>184</v>
          </cell>
        </row>
        <row r="17">
          <cell r="A17">
            <v>5181090</v>
          </cell>
          <cell r="B17">
            <v>5114638</v>
          </cell>
          <cell r="C17">
            <v>4410</v>
          </cell>
          <cell r="D17">
            <v>33001685</v>
          </cell>
          <cell r="E17">
            <v>417</v>
          </cell>
          <cell r="F17">
            <v>312</v>
          </cell>
          <cell r="G17">
            <v>207</v>
          </cell>
          <cell r="H17">
            <v>229</v>
          </cell>
          <cell r="I17">
            <v>299</v>
          </cell>
          <cell r="J17">
            <v>286</v>
          </cell>
          <cell r="K17">
            <v>294</v>
          </cell>
          <cell r="L17">
            <v>209</v>
          </cell>
          <cell r="M17">
            <v>258</v>
          </cell>
        </row>
        <row r="18">
          <cell r="A18">
            <v>5181092</v>
          </cell>
          <cell r="B18">
            <v>5114639</v>
          </cell>
          <cell r="C18">
            <v>4410</v>
          </cell>
          <cell r="D18">
            <v>33001541</v>
          </cell>
          <cell r="E18">
            <v>322</v>
          </cell>
          <cell r="F18">
            <v>249</v>
          </cell>
          <cell r="G18">
            <v>233</v>
          </cell>
          <cell r="H18">
            <v>257</v>
          </cell>
          <cell r="I18">
            <v>301</v>
          </cell>
          <cell r="J18">
            <v>276</v>
          </cell>
          <cell r="K18">
            <v>301</v>
          </cell>
          <cell r="L18">
            <v>261</v>
          </cell>
          <cell r="M18">
            <v>276</v>
          </cell>
        </row>
        <row r="19">
          <cell r="A19">
            <v>5184402</v>
          </cell>
          <cell r="B19">
            <v>5116294</v>
          </cell>
          <cell r="C19">
            <v>4410</v>
          </cell>
          <cell r="D19">
            <v>31987900</v>
          </cell>
          <cell r="E19">
            <v>5</v>
          </cell>
          <cell r="F19">
            <v>100</v>
          </cell>
          <cell r="G19">
            <v>0</v>
          </cell>
          <cell r="H19">
            <v>14</v>
          </cell>
          <cell r="I19">
            <v>53</v>
          </cell>
          <cell r="J19">
            <v>0</v>
          </cell>
          <cell r="K19">
            <v>12</v>
          </cell>
          <cell r="L19">
            <v>12</v>
          </cell>
          <cell r="M19">
            <v>0</v>
          </cell>
        </row>
        <row r="20">
          <cell r="A20">
            <v>5184340</v>
          </cell>
          <cell r="B20">
            <v>5116263</v>
          </cell>
          <cell r="C20">
            <v>4410</v>
          </cell>
          <cell r="D20">
            <v>31987903</v>
          </cell>
          <cell r="E20">
            <v>122</v>
          </cell>
          <cell r="F20">
            <v>111</v>
          </cell>
          <cell r="G20">
            <v>127</v>
          </cell>
          <cell r="H20">
            <v>114</v>
          </cell>
          <cell r="I20">
            <v>116</v>
          </cell>
          <cell r="J20">
            <v>102</v>
          </cell>
          <cell r="K20">
            <v>92</v>
          </cell>
          <cell r="L20">
            <v>87</v>
          </cell>
          <cell r="M20">
            <v>101</v>
          </cell>
        </row>
        <row r="21">
          <cell r="A21">
            <v>5184424</v>
          </cell>
          <cell r="B21">
            <v>5116305</v>
          </cell>
          <cell r="C21">
            <v>4410</v>
          </cell>
          <cell r="D21">
            <v>3313722</v>
          </cell>
          <cell r="E21">
            <v>32</v>
          </cell>
          <cell r="F21">
            <v>30</v>
          </cell>
          <cell r="G21">
            <v>25</v>
          </cell>
          <cell r="H21">
            <v>27</v>
          </cell>
          <cell r="I21">
            <v>31</v>
          </cell>
          <cell r="J21">
            <v>50</v>
          </cell>
          <cell r="K21">
            <v>106</v>
          </cell>
          <cell r="L21">
            <v>94</v>
          </cell>
          <cell r="M21">
            <v>130</v>
          </cell>
        </row>
        <row r="22">
          <cell r="A22">
            <v>5181082</v>
          </cell>
          <cell r="B22">
            <v>5114634</v>
          </cell>
          <cell r="C22">
            <v>4410</v>
          </cell>
          <cell r="D22">
            <v>33995840</v>
          </cell>
          <cell r="E22">
            <v>188</v>
          </cell>
          <cell r="F22">
            <v>113</v>
          </cell>
          <cell r="G22">
            <v>208</v>
          </cell>
          <cell r="H22">
            <v>161</v>
          </cell>
          <cell r="I22">
            <v>173</v>
          </cell>
          <cell r="J22">
            <v>159</v>
          </cell>
          <cell r="K22">
            <v>166</v>
          </cell>
          <cell r="L22">
            <v>154</v>
          </cell>
          <cell r="M22">
            <v>178</v>
          </cell>
        </row>
        <row r="23">
          <cell r="A23">
            <v>5184446</v>
          </cell>
          <cell r="B23">
            <v>5116316</v>
          </cell>
          <cell r="C23">
            <v>4410</v>
          </cell>
          <cell r="D23">
            <v>1728450</v>
          </cell>
          <cell r="E23">
            <v>325</v>
          </cell>
          <cell r="F23">
            <v>282</v>
          </cell>
          <cell r="G23">
            <v>287</v>
          </cell>
          <cell r="H23">
            <v>242</v>
          </cell>
          <cell r="I23">
            <v>307</v>
          </cell>
          <cell r="J23">
            <v>283</v>
          </cell>
          <cell r="K23">
            <v>298</v>
          </cell>
          <cell r="L23">
            <v>305</v>
          </cell>
          <cell r="M23">
            <v>361</v>
          </cell>
        </row>
        <row r="24">
          <cell r="A24">
            <v>5184360</v>
          </cell>
          <cell r="B24">
            <v>5116273</v>
          </cell>
          <cell r="C24">
            <v>4410</v>
          </cell>
          <cell r="D24">
            <v>359271</v>
          </cell>
          <cell r="E24">
            <v>176</v>
          </cell>
          <cell r="F24">
            <v>136</v>
          </cell>
          <cell r="G24">
            <v>138</v>
          </cell>
          <cell r="H24">
            <v>141</v>
          </cell>
          <cell r="I24">
            <v>130</v>
          </cell>
          <cell r="J24">
            <v>157</v>
          </cell>
          <cell r="K24">
            <v>177</v>
          </cell>
          <cell r="L24">
            <v>161</v>
          </cell>
          <cell r="M24">
            <v>184</v>
          </cell>
        </row>
        <row r="25">
          <cell r="A25">
            <v>5181080</v>
          </cell>
          <cell r="B25">
            <v>5114633</v>
          </cell>
          <cell r="C25">
            <v>4410</v>
          </cell>
          <cell r="D25">
            <v>8702636</v>
          </cell>
          <cell r="E25">
            <v>217</v>
          </cell>
          <cell r="F25">
            <v>267</v>
          </cell>
          <cell r="G25">
            <v>208</v>
          </cell>
          <cell r="H25">
            <v>173</v>
          </cell>
          <cell r="I25">
            <v>248</v>
          </cell>
          <cell r="J25">
            <v>213</v>
          </cell>
          <cell r="K25">
            <v>234</v>
          </cell>
          <cell r="L25">
            <v>246</v>
          </cell>
          <cell r="M25">
            <v>287</v>
          </cell>
        </row>
        <row r="26">
          <cell r="A26">
            <v>5076500</v>
          </cell>
          <cell r="B26">
            <v>5062343</v>
          </cell>
          <cell r="C26">
            <v>4410</v>
          </cell>
          <cell r="D26">
            <v>2930693</v>
          </cell>
          <cell r="E26">
            <v>769</v>
          </cell>
          <cell r="F26">
            <v>508</v>
          </cell>
          <cell r="G26">
            <v>625</v>
          </cell>
          <cell r="H26">
            <v>1045</v>
          </cell>
          <cell r="I26">
            <v>1009</v>
          </cell>
          <cell r="J26">
            <v>567</v>
          </cell>
          <cell r="K26">
            <v>594</v>
          </cell>
          <cell r="L26">
            <v>625</v>
          </cell>
          <cell r="M26">
            <v>536</v>
          </cell>
        </row>
        <row r="27">
          <cell r="A27">
            <v>5181990</v>
          </cell>
          <cell r="B27">
            <v>5115088</v>
          </cell>
          <cell r="C27">
            <v>4410</v>
          </cell>
          <cell r="D27">
            <v>1530245</v>
          </cell>
          <cell r="E27">
            <v>184</v>
          </cell>
          <cell r="F27">
            <v>153</v>
          </cell>
          <cell r="G27">
            <v>160</v>
          </cell>
          <cell r="H27">
            <v>162</v>
          </cell>
          <cell r="I27">
            <v>177</v>
          </cell>
          <cell r="J27">
            <v>155</v>
          </cell>
          <cell r="K27">
            <v>149</v>
          </cell>
          <cell r="L27">
            <v>153</v>
          </cell>
          <cell r="M27">
            <v>176</v>
          </cell>
        </row>
        <row r="28">
          <cell r="A28">
            <v>5184298</v>
          </cell>
          <cell r="B28">
            <v>5116242</v>
          </cell>
          <cell r="C28">
            <v>4410</v>
          </cell>
          <cell r="D28">
            <v>2100940</v>
          </cell>
          <cell r="E28">
            <v>130</v>
          </cell>
          <cell r="F28">
            <v>89</v>
          </cell>
          <cell r="G28">
            <v>96</v>
          </cell>
          <cell r="H28">
            <v>87</v>
          </cell>
          <cell r="I28">
            <v>84</v>
          </cell>
          <cell r="J28">
            <v>90</v>
          </cell>
          <cell r="K28">
            <v>182</v>
          </cell>
          <cell r="L28">
            <v>166</v>
          </cell>
          <cell r="M28">
            <v>195</v>
          </cell>
        </row>
        <row r="29">
          <cell r="A29">
            <v>5184320</v>
          </cell>
          <cell r="B29">
            <v>5116253</v>
          </cell>
          <cell r="C29">
            <v>4410</v>
          </cell>
          <cell r="D29">
            <v>2199976</v>
          </cell>
          <cell r="E29">
            <v>184</v>
          </cell>
          <cell r="F29">
            <v>175</v>
          </cell>
          <cell r="G29">
            <v>183</v>
          </cell>
          <cell r="H29">
            <v>150</v>
          </cell>
          <cell r="I29">
            <v>157</v>
          </cell>
          <cell r="J29">
            <v>149</v>
          </cell>
          <cell r="K29">
            <v>137</v>
          </cell>
          <cell r="L29">
            <v>141</v>
          </cell>
          <cell r="M29">
            <v>145</v>
          </cell>
        </row>
        <row r="30">
          <cell r="A30">
            <v>5184382</v>
          </cell>
          <cell r="B30">
            <v>5116284</v>
          </cell>
          <cell r="C30">
            <v>4410</v>
          </cell>
          <cell r="D30">
            <v>2183505</v>
          </cell>
          <cell r="E30">
            <v>96</v>
          </cell>
          <cell r="F30">
            <v>87</v>
          </cell>
          <cell r="G30">
            <v>88</v>
          </cell>
          <cell r="H30">
            <v>79</v>
          </cell>
          <cell r="I30">
            <v>83</v>
          </cell>
          <cell r="J30">
            <v>84</v>
          </cell>
          <cell r="K30">
            <v>93</v>
          </cell>
          <cell r="L30">
            <v>84</v>
          </cell>
          <cell r="M30">
            <v>101</v>
          </cell>
        </row>
        <row r="31">
          <cell r="A31">
            <v>5060262</v>
          </cell>
          <cell r="B31">
            <v>5054224</v>
          </cell>
          <cell r="C31">
            <v>4410</v>
          </cell>
          <cell r="D31">
            <v>7729399</v>
          </cell>
          <cell r="E31">
            <v>165</v>
          </cell>
          <cell r="F31">
            <v>0</v>
          </cell>
          <cell r="G31">
            <v>7</v>
          </cell>
          <cell r="H31">
            <v>176</v>
          </cell>
          <cell r="I31">
            <v>190</v>
          </cell>
          <cell r="J31">
            <v>173</v>
          </cell>
          <cell r="K31">
            <v>198</v>
          </cell>
          <cell r="L31">
            <v>157</v>
          </cell>
          <cell r="M31">
            <v>141</v>
          </cell>
        </row>
        <row r="32">
          <cell r="A32">
            <v>5059182</v>
          </cell>
          <cell r="B32">
            <v>5053684</v>
          </cell>
          <cell r="C32">
            <v>4410</v>
          </cell>
          <cell r="D32">
            <v>7727700</v>
          </cell>
          <cell r="E32">
            <v>121</v>
          </cell>
          <cell r="F32">
            <v>105</v>
          </cell>
          <cell r="G32">
            <v>134</v>
          </cell>
          <cell r="H32">
            <v>113</v>
          </cell>
          <cell r="I32">
            <v>110</v>
          </cell>
          <cell r="J32">
            <v>118</v>
          </cell>
          <cell r="K32">
            <v>119</v>
          </cell>
          <cell r="L32">
            <v>122</v>
          </cell>
          <cell r="M32">
            <v>195</v>
          </cell>
        </row>
        <row r="33">
          <cell r="A33">
            <v>5183082</v>
          </cell>
          <cell r="B33">
            <v>5115634</v>
          </cell>
          <cell r="C33">
            <v>4410</v>
          </cell>
          <cell r="D33">
            <v>443402</v>
          </cell>
          <cell r="E33">
            <v>185</v>
          </cell>
          <cell r="F33">
            <v>172</v>
          </cell>
          <cell r="G33">
            <v>167</v>
          </cell>
          <cell r="H33">
            <v>173</v>
          </cell>
          <cell r="I33">
            <v>197</v>
          </cell>
          <cell r="J33">
            <v>165</v>
          </cell>
          <cell r="K33">
            <v>183</v>
          </cell>
          <cell r="L33">
            <v>147</v>
          </cell>
          <cell r="M33">
            <v>163</v>
          </cell>
        </row>
        <row r="34">
          <cell r="A34">
            <v>5175722</v>
          </cell>
          <cell r="B34">
            <v>5111954</v>
          </cell>
          <cell r="C34">
            <v>4410</v>
          </cell>
          <cell r="E34">
            <v>233</v>
          </cell>
          <cell r="F34">
            <v>206</v>
          </cell>
          <cell r="G34">
            <v>200</v>
          </cell>
          <cell r="H34">
            <v>189</v>
          </cell>
          <cell r="I34">
            <v>273</v>
          </cell>
          <cell r="J34">
            <v>237</v>
          </cell>
          <cell r="K34">
            <v>251</v>
          </cell>
          <cell r="L34">
            <v>224</v>
          </cell>
          <cell r="M34">
            <v>242</v>
          </cell>
        </row>
        <row r="35">
          <cell r="A35">
            <v>5164636</v>
          </cell>
          <cell r="B35">
            <v>5106411</v>
          </cell>
          <cell r="C35">
            <v>4410</v>
          </cell>
          <cell r="D35">
            <v>3647103</v>
          </cell>
          <cell r="E35">
            <v>115</v>
          </cell>
          <cell r="F35">
            <v>150</v>
          </cell>
          <cell r="G35">
            <v>81</v>
          </cell>
          <cell r="H35">
            <v>72</v>
          </cell>
          <cell r="I35">
            <v>82</v>
          </cell>
          <cell r="J35">
            <v>97</v>
          </cell>
          <cell r="K35">
            <v>287</v>
          </cell>
          <cell r="L35">
            <v>247</v>
          </cell>
          <cell r="M35">
            <v>260</v>
          </cell>
        </row>
        <row r="36">
          <cell r="A36">
            <v>5175514</v>
          </cell>
          <cell r="B36">
            <v>5111850</v>
          </cell>
          <cell r="C36">
            <v>4410</v>
          </cell>
          <cell r="D36">
            <v>3648547</v>
          </cell>
          <cell r="E36">
            <v>291</v>
          </cell>
          <cell r="F36">
            <v>253</v>
          </cell>
          <cell r="G36">
            <v>226</v>
          </cell>
          <cell r="H36">
            <v>215</v>
          </cell>
          <cell r="I36">
            <v>227</v>
          </cell>
          <cell r="J36">
            <v>209</v>
          </cell>
          <cell r="K36">
            <v>212</v>
          </cell>
          <cell r="L36">
            <v>228</v>
          </cell>
          <cell r="M36">
            <v>218</v>
          </cell>
        </row>
        <row r="37">
          <cell r="A37">
            <v>5175506</v>
          </cell>
          <cell r="B37">
            <v>5111846</v>
          </cell>
          <cell r="C37">
            <v>4410</v>
          </cell>
          <cell r="D37">
            <v>3649449</v>
          </cell>
          <cell r="E37">
            <v>171</v>
          </cell>
          <cell r="F37">
            <v>139</v>
          </cell>
          <cell r="G37">
            <v>145</v>
          </cell>
          <cell r="H37">
            <v>140</v>
          </cell>
          <cell r="I37">
            <v>150</v>
          </cell>
          <cell r="J37">
            <v>128</v>
          </cell>
          <cell r="K37">
            <v>133</v>
          </cell>
          <cell r="L37">
            <v>137</v>
          </cell>
          <cell r="M37">
            <v>138</v>
          </cell>
        </row>
        <row r="38">
          <cell r="A38">
            <v>5175678</v>
          </cell>
          <cell r="B38">
            <v>5111932</v>
          </cell>
          <cell r="C38">
            <v>4410</v>
          </cell>
          <cell r="D38">
            <v>3649138</v>
          </cell>
          <cell r="E38">
            <v>67</v>
          </cell>
          <cell r="F38">
            <v>58</v>
          </cell>
          <cell r="G38">
            <v>52</v>
          </cell>
          <cell r="H38">
            <v>56</v>
          </cell>
          <cell r="I38">
            <v>56</v>
          </cell>
          <cell r="J38">
            <v>51</v>
          </cell>
          <cell r="K38">
            <v>52</v>
          </cell>
          <cell r="L38">
            <v>54</v>
          </cell>
          <cell r="M38">
            <v>56</v>
          </cell>
        </row>
        <row r="39">
          <cell r="A39">
            <v>5183890</v>
          </cell>
          <cell r="B39">
            <v>5116038</v>
          </cell>
          <cell r="C39">
            <v>4410</v>
          </cell>
          <cell r="D39">
            <v>6826525</v>
          </cell>
          <cell r="E39">
            <v>233</v>
          </cell>
          <cell r="F39">
            <v>206</v>
          </cell>
          <cell r="G39">
            <v>200</v>
          </cell>
          <cell r="H39">
            <v>189</v>
          </cell>
          <cell r="I39">
            <v>273</v>
          </cell>
          <cell r="J39">
            <v>237</v>
          </cell>
          <cell r="K39">
            <v>251</v>
          </cell>
          <cell r="L39">
            <v>224</v>
          </cell>
          <cell r="M39">
            <v>242</v>
          </cell>
        </row>
        <row r="40">
          <cell r="A40">
            <v>5181184</v>
          </cell>
          <cell r="B40">
            <v>5114685</v>
          </cell>
          <cell r="C40">
            <v>4410</v>
          </cell>
          <cell r="D40">
            <v>3655742</v>
          </cell>
          <cell r="E40">
            <v>233</v>
          </cell>
          <cell r="F40">
            <v>206</v>
          </cell>
          <cell r="G40">
            <v>406</v>
          </cell>
          <cell r="H40">
            <v>189</v>
          </cell>
          <cell r="I40">
            <v>273</v>
          </cell>
          <cell r="J40">
            <v>237</v>
          </cell>
          <cell r="K40">
            <v>251</v>
          </cell>
          <cell r="L40">
            <v>224</v>
          </cell>
          <cell r="M40">
            <v>242</v>
          </cell>
        </row>
        <row r="41">
          <cell r="A41">
            <v>5175536</v>
          </cell>
          <cell r="B41">
            <v>5111861</v>
          </cell>
          <cell r="C41">
            <v>4410</v>
          </cell>
          <cell r="D41">
            <v>3653635</v>
          </cell>
          <cell r="E41">
            <v>49</v>
          </cell>
          <cell r="F41">
            <v>42</v>
          </cell>
          <cell r="G41">
            <v>40</v>
          </cell>
          <cell r="H41">
            <v>43</v>
          </cell>
          <cell r="I41">
            <v>45</v>
          </cell>
          <cell r="J41">
            <v>42</v>
          </cell>
          <cell r="K41">
            <v>44</v>
          </cell>
          <cell r="L41">
            <v>42</v>
          </cell>
          <cell r="M41">
            <v>43</v>
          </cell>
        </row>
        <row r="42">
          <cell r="A42">
            <v>5175786</v>
          </cell>
          <cell r="B42">
            <v>5111986</v>
          </cell>
          <cell r="C42">
            <v>4410</v>
          </cell>
          <cell r="D42">
            <v>3653636</v>
          </cell>
          <cell r="E42">
            <v>215</v>
          </cell>
          <cell r="F42">
            <v>122</v>
          </cell>
          <cell r="G42">
            <v>69</v>
          </cell>
          <cell r="H42">
            <v>47</v>
          </cell>
          <cell r="I42">
            <v>52</v>
          </cell>
          <cell r="J42">
            <v>55</v>
          </cell>
          <cell r="K42">
            <v>58</v>
          </cell>
          <cell r="L42">
            <v>61</v>
          </cell>
          <cell r="M42">
            <v>56</v>
          </cell>
        </row>
        <row r="43">
          <cell r="A43">
            <v>5173776</v>
          </cell>
          <cell r="B43">
            <v>5110981</v>
          </cell>
          <cell r="C43">
            <v>4410</v>
          </cell>
          <cell r="D43">
            <v>33001200</v>
          </cell>
          <cell r="E43">
            <v>146</v>
          </cell>
          <cell r="F43">
            <v>300</v>
          </cell>
          <cell r="G43">
            <v>194</v>
          </cell>
          <cell r="H43">
            <v>169</v>
          </cell>
          <cell r="I43">
            <v>90</v>
          </cell>
          <cell r="J43">
            <v>141</v>
          </cell>
          <cell r="K43">
            <v>135</v>
          </cell>
          <cell r="L43">
            <v>123</v>
          </cell>
          <cell r="M43">
            <v>144</v>
          </cell>
        </row>
        <row r="44">
          <cell r="A44">
            <v>5181142</v>
          </cell>
          <cell r="B44">
            <v>5114664</v>
          </cell>
          <cell r="C44">
            <v>4410</v>
          </cell>
          <cell r="D44">
            <v>33001549</v>
          </cell>
          <cell r="E44">
            <v>176</v>
          </cell>
          <cell r="F44">
            <v>167</v>
          </cell>
          <cell r="G44">
            <v>178</v>
          </cell>
          <cell r="H44">
            <v>180</v>
          </cell>
          <cell r="I44">
            <v>282</v>
          </cell>
          <cell r="J44">
            <v>69</v>
          </cell>
          <cell r="K44">
            <v>178</v>
          </cell>
          <cell r="L44">
            <v>208</v>
          </cell>
          <cell r="M44">
            <v>185</v>
          </cell>
        </row>
        <row r="45">
          <cell r="A45">
            <v>5181134</v>
          </cell>
          <cell r="B45">
            <v>5114660</v>
          </cell>
          <cell r="C45">
            <v>4410</v>
          </cell>
          <cell r="D45">
            <v>7686459</v>
          </cell>
          <cell r="E45">
            <v>233</v>
          </cell>
          <cell r="F45">
            <v>206</v>
          </cell>
          <cell r="G45">
            <v>200</v>
          </cell>
          <cell r="H45">
            <v>189</v>
          </cell>
          <cell r="I45">
            <v>273</v>
          </cell>
          <cell r="J45">
            <v>237</v>
          </cell>
          <cell r="K45">
            <v>251</v>
          </cell>
          <cell r="L45">
            <v>224</v>
          </cell>
          <cell r="M45">
            <v>249</v>
          </cell>
        </row>
        <row r="46">
          <cell r="A46">
            <v>5182446</v>
          </cell>
          <cell r="B46">
            <v>5115316</v>
          </cell>
          <cell r="C46">
            <v>4410</v>
          </cell>
          <cell r="D46">
            <v>31116242</v>
          </cell>
          <cell r="E46">
            <v>158</v>
          </cell>
          <cell r="F46">
            <v>122</v>
          </cell>
          <cell r="G46">
            <v>113</v>
          </cell>
          <cell r="H46">
            <v>82</v>
          </cell>
          <cell r="I46">
            <v>106</v>
          </cell>
          <cell r="J46">
            <v>212</v>
          </cell>
          <cell r="K46">
            <v>184</v>
          </cell>
          <cell r="L46">
            <v>160</v>
          </cell>
          <cell r="M46">
            <v>165</v>
          </cell>
        </row>
        <row r="47">
          <cell r="A47">
            <v>5184624</v>
          </cell>
          <cell r="B47">
            <v>5116405</v>
          </cell>
          <cell r="C47">
            <v>4410</v>
          </cell>
          <cell r="D47">
            <v>31981480</v>
          </cell>
          <cell r="E47">
            <v>233</v>
          </cell>
          <cell r="F47">
            <v>206</v>
          </cell>
          <cell r="G47">
            <v>200</v>
          </cell>
          <cell r="H47">
            <v>189</v>
          </cell>
          <cell r="I47">
            <v>273</v>
          </cell>
          <cell r="J47">
            <v>266</v>
          </cell>
          <cell r="K47">
            <v>163</v>
          </cell>
          <cell r="L47">
            <v>160</v>
          </cell>
          <cell r="M47">
            <v>175</v>
          </cell>
        </row>
        <row r="48">
          <cell r="A48">
            <v>5181178</v>
          </cell>
          <cell r="B48">
            <v>5114682</v>
          </cell>
          <cell r="C48">
            <v>4410</v>
          </cell>
          <cell r="D48">
            <v>31116328</v>
          </cell>
          <cell r="E48">
            <v>233</v>
          </cell>
          <cell r="F48">
            <v>206</v>
          </cell>
          <cell r="G48">
            <v>200</v>
          </cell>
          <cell r="H48">
            <v>189</v>
          </cell>
          <cell r="I48">
            <v>273</v>
          </cell>
          <cell r="J48">
            <v>107</v>
          </cell>
          <cell r="K48">
            <v>89</v>
          </cell>
          <cell r="L48">
            <v>85</v>
          </cell>
          <cell r="M48">
            <v>87</v>
          </cell>
        </row>
        <row r="49">
          <cell r="A49">
            <v>5184602</v>
          </cell>
          <cell r="B49">
            <v>5116394</v>
          </cell>
          <cell r="C49">
            <v>4410</v>
          </cell>
          <cell r="D49">
            <v>7314908</v>
          </cell>
          <cell r="E49">
            <v>233</v>
          </cell>
          <cell r="F49">
            <v>206</v>
          </cell>
          <cell r="G49">
            <v>200</v>
          </cell>
          <cell r="H49">
            <v>189</v>
          </cell>
          <cell r="I49">
            <v>273</v>
          </cell>
          <cell r="J49">
            <v>178</v>
          </cell>
          <cell r="K49">
            <v>189</v>
          </cell>
          <cell r="L49">
            <v>188</v>
          </cell>
          <cell r="M49">
            <v>188</v>
          </cell>
        </row>
        <row r="50">
          <cell r="A50">
            <v>5175628</v>
          </cell>
          <cell r="B50">
            <v>5111907</v>
          </cell>
          <cell r="C50">
            <v>4410</v>
          </cell>
          <cell r="D50">
            <v>3361038</v>
          </cell>
          <cell r="E50">
            <v>115</v>
          </cell>
          <cell r="F50">
            <v>96</v>
          </cell>
          <cell r="G50">
            <v>88</v>
          </cell>
          <cell r="H50">
            <v>95</v>
          </cell>
          <cell r="I50">
            <v>96</v>
          </cell>
          <cell r="J50">
            <v>207</v>
          </cell>
          <cell r="K50">
            <v>232</v>
          </cell>
          <cell r="L50">
            <v>191</v>
          </cell>
          <cell r="M50">
            <v>229</v>
          </cell>
        </row>
        <row r="51">
          <cell r="A51">
            <v>5182510</v>
          </cell>
          <cell r="B51">
            <v>5115348</v>
          </cell>
          <cell r="C51">
            <v>4410</v>
          </cell>
          <cell r="D51">
            <v>3517631</v>
          </cell>
          <cell r="E51">
            <v>317</v>
          </cell>
          <cell r="F51">
            <v>283</v>
          </cell>
          <cell r="G51">
            <v>275</v>
          </cell>
          <cell r="H51">
            <v>248</v>
          </cell>
          <cell r="I51">
            <v>490</v>
          </cell>
          <cell r="J51">
            <v>159</v>
          </cell>
          <cell r="K51">
            <v>179</v>
          </cell>
          <cell r="L51">
            <v>165</v>
          </cell>
          <cell r="M51">
            <v>160</v>
          </cell>
        </row>
        <row r="52">
          <cell r="A52">
            <v>5181222</v>
          </cell>
          <cell r="B52">
            <v>5114704</v>
          </cell>
          <cell r="C52">
            <v>4410</v>
          </cell>
          <cell r="D52">
            <v>10407268</v>
          </cell>
          <cell r="E52">
            <v>233</v>
          </cell>
          <cell r="F52">
            <v>299</v>
          </cell>
          <cell r="G52">
            <v>287</v>
          </cell>
          <cell r="H52">
            <v>290</v>
          </cell>
          <cell r="I52">
            <v>303</v>
          </cell>
          <cell r="J52">
            <v>270</v>
          </cell>
          <cell r="K52">
            <v>292</v>
          </cell>
          <cell r="L52">
            <v>291</v>
          </cell>
          <cell r="M52">
            <v>302</v>
          </cell>
        </row>
        <row r="53">
          <cell r="A53">
            <v>5184580</v>
          </cell>
          <cell r="B53">
            <v>5116383</v>
          </cell>
          <cell r="C53">
            <v>4410</v>
          </cell>
          <cell r="D53">
            <v>3214468</v>
          </cell>
          <cell r="E53">
            <v>109</v>
          </cell>
          <cell r="F53">
            <v>88</v>
          </cell>
          <cell r="G53">
            <v>93</v>
          </cell>
          <cell r="H53">
            <v>145</v>
          </cell>
          <cell r="I53">
            <v>148</v>
          </cell>
          <cell r="J53">
            <v>153</v>
          </cell>
          <cell r="K53">
            <v>171</v>
          </cell>
          <cell r="L53">
            <v>202</v>
          </cell>
          <cell r="M53">
            <v>220</v>
          </cell>
        </row>
        <row r="54">
          <cell r="A54">
            <v>5074000</v>
          </cell>
          <cell r="B54">
            <v>5061093</v>
          </cell>
          <cell r="C54">
            <v>4410</v>
          </cell>
          <cell r="D54">
            <v>3524473</v>
          </cell>
          <cell r="E54">
            <v>46</v>
          </cell>
          <cell r="F54">
            <v>37</v>
          </cell>
          <cell r="G54">
            <v>62</v>
          </cell>
          <cell r="H54">
            <v>207</v>
          </cell>
          <cell r="I54">
            <v>99</v>
          </cell>
          <cell r="J54">
            <v>158</v>
          </cell>
          <cell r="K54">
            <v>184</v>
          </cell>
          <cell r="L54">
            <v>173</v>
          </cell>
          <cell r="M54">
            <v>212</v>
          </cell>
        </row>
        <row r="55">
          <cell r="A55">
            <v>5183870</v>
          </cell>
          <cell r="B55">
            <v>5116028</v>
          </cell>
          <cell r="C55">
            <v>4410</v>
          </cell>
          <cell r="D55">
            <v>1693202</v>
          </cell>
          <cell r="E55">
            <v>175</v>
          </cell>
          <cell r="F55">
            <v>152</v>
          </cell>
          <cell r="G55">
            <v>156</v>
          </cell>
          <cell r="H55">
            <v>180</v>
          </cell>
          <cell r="I55">
            <v>76</v>
          </cell>
          <cell r="J55">
            <v>0</v>
          </cell>
          <cell r="K55">
            <v>0</v>
          </cell>
          <cell r="L55">
            <v>59</v>
          </cell>
          <cell r="M55">
            <v>108</v>
          </cell>
        </row>
        <row r="56">
          <cell r="A56">
            <v>5172448</v>
          </cell>
          <cell r="B56">
            <v>5110317</v>
          </cell>
          <cell r="C56">
            <v>4410</v>
          </cell>
          <cell r="D56">
            <v>1752366</v>
          </cell>
          <cell r="E56">
            <v>335</v>
          </cell>
          <cell r="F56">
            <v>293</v>
          </cell>
          <cell r="G56">
            <v>279</v>
          </cell>
          <cell r="H56">
            <v>269</v>
          </cell>
          <cell r="I56">
            <v>319</v>
          </cell>
          <cell r="J56">
            <v>269</v>
          </cell>
          <cell r="K56">
            <v>275</v>
          </cell>
          <cell r="L56">
            <v>184</v>
          </cell>
          <cell r="M56">
            <v>120</v>
          </cell>
        </row>
        <row r="57">
          <cell r="A57">
            <v>5181220</v>
          </cell>
          <cell r="B57">
            <v>5114703</v>
          </cell>
          <cell r="C57">
            <v>4410</v>
          </cell>
          <cell r="D57">
            <v>70000025</v>
          </cell>
          <cell r="E57">
            <v>301</v>
          </cell>
          <cell r="F57">
            <v>259</v>
          </cell>
          <cell r="G57">
            <v>307</v>
          </cell>
          <cell r="H57">
            <v>266</v>
          </cell>
          <cell r="I57">
            <v>229</v>
          </cell>
          <cell r="J57">
            <v>194</v>
          </cell>
          <cell r="K57">
            <v>0</v>
          </cell>
          <cell r="L57">
            <v>197</v>
          </cell>
          <cell r="M57">
            <v>202</v>
          </cell>
        </row>
        <row r="58">
          <cell r="A58">
            <v>5175468</v>
          </cell>
          <cell r="B58">
            <v>5111827</v>
          </cell>
          <cell r="C58">
            <v>4410</v>
          </cell>
          <cell r="D58">
            <v>15960541</v>
          </cell>
          <cell r="E58">
            <v>127</v>
          </cell>
          <cell r="F58">
            <v>60</v>
          </cell>
          <cell r="G58">
            <v>79</v>
          </cell>
          <cell r="H58">
            <v>83</v>
          </cell>
          <cell r="I58">
            <v>104</v>
          </cell>
          <cell r="J58">
            <v>112</v>
          </cell>
          <cell r="K58">
            <v>177</v>
          </cell>
          <cell r="L58">
            <v>159</v>
          </cell>
          <cell r="M58">
            <v>155</v>
          </cell>
        </row>
        <row r="59">
          <cell r="A59">
            <v>5175486</v>
          </cell>
          <cell r="B59">
            <v>5111836</v>
          </cell>
          <cell r="C59">
            <v>4410</v>
          </cell>
          <cell r="D59">
            <v>52779</v>
          </cell>
          <cell r="E59">
            <v>75</v>
          </cell>
          <cell r="F59">
            <v>147</v>
          </cell>
          <cell r="G59">
            <v>122</v>
          </cell>
          <cell r="H59">
            <v>128</v>
          </cell>
          <cell r="I59">
            <v>129</v>
          </cell>
          <cell r="J59">
            <v>89</v>
          </cell>
          <cell r="K59">
            <v>162</v>
          </cell>
          <cell r="L59">
            <v>150</v>
          </cell>
          <cell r="M59">
            <v>205</v>
          </cell>
        </row>
        <row r="60">
          <cell r="A60">
            <v>5181798</v>
          </cell>
          <cell r="B60">
            <v>5114992</v>
          </cell>
          <cell r="C60">
            <v>4410</v>
          </cell>
          <cell r="D60">
            <v>5312669</v>
          </cell>
          <cell r="E60">
            <v>42</v>
          </cell>
          <cell r="F60">
            <v>60</v>
          </cell>
          <cell r="G60">
            <v>96</v>
          </cell>
          <cell r="H60">
            <v>99</v>
          </cell>
          <cell r="I60">
            <v>99</v>
          </cell>
          <cell r="J60">
            <v>9</v>
          </cell>
          <cell r="K60">
            <v>14</v>
          </cell>
          <cell r="L60">
            <v>12</v>
          </cell>
          <cell r="M60">
            <v>11</v>
          </cell>
        </row>
        <row r="61">
          <cell r="A61">
            <v>5181042</v>
          </cell>
          <cell r="B61">
            <v>5114614</v>
          </cell>
          <cell r="C61">
            <v>4410</v>
          </cell>
          <cell r="D61">
            <v>357365</v>
          </cell>
          <cell r="E61">
            <v>269</v>
          </cell>
          <cell r="F61">
            <v>208</v>
          </cell>
          <cell r="G61">
            <v>201</v>
          </cell>
          <cell r="H61">
            <v>171</v>
          </cell>
          <cell r="I61">
            <v>100</v>
          </cell>
          <cell r="J61">
            <v>129</v>
          </cell>
          <cell r="K61">
            <v>153</v>
          </cell>
          <cell r="L61">
            <v>188</v>
          </cell>
          <cell r="M61">
            <v>187</v>
          </cell>
        </row>
        <row r="62">
          <cell r="A62">
            <v>5181068</v>
          </cell>
          <cell r="B62">
            <v>5114627</v>
          </cell>
          <cell r="C62">
            <v>4410</v>
          </cell>
          <cell r="D62">
            <v>16005357</v>
          </cell>
          <cell r="E62">
            <v>167</v>
          </cell>
          <cell r="F62">
            <v>116</v>
          </cell>
          <cell r="G62">
            <v>137</v>
          </cell>
          <cell r="H62">
            <v>130</v>
          </cell>
          <cell r="I62">
            <v>126</v>
          </cell>
          <cell r="J62">
            <v>124</v>
          </cell>
          <cell r="K62">
            <v>149</v>
          </cell>
          <cell r="L62">
            <v>84</v>
          </cell>
          <cell r="M62">
            <v>120</v>
          </cell>
        </row>
        <row r="63">
          <cell r="A63">
            <v>5181020</v>
          </cell>
          <cell r="B63">
            <v>5114603</v>
          </cell>
          <cell r="C63">
            <v>4410</v>
          </cell>
          <cell r="D63">
            <v>16005966</v>
          </cell>
          <cell r="E63">
            <v>279</v>
          </cell>
          <cell r="F63">
            <v>268</v>
          </cell>
          <cell r="G63">
            <v>285</v>
          </cell>
          <cell r="H63">
            <v>253</v>
          </cell>
          <cell r="I63">
            <v>210</v>
          </cell>
          <cell r="J63">
            <v>197</v>
          </cell>
          <cell r="K63">
            <v>208</v>
          </cell>
          <cell r="L63">
            <v>220</v>
          </cell>
          <cell r="M63">
            <v>226</v>
          </cell>
        </row>
        <row r="64">
          <cell r="A64">
            <v>5181224</v>
          </cell>
          <cell r="B64">
            <v>5114705</v>
          </cell>
          <cell r="C64">
            <v>4410</v>
          </cell>
          <cell r="D64">
            <v>31988553</v>
          </cell>
          <cell r="E64">
            <v>233</v>
          </cell>
          <cell r="F64">
            <v>206</v>
          </cell>
          <cell r="G64">
            <v>200</v>
          </cell>
          <cell r="H64">
            <v>189</v>
          </cell>
          <cell r="I64">
            <v>273</v>
          </cell>
          <cell r="J64">
            <v>223</v>
          </cell>
          <cell r="K64">
            <v>245</v>
          </cell>
          <cell r="L64">
            <v>228</v>
          </cell>
          <cell r="M64">
            <v>223</v>
          </cell>
        </row>
        <row r="65">
          <cell r="A65">
            <v>5181176</v>
          </cell>
          <cell r="B65">
            <v>5114681</v>
          </cell>
          <cell r="C65">
            <v>4410</v>
          </cell>
          <cell r="D65">
            <v>10276896</v>
          </cell>
          <cell r="E65">
            <v>92</v>
          </cell>
          <cell r="F65">
            <v>70</v>
          </cell>
          <cell r="G65">
            <v>60</v>
          </cell>
          <cell r="H65">
            <v>38</v>
          </cell>
          <cell r="I65">
            <v>35</v>
          </cell>
          <cell r="J65">
            <v>148</v>
          </cell>
          <cell r="K65">
            <v>102</v>
          </cell>
          <cell r="L65">
            <v>27</v>
          </cell>
          <cell r="M65">
            <v>196</v>
          </cell>
        </row>
        <row r="66">
          <cell r="A66">
            <v>5175916</v>
          </cell>
          <cell r="B66">
            <v>5112051</v>
          </cell>
          <cell r="C66">
            <v>4410</v>
          </cell>
          <cell r="D66">
            <v>10276144</v>
          </cell>
          <cell r="E66">
            <v>595</v>
          </cell>
          <cell r="F66">
            <v>541</v>
          </cell>
          <cell r="G66">
            <v>521</v>
          </cell>
          <cell r="H66">
            <v>492</v>
          </cell>
          <cell r="I66">
            <v>507</v>
          </cell>
          <cell r="J66">
            <v>461</v>
          </cell>
          <cell r="K66">
            <v>510</v>
          </cell>
          <cell r="L66">
            <v>506</v>
          </cell>
          <cell r="M66">
            <v>555</v>
          </cell>
        </row>
        <row r="67">
          <cell r="A67">
            <v>5181180</v>
          </cell>
          <cell r="B67">
            <v>5114683</v>
          </cell>
          <cell r="C67">
            <v>4410</v>
          </cell>
          <cell r="D67">
            <v>10276251</v>
          </cell>
          <cell r="E67">
            <v>57</v>
          </cell>
          <cell r="F67">
            <v>55</v>
          </cell>
          <cell r="G67">
            <v>65</v>
          </cell>
          <cell r="H67">
            <v>57</v>
          </cell>
          <cell r="I67">
            <v>62</v>
          </cell>
          <cell r="J67">
            <v>57</v>
          </cell>
          <cell r="K67">
            <v>111</v>
          </cell>
          <cell r="L67">
            <v>71</v>
          </cell>
          <cell r="M67">
            <v>27</v>
          </cell>
        </row>
        <row r="68">
          <cell r="A68">
            <v>5175808</v>
          </cell>
          <cell r="B68">
            <v>5111997</v>
          </cell>
          <cell r="C68">
            <v>4410</v>
          </cell>
          <cell r="D68">
            <v>1691959</v>
          </cell>
          <cell r="E68">
            <v>118</v>
          </cell>
          <cell r="F68">
            <v>90</v>
          </cell>
          <cell r="G68">
            <v>151</v>
          </cell>
          <cell r="H68">
            <v>128</v>
          </cell>
          <cell r="I68">
            <v>124</v>
          </cell>
          <cell r="J68">
            <v>118</v>
          </cell>
          <cell r="K68">
            <v>100</v>
          </cell>
          <cell r="L68">
            <v>112</v>
          </cell>
          <cell r="M68">
            <v>118</v>
          </cell>
        </row>
        <row r="69">
          <cell r="A69">
            <v>5180976</v>
          </cell>
          <cell r="B69">
            <v>5114581</v>
          </cell>
          <cell r="C69">
            <v>4410</v>
          </cell>
          <cell r="D69">
            <v>1618576</v>
          </cell>
          <cell r="E69">
            <v>182</v>
          </cell>
          <cell r="F69">
            <v>158</v>
          </cell>
          <cell r="G69">
            <v>164</v>
          </cell>
          <cell r="H69">
            <v>158</v>
          </cell>
          <cell r="I69">
            <v>161</v>
          </cell>
          <cell r="J69">
            <v>148</v>
          </cell>
          <cell r="K69">
            <v>150</v>
          </cell>
          <cell r="L69">
            <v>151</v>
          </cell>
          <cell r="M69">
            <v>161</v>
          </cell>
        </row>
        <row r="70">
          <cell r="A70">
            <v>5175762</v>
          </cell>
          <cell r="B70">
            <v>5111974</v>
          </cell>
          <cell r="C70">
            <v>4410</v>
          </cell>
          <cell r="D70">
            <v>1501726</v>
          </cell>
          <cell r="E70">
            <v>346</v>
          </cell>
          <cell r="F70">
            <v>327</v>
          </cell>
          <cell r="G70">
            <v>338</v>
          </cell>
          <cell r="H70">
            <v>327</v>
          </cell>
          <cell r="I70">
            <v>193</v>
          </cell>
          <cell r="J70">
            <v>124</v>
          </cell>
          <cell r="K70">
            <v>151</v>
          </cell>
          <cell r="L70">
            <v>162</v>
          </cell>
          <cell r="M70">
            <v>200</v>
          </cell>
        </row>
        <row r="71">
          <cell r="A71">
            <v>5182488</v>
          </cell>
          <cell r="B71">
            <v>5115337</v>
          </cell>
          <cell r="C71">
            <v>4410</v>
          </cell>
          <cell r="D71">
            <v>1692056</v>
          </cell>
          <cell r="E71">
            <v>354</v>
          </cell>
          <cell r="F71">
            <v>352</v>
          </cell>
          <cell r="G71">
            <v>396</v>
          </cell>
          <cell r="H71">
            <v>324</v>
          </cell>
          <cell r="I71">
            <v>319</v>
          </cell>
          <cell r="J71">
            <v>312</v>
          </cell>
          <cell r="K71">
            <v>325</v>
          </cell>
          <cell r="L71">
            <v>286</v>
          </cell>
          <cell r="M71">
            <v>340</v>
          </cell>
        </row>
        <row r="72">
          <cell r="A72">
            <v>5181282</v>
          </cell>
          <cell r="B72">
            <v>5114734</v>
          </cell>
          <cell r="C72">
            <v>4410</v>
          </cell>
          <cell r="D72">
            <v>1864055</v>
          </cell>
          <cell r="E72">
            <v>0</v>
          </cell>
          <cell r="F72">
            <v>0</v>
          </cell>
          <cell r="G72">
            <v>0</v>
          </cell>
          <cell r="H72">
            <v>0</v>
          </cell>
          <cell r="I72">
            <v>0</v>
          </cell>
          <cell r="J72">
            <v>0</v>
          </cell>
          <cell r="K72">
            <v>0</v>
          </cell>
          <cell r="L72">
            <v>0</v>
          </cell>
          <cell r="M72">
            <v>0</v>
          </cell>
        </row>
        <row r="73">
          <cell r="A73">
            <v>5061972</v>
          </cell>
          <cell r="B73">
            <v>5055079</v>
          </cell>
          <cell r="C73">
            <v>4410</v>
          </cell>
          <cell r="D73">
            <v>2957251</v>
          </cell>
          <cell r="E73">
            <v>262</v>
          </cell>
          <cell r="F73">
            <v>83</v>
          </cell>
          <cell r="G73">
            <v>69</v>
          </cell>
          <cell r="H73">
            <v>74</v>
          </cell>
          <cell r="I73">
            <v>106</v>
          </cell>
          <cell r="J73">
            <v>112</v>
          </cell>
          <cell r="K73">
            <v>91</v>
          </cell>
          <cell r="L73">
            <v>90</v>
          </cell>
          <cell r="M73">
            <v>108</v>
          </cell>
        </row>
        <row r="74">
          <cell r="A74">
            <v>5175610</v>
          </cell>
          <cell r="B74">
            <v>5111898</v>
          </cell>
          <cell r="C74">
            <v>4410</v>
          </cell>
          <cell r="D74">
            <v>1472083</v>
          </cell>
          <cell r="E74">
            <v>92</v>
          </cell>
          <cell r="F74">
            <v>72</v>
          </cell>
          <cell r="G74">
            <v>71</v>
          </cell>
          <cell r="H74">
            <v>107</v>
          </cell>
          <cell r="I74">
            <v>122</v>
          </cell>
          <cell r="J74">
            <v>117</v>
          </cell>
          <cell r="K74">
            <v>122</v>
          </cell>
          <cell r="L74">
            <v>115</v>
          </cell>
          <cell r="M74">
            <v>125</v>
          </cell>
        </row>
        <row r="75">
          <cell r="A75">
            <v>5181076</v>
          </cell>
          <cell r="B75">
            <v>5114631</v>
          </cell>
          <cell r="C75">
            <v>4410</v>
          </cell>
          <cell r="D75">
            <v>1692325</v>
          </cell>
          <cell r="E75">
            <v>186</v>
          </cell>
          <cell r="F75">
            <v>164</v>
          </cell>
          <cell r="G75">
            <v>145</v>
          </cell>
          <cell r="H75">
            <v>138</v>
          </cell>
          <cell r="I75">
            <v>150</v>
          </cell>
          <cell r="J75">
            <v>148</v>
          </cell>
          <cell r="K75">
            <v>159</v>
          </cell>
          <cell r="L75">
            <v>152</v>
          </cell>
          <cell r="M75">
            <v>171</v>
          </cell>
        </row>
        <row r="76">
          <cell r="A76">
            <v>5180932</v>
          </cell>
          <cell r="B76">
            <v>5114559</v>
          </cell>
          <cell r="C76">
            <v>4410</v>
          </cell>
          <cell r="D76">
            <v>1791041</v>
          </cell>
          <cell r="E76">
            <v>162</v>
          </cell>
          <cell r="F76">
            <v>154</v>
          </cell>
          <cell r="G76">
            <v>145</v>
          </cell>
          <cell r="H76">
            <v>134</v>
          </cell>
          <cell r="I76">
            <v>165</v>
          </cell>
          <cell r="J76">
            <v>158</v>
          </cell>
          <cell r="K76">
            <v>177</v>
          </cell>
          <cell r="L76">
            <v>171</v>
          </cell>
          <cell r="M76">
            <v>176</v>
          </cell>
        </row>
        <row r="77">
          <cell r="A77">
            <v>5181714</v>
          </cell>
          <cell r="B77">
            <v>5114950</v>
          </cell>
          <cell r="C77">
            <v>4410</v>
          </cell>
          <cell r="D77">
            <v>1618053</v>
          </cell>
          <cell r="E77">
            <v>68</v>
          </cell>
          <cell r="F77">
            <v>35</v>
          </cell>
          <cell r="G77">
            <v>34</v>
          </cell>
          <cell r="H77">
            <v>28</v>
          </cell>
          <cell r="I77">
            <v>18</v>
          </cell>
          <cell r="J77">
            <v>0</v>
          </cell>
          <cell r="K77">
            <v>41</v>
          </cell>
          <cell r="L77">
            <v>90</v>
          </cell>
          <cell r="M77">
            <v>68</v>
          </cell>
        </row>
        <row r="78">
          <cell r="A78">
            <v>5181102</v>
          </cell>
          <cell r="B78">
            <v>5114644</v>
          </cell>
          <cell r="C78">
            <v>4410</v>
          </cell>
          <cell r="D78">
            <v>6803484</v>
          </cell>
          <cell r="E78">
            <v>84</v>
          </cell>
          <cell r="F78">
            <v>86</v>
          </cell>
          <cell r="G78">
            <v>54</v>
          </cell>
          <cell r="H78">
            <v>58</v>
          </cell>
          <cell r="I78">
            <v>85</v>
          </cell>
          <cell r="J78">
            <v>84</v>
          </cell>
          <cell r="K78">
            <v>76</v>
          </cell>
          <cell r="L78">
            <v>76</v>
          </cell>
          <cell r="M78">
            <v>90</v>
          </cell>
        </row>
        <row r="79">
          <cell r="A79">
            <v>5174478</v>
          </cell>
          <cell r="B79">
            <v>5111332</v>
          </cell>
          <cell r="C79">
            <v>4410</v>
          </cell>
          <cell r="D79">
            <v>6823907</v>
          </cell>
          <cell r="E79">
            <v>180</v>
          </cell>
          <cell r="F79">
            <v>143</v>
          </cell>
          <cell r="G79">
            <v>162</v>
          </cell>
          <cell r="H79">
            <v>178</v>
          </cell>
          <cell r="I79">
            <v>185</v>
          </cell>
          <cell r="J79">
            <v>175</v>
          </cell>
          <cell r="K79">
            <v>108</v>
          </cell>
          <cell r="L79">
            <v>237</v>
          </cell>
          <cell r="M79">
            <v>153</v>
          </cell>
        </row>
        <row r="80">
          <cell r="A80">
            <v>5175572</v>
          </cell>
          <cell r="B80">
            <v>5111879</v>
          </cell>
          <cell r="C80">
            <v>4410</v>
          </cell>
          <cell r="D80">
            <v>6823344</v>
          </cell>
          <cell r="E80">
            <v>206</v>
          </cell>
          <cell r="F80">
            <v>185</v>
          </cell>
          <cell r="G80">
            <v>201</v>
          </cell>
          <cell r="H80">
            <v>130</v>
          </cell>
          <cell r="I80">
            <v>161</v>
          </cell>
          <cell r="J80">
            <v>153</v>
          </cell>
          <cell r="K80">
            <v>163</v>
          </cell>
          <cell r="L80">
            <v>171</v>
          </cell>
          <cell r="M80">
            <v>202</v>
          </cell>
        </row>
        <row r="81">
          <cell r="A81">
            <v>5175592</v>
          </cell>
          <cell r="B81">
            <v>5111889</v>
          </cell>
          <cell r="C81">
            <v>4410</v>
          </cell>
          <cell r="D81">
            <v>6825572</v>
          </cell>
          <cell r="E81">
            <v>56</v>
          </cell>
          <cell r="F81">
            <v>47</v>
          </cell>
          <cell r="G81">
            <v>53</v>
          </cell>
          <cell r="H81">
            <v>57</v>
          </cell>
          <cell r="I81">
            <v>66</v>
          </cell>
          <cell r="J81">
            <v>53</v>
          </cell>
          <cell r="K81">
            <v>60</v>
          </cell>
          <cell r="L81">
            <v>58</v>
          </cell>
          <cell r="M81">
            <v>70</v>
          </cell>
        </row>
        <row r="82">
          <cell r="A82">
            <v>5175648</v>
          </cell>
          <cell r="B82">
            <v>5111917</v>
          </cell>
          <cell r="C82">
            <v>4410</v>
          </cell>
          <cell r="D82">
            <v>6826652</v>
          </cell>
          <cell r="E82">
            <v>332</v>
          </cell>
          <cell r="F82">
            <v>592</v>
          </cell>
          <cell r="G82">
            <v>243</v>
          </cell>
          <cell r="H82">
            <v>279</v>
          </cell>
          <cell r="I82">
            <v>307</v>
          </cell>
          <cell r="J82">
            <v>264</v>
          </cell>
          <cell r="K82">
            <v>285</v>
          </cell>
          <cell r="L82">
            <v>243</v>
          </cell>
          <cell r="M82">
            <v>228</v>
          </cell>
        </row>
        <row r="83">
          <cell r="A83">
            <v>5175744</v>
          </cell>
          <cell r="B83">
            <v>5111965</v>
          </cell>
          <cell r="C83">
            <v>4410</v>
          </cell>
          <cell r="D83">
            <v>6824867</v>
          </cell>
          <cell r="E83">
            <v>242</v>
          </cell>
          <cell r="F83">
            <v>226</v>
          </cell>
          <cell r="G83">
            <v>253</v>
          </cell>
          <cell r="H83">
            <v>234</v>
          </cell>
          <cell r="I83">
            <v>254</v>
          </cell>
          <cell r="J83">
            <v>238</v>
          </cell>
          <cell r="K83">
            <v>232</v>
          </cell>
          <cell r="L83">
            <v>226</v>
          </cell>
          <cell r="M83">
            <v>173</v>
          </cell>
        </row>
        <row r="84">
          <cell r="A84">
            <v>5181072</v>
          </cell>
          <cell r="B84">
            <v>5114629</v>
          </cell>
          <cell r="C84">
            <v>4410</v>
          </cell>
          <cell r="D84">
            <v>3366507</v>
          </cell>
          <cell r="E84">
            <v>80</v>
          </cell>
          <cell r="F84">
            <v>69</v>
          </cell>
          <cell r="G84">
            <v>59</v>
          </cell>
          <cell r="H84">
            <v>80</v>
          </cell>
          <cell r="I84">
            <v>75</v>
          </cell>
          <cell r="J84">
            <v>67</v>
          </cell>
          <cell r="K84">
            <v>73</v>
          </cell>
          <cell r="L84">
            <v>64</v>
          </cell>
          <cell r="M84">
            <v>69</v>
          </cell>
        </row>
        <row r="85">
          <cell r="A85">
            <v>5175830</v>
          </cell>
          <cell r="B85">
            <v>5112008</v>
          </cell>
          <cell r="C85">
            <v>4410</v>
          </cell>
          <cell r="D85">
            <v>3730145</v>
          </cell>
          <cell r="E85">
            <v>174</v>
          </cell>
          <cell r="F85">
            <v>149</v>
          </cell>
          <cell r="G85">
            <v>173</v>
          </cell>
          <cell r="H85">
            <v>153</v>
          </cell>
          <cell r="I85">
            <v>158</v>
          </cell>
          <cell r="J85">
            <v>144</v>
          </cell>
          <cell r="K85">
            <v>152</v>
          </cell>
          <cell r="L85">
            <v>146</v>
          </cell>
          <cell r="M85">
            <v>158</v>
          </cell>
        </row>
        <row r="86">
          <cell r="A86">
            <v>5175894</v>
          </cell>
          <cell r="B86">
            <v>5112040</v>
          </cell>
          <cell r="C86">
            <v>4410</v>
          </cell>
          <cell r="D86">
            <v>6824391</v>
          </cell>
          <cell r="E86">
            <v>43</v>
          </cell>
          <cell r="F86">
            <v>44</v>
          </cell>
          <cell r="G86">
            <v>51</v>
          </cell>
          <cell r="H86">
            <v>63</v>
          </cell>
          <cell r="I86">
            <v>52</v>
          </cell>
          <cell r="J86">
            <v>86</v>
          </cell>
          <cell r="K86">
            <v>74</v>
          </cell>
          <cell r="L86">
            <v>46</v>
          </cell>
          <cell r="M86">
            <v>38</v>
          </cell>
        </row>
        <row r="87">
          <cell r="A87">
            <v>5180998</v>
          </cell>
          <cell r="B87">
            <v>5114592</v>
          </cell>
          <cell r="C87">
            <v>4410</v>
          </cell>
          <cell r="D87">
            <v>3365820</v>
          </cell>
          <cell r="E87">
            <v>298</v>
          </cell>
          <cell r="F87">
            <v>264</v>
          </cell>
          <cell r="G87">
            <v>295</v>
          </cell>
          <cell r="H87">
            <v>280</v>
          </cell>
          <cell r="I87">
            <v>304</v>
          </cell>
          <cell r="J87">
            <v>273</v>
          </cell>
          <cell r="K87">
            <v>265</v>
          </cell>
          <cell r="L87">
            <v>260</v>
          </cell>
          <cell r="M87">
            <v>262</v>
          </cell>
        </row>
        <row r="88">
          <cell r="A88">
            <v>5181284</v>
          </cell>
          <cell r="B88">
            <v>5114735</v>
          </cell>
          <cell r="C88">
            <v>4410</v>
          </cell>
          <cell r="D88">
            <v>6825418</v>
          </cell>
          <cell r="E88">
            <v>210</v>
          </cell>
          <cell r="F88">
            <v>56</v>
          </cell>
          <cell r="G88">
            <v>184</v>
          </cell>
          <cell r="H88">
            <v>63</v>
          </cell>
          <cell r="I88">
            <v>223</v>
          </cell>
          <cell r="J88">
            <v>189</v>
          </cell>
          <cell r="K88">
            <v>178</v>
          </cell>
          <cell r="L88">
            <v>359</v>
          </cell>
          <cell r="M88">
            <v>185</v>
          </cell>
        </row>
        <row r="89">
          <cell r="A89">
            <v>5181140</v>
          </cell>
          <cell r="B89">
            <v>5114663</v>
          </cell>
          <cell r="C89">
            <v>4410</v>
          </cell>
          <cell r="D89">
            <v>3730918</v>
          </cell>
          <cell r="E89">
            <v>234</v>
          </cell>
          <cell r="F89">
            <v>202</v>
          </cell>
          <cell r="G89">
            <v>222</v>
          </cell>
          <cell r="H89">
            <v>207</v>
          </cell>
          <cell r="I89">
            <v>212</v>
          </cell>
          <cell r="J89">
            <v>200</v>
          </cell>
          <cell r="K89">
            <v>200</v>
          </cell>
          <cell r="L89">
            <v>182</v>
          </cell>
          <cell r="M89">
            <v>158</v>
          </cell>
        </row>
        <row r="90">
          <cell r="A90">
            <v>5181136</v>
          </cell>
          <cell r="B90">
            <v>5114661</v>
          </cell>
          <cell r="C90">
            <v>4410</v>
          </cell>
          <cell r="D90">
            <v>4744882</v>
          </cell>
          <cell r="E90">
            <v>87</v>
          </cell>
          <cell r="F90">
            <v>308</v>
          </cell>
          <cell r="G90">
            <v>178</v>
          </cell>
          <cell r="H90">
            <v>194</v>
          </cell>
          <cell r="I90">
            <v>191</v>
          </cell>
          <cell r="J90">
            <v>180</v>
          </cell>
          <cell r="K90">
            <v>205</v>
          </cell>
          <cell r="L90">
            <v>198</v>
          </cell>
          <cell r="M90">
            <v>186</v>
          </cell>
        </row>
        <row r="91">
          <cell r="A91">
            <v>5175256</v>
          </cell>
          <cell r="B91">
            <v>5111721</v>
          </cell>
          <cell r="C91">
            <v>4410</v>
          </cell>
          <cell r="D91">
            <v>6821826</v>
          </cell>
          <cell r="E91">
            <v>246</v>
          </cell>
          <cell r="F91">
            <v>221</v>
          </cell>
          <cell r="G91">
            <v>227</v>
          </cell>
          <cell r="H91">
            <v>263</v>
          </cell>
          <cell r="I91">
            <v>214</v>
          </cell>
          <cell r="J91">
            <v>232</v>
          </cell>
          <cell r="K91">
            <v>246</v>
          </cell>
          <cell r="L91">
            <v>221</v>
          </cell>
          <cell r="M91">
            <v>230</v>
          </cell>
        </row>
        <row r="92">
          <cell r="A92">
            <v>5175668</v>
          </cell>
          <cell r="B92">
            <v>5111927</v>
          </cell>
          <cell r="C92">
            <v>4410</v>
          </cell>
          <cell r="D92">
            <v>6823044</v>
          </cell>
          <cell r="E92">
            <v>185</v>
          </cell>
          <cell r="F92">
            <v>178</v>
          </cell>
          <cell r="G92">
            <v>346</v>
          </cell>
          <cell r="H92">
            <v>205</v>
          </cell>
          <cell r="I92">
            <v>209</v>
          </cell>
          <cell r="J92">
            <v>167</v>
          </cell>
          <cell r="K92">
            <v>185</v>
          </cell>
          <cell r="L92">
            <v>193</v>
          </cell>
          <cell r="M92">
            <v>214</v>
          </cell>
        </row>
        <row r="93">
          <cell r="A93">
            <v>5181078</v>
          </cell>
          <cell r="B93">
            <v>5114632</v>
          </cell>
          <cell r="C93">
            <v>4410</v>
          </cell>
          <cell r="D93">
            <v>1618000</v>
          </cell>
          <cell r="E93">
            <v>93</v>
          </cell>
          <cell r="F93">
            <v>80</v>
          </cell>
          <cell r="G93">
            <v>96</v>
          </cell>
          <cell r="H93">
            <v>86</v>
          </cell>
          <cell r="I93">
            <v>83</v>
          </cell>
          <cell r="J93">
            <v>90</v>
          </cell>
          <cell r="K93">
            <v>97</v>
          </cell>
          <cell r="L93">
            <v>114</v>
          </cell>
          <cell r="M93">
            <v>111</v>
          </cell>
        </row>
        <row r="94">
          <cell r="A94">
            <v>5181062</v>
          </cell>
          <cell r="B94">
            <v>5114624</v>
          </cell>
          <cell r="C94">
            <v>4410</v>
          </cell>
          <cell r="D94">
            <v>4747127</v>
          </cell>
          <cell r="E94">
            <v>194</v>
          </cell>
          <cell r="F94">
            <v>165</v>
          </cell>
          <cell r="G94">
            <v>180</v>
          </cell>
          <cell r="H94">
            <v>170</v>
          </cell>
          <cell r="I94">
            <v>206</v>
          </cell>
          <cell r="J94">
            <v>179</v>
          </cell>
          <cell r="K94">
            <v>177</v>
          </cell>
          <cell r="L94">
            <v>180</v>
          </cell>
          <cell r="M94">
            <v>227</v>
          </cell>
        </row>
        <row r="95">
          <cell r="A95">
            <v>5175850</v>
          </cell>
          <cell r="B95">
            <v>5112018</v>
          </cell>
          <cell r="C95">
            <v>4410</v>
          </cell>
          <cell r="D95">
            <v>3741009</v>
          </cell>
          <cell r="E95">
            <v>205</v>
          </cell>
          <cell r="F95">
            <v>149</v>
          </cell>
          <cell r="G95">
            <v>174</v>
          </cell>
          <cell r="H95">
            <v>170</v>
          </cell>
          <cell r="I95">
            <v>165</v>
          </cell>
          <cell r="J95">
            <v>155</v>
          </cell>
          <cell r="K95">
            <v>177</v>
          </cell>
          <cell r="L95">
            <v>167</v>
          </cell>
          <cell r="M95">
            <v>161</v>
          </cell>
        </row>
        <row r="96">
          <cell r="A96">
            <v>5173152</v>
          </cell>
          <cell r="B96">
            <v>5110669</v>
          </cell>
          <cell r="C96">
            <v>4410</v>
          </cell>
          <cell r="D96">
            <v>6822556</v>
          </cell>
          <cell r="E96">
            <v>164</v>
          </cell>
          <cell r="F96">
            <v>158</v>
          </cell>
          <cell r="G96">
            <v>152</v>
          </cell>
          <cell r="H96">
            <v>163</v>
          </cell>
          <cell r="I96">
            <v>160</v>
          </cell>
          <cell r="J96">
            <v>154</v>
          </cell>
          <cell r="K96">
            <v>147</v>
          </cell>
          <cell r="L96">
            <v>149</v>
          </cell>
          <cell r="M96">
            <v>163</v>
          </cell>
        </row>
        <row r="97">
          <cell r="A97">
            <v>5181280</v>
          </cell>
          <cell r="B97">
            <v>5114733</v>
          </cell>
          <cell r="C97">
            <v>4410</v>
          </cell>
          <cell r="D97">
            <v>7288841</v>
          </cell>
          <cell r="E97">
            <v>396</v>
          </cell>
          <cell r="F97">
            <v>412</v>
          </cell>
          <cell r="G97">
            <v>459</v>
          </cell>
          <cell r="H97">
            <v>369</v>
          </cell>
          <cell r="I97">
            <v>332</v>
          </cell>
          <cell r="J97">
            <v>362</v>
          </cell>
          <cell r="K97">
            <v>403</v>
          </cell>
          <cell r="L97">
            <v>375</v>
          </cell>
          <cell r="M97">
            <v>522</v>
          </cell>
        </row>
        <row r="98">
          <cell r="A98">
            <v>5175934</v>
          </cell>
          <cell r="B98">
            <v>5112060</v>
          </cell>
          <cell r="C98">
            <v>4410</v>
          </cell>
          <cell r="D98">
            <v>7213362</v>
          </cell>
          <cell r="E98">
            <v>422</v>
          </cell>
          <cell r="F98">
            <v>310</v>
          </cell>
          <cell r="G98">
            <v>282</v>
          </cell>
          <cell r="H98">
            <v>379</v>
          </cell>
          <cell r="I98">
            <v>422</v>
          </cell>
          <cell r="J98">
            <v>261</v>
          </cell>
          <cell r="K98">
            <v>208</v>
          </cell>
          <cell r="L98">
            <v>164</v>
          </cell>
          <cell r="M98">
            <v>123</v>
          </cell>
        </row>
        <row r="99">
          <cell r="A99">
            <v>5183828</v>
          </cell>
          <cell r="B99">
            <v>5116007</v>
          </cell>
          <cell r="C99">
            <v>4410</v>
          </cell>
          <cell r="D99">
            <v>7729276</v>
          </cell>
          <cell r="E99">
            <v>143</v>
          </cell>
          <cell r="F99">
            <v>203</v>
          </cell>
          <cell r="G99">
            <v>190</v>
          </cell>
          <cell r="H99">
            <v>186</v>
          </cell>
          <cell r="I99">
            <v>58</v>
          </cell>
          <cell r="J99">
            <v>0</v>
          </cell>
          <cell r="K99">
            <v>0</v>
          </cell>
          <cell r="L99">
            <v>0</v>
          </cell>
          <cell r="M99">
            <v>31</v>
          </cell>
        </row>
        <row r="100">
          <cell r="A100">
            <v>5183806</v>
          </cell>
          <cell r="B100">
            <v>5115996</v>
          </cell>
          <cell r="C100">
            <v>4410</v>
          </cell>
          <cell r="D100">
            <v>7687383</v>
          </cell>
          <cell r="E100">
            <v>554</v>
          </cell>
          <cell r="F100">
            <v>176</v>
          </cell>
          <cell r="G100">
            <v>187</v>
          </cell>
          <cell r="H100">
            <v>181</v>
          </cell>
          <cell r="I100">
            <v>195</v>
          </cell>
          <cell r="J100">
            <v>184</v>
          </cell>
          <cell r="K100">
            <v>192</v>
          </cell>
          <cell r="L100">
            <v>196</v>
          </cell>
          <cell r="M100">
            <v>207</v>
          </cell>
        </row>
        <row r="101">
          <cell r="A101">
            <v>5182468</v>
          </cell>
          <cell r="B101">
            <v>5115327</v>
          </cell>
          <cell r="C101">
            <v>4410</v>
          </cell>
          <cell r="D101">
            <v>7115513</v>
          </cell>
          <cell r="E101">
            <v>173</v>
          </cell>
          <cell r="F101">
            <v>162</v>
          </cell>
          <cell r="G101">
            <v>151</v>
          </cell>
          <cell r="H101">
            <v>159</v>
          </cell>
          <cell r="I101">
            <v>173</v>
          </cell>
          <cell r="J101">
            <v>301</v>
          </cell>
          <cell r="K101">
            <v>434</v>
          </cell>
          <cell r="L101">
            <v>392</v>
          </cell>
          <cell r="M101">
            <v>478</v>
          </cell>
        </row>
        <row r="102">
          <cell r="A102">
            <v>5181754</v>
          </cell>
          <cell r="B102">
            <v>5114970</v>
          </cell>
          <cell r="C102">
            <v>4410</v>
          </cell>
          <cell r="D102">
            <v>7286739</v>
          </cell>
          <cell r="E102">
            <v>454</v>
          </cell>
          <cell r="F102">
            <v>367</v>
          </cell>
          <cell r="G102">
            <v>352</v>
          </cell>
          <cell r="H102">
            <v>355</v>
          </cell>
          <cell r="I102">
            <v>339</v>
          </cell>
          <cell r="J102">
            <v>326</v>
          </cell>
          <cell r="K102">
            <v>319</v>
          </cell>
          <cell r="L102">
            <v>382</v>
          </cell>
          <cell r="M102">
            <v>454</v>
          </cell>
        </row>
        <row r="103">
          <cell r="A103">
            <v>5181776</v>
          </cell>
          <cell r="B103">
            <v>5114981</v>
          </cell>
          <cell r="C103">
            <v>4410</v>
          </cell>
          <cell r="D103">
            <v>7108900</v>
          </cell>
          <cell r="E103">
            <v>170</v>
          </cell>
          <cell r="F103">
            <v>134</v>
          </cell>
          <cell r="G103">
            <v>122</v>
          </cell>
          <cell r="H103">
            <v>58</v>
          </cell>
          <cell r="I103">
            <v>113</v>
          </cell>
          <cell r="J103">
            <v>261</v>
          </cell>
          <cell r="K103">
            <v>262</v>
          </cell>
          <cell r="L103">
            <v>178</v>
          </cell>
          <cell r="M103">
            <v>190</v>
          </cell>
        </row>
        <row r="104">
          <cell r="A104">
            <v>5062414</v>
          </cell>
          <cell r="B104">
            <v>5055300</v>
          </cell>
          <cell r="C104">
            <v>4410</v>
          </cell>
          <cell r="D104">
            <v>7314659</v>
          </cell>
          <cell r="E104">
            <v>535</v>
          </cell>
          <cell r="F104">
            <v>469</v>
          </cell>
          <cell r="G104">
            <v>478</v>
          </cell>
          <cell r="H104">
            <v>459</v>
          </cell>
          <cell r="I104">
            <v>495</v>
          </cell>
          <cell r="J104">
            <v>446</v>
          </cell>
          <cell r="K104">
            <v>487</v>
          </cell>
          <cell r="L104">
            <v>415</v>
          </cell>
          <cell r="M104">
            <v>374</v>
          </cell>
        </row>
        <row r="105">
          <cell r="A105">
            <v>5181230</v>
          </cell>
          <cell r="B105">
            <v>5114708</v>
          </cell>
          <cell r="C105">
            <v>4410</v>
          </cell>
          <cell r="D105">
            <v>7129176</v>
          </cell>
          <cell r="E105">
            <v>359</v>
          </cell>
          <cell r="F105">
            <v>304</v>
          </cell>
          <cell r="G105">
            <v>271</v>
          </cell>
          <cell r="H105">
            <v>284</v>
          </cell>
          <cell r="I105">
            <v>300</v>
          </cell>
          <cell r="J105">
            <v>279</v>
          </cell>
          <cell r="K105">
            <v>297</v>
          </cell>
          <cell r="L105">
            <v>258</v>
          </cell>
          <cell r="M105">
            <v>273</v>
          </cell>
        </row>
        <row r="106">
          <cell r="A106">
            <v>5180954</v>
          </cell>
          <cell r="B106">
            <v>5114570</v>
          </cell>
          <cell r="C106">
            <v>4410</v>
          </cell>
          <cell r="D106">
            <v>7115387</v>
          </cell>
          <cell r="E106">
            <v>228</v>
          </cell>
          <cell r="F106">
            <v>189</v>
          </cell>
          <cell r="G106">
            <v>197</v>
          </cell>
          <cell r="H106">
            <v>193</v>
          </cell>
          <cell r="I106">
            <v>183</v>
          </cell>
          <cell r="J106">
            <v>174</v>
          </cell>
          <cell r="K106">
            <v>172</v>
          </cell>
          <cell r="L106">
            <v>189</v>
          </cell>
          <cell r="M106">
            <v>193</v>
          </cell>
        </row>
        <row r="107">
          <cell r="A107">
            <v>5181100</v>
          </cell>
          <cell r="B107">
            <v>5114643</v>
          </cell>
          <cell r="C107">
            <v>4410</v>
          </cell>
          <cell r="D107">
            <v>3741130</v>
          </cell>
          <cell r="E107">
            <v>105</v>
          </cell>
          <cell r="F107">
            <v>111</v>
          </cell>
          <cell r="G107">
            <v>68</v>
          </cell>
          <cell r="H107">
            <v>64</v>
          </cell>
          <cell r="I107">
            <v>205</v>
          </cell>
          <cell r="J107">
            <v>173</v>
          </cell>
          <cell r="K107">
            <v>52</v>
          </cell>
          <cell r="L107">
            <v>61</v>
          </cell>
          <cell r="M107">
            <v>0</v>
          </cell>
        </row>
        <row r="108">
          <cell r="A108">
            <v>5181070</v>
          </cell>
          <cell r="B108">
            <v>5114628</v>
          </cell>
          <cell r="C108">
            <v>4410</v>
          </cell>
          <cell r="D108">
            <v>443787</v>
          </cell>
          <cell r="E108">
            <v>230</v>
          </cell>
          <cell r="F108">
            <v>138</v>
          </cell>
          <cell r="G108">
            <v>0</v>
          </cell>
          <cell r="H108">
            <v>1</v>
          </cell>
          <cell r="I108">
            <v>246</v>
          </cell>
          <cell r="J108">
            <v>140</v>
          </cell>
          <cell r="K108">
            <v>0</v>
          </cell>
          <cell r="L108">
            <v>19</v>
          </cell>
          <cell r="M108">
            <v>65</v>
          </cell>
        </row>
        <row r="109">
          <cell r="A109">
            <v>5175700</v>
          </cell>
          <cell r="B109">
            <v>5111943</v>
          </cell>
          <cell r="C109">
            <v>4410</v>
          </cell>
          <cell r="D109">
            <v>32997920</v>
          </cell>
          <cell r="E109">
            <v>381</v>
          </cell>
          <cell r="F109">
            <v>318</v>
          </cell>
          <cell r="G109">
            <v>336</v>
          </cell>
          <cell r="H109">
            <v>259</v>
          </cell>
          <cell r="I109">
            <v>266</v>
          </cell>
          <cell r="J109">
            <v>174</v>
          </cell>
          <cell r="K109">
            <v>633</v>
          </cell>
          <cell r="L109">
            <v>686</v>
          </cell>
          <cell r="M109">
            <v>742</v>
          </cell>
        </row>
        <row r="110">
          <cell r="A110">
            <v>5184552</v>
          </cell>
          <cell r="B110">
            <v>5116369</v>
          </cell>
          <cell r="C110">
            <v>4410</v>
          </cell>
          <cell r="D110">
            <v>3364050</v>
          </cell>
          <cell r="E110">
            <v>261</v>
          </cell>
          <cell r="F110">
            <v>221</v>
          </cell>
          <cell r="G110">
            <v>201</v>
          </cell>
          <cell r="H110">
            <v>206</v>
          </cell>
          <cell r="I110">
            <v>230</v>
          </cell>
          <cell r="J110">
            <v>195</v>
          </cell>
          <cell r="K110">
            <v>218</v>
          </cell>
          <cell r="L110">
            <v>194</v>
          </cell>
          <cell r="M110">
            <v>233</v>
          </cell>
        </row>
        <row r="111">
          <cell r="A111">
            <v>5175552</v>
          </cell>
          <cell r="B111">
            <v>5111869</v>
          </cell>
          <cell r="C111">
            <v>4410</v>
          </cell>
          <cell r="D111">
            <v>3650217</v>
          </cell>
          <cell r="E111">
            <v>104</v>
          </cell>
          <cell r="F111">
            <v>50</v>
          </cell>
          <cell r="G111">
            <v>40</v>
          </cell>
          <cell r="H111">
            <v>72</v>
          </cell>
          <cell r="I111">
            <v>53</v>
          </cell>
          <cell r="J111">
            <v>48</v>
          </cell>
          <cell r="K111">
            <v>47</v>
          </cell>
          <cell r="L111">
            <v>48</v>
          </cell>
          <cell r="M111">
            <v>53</v>
          </cell>
        </row>
        <row r="112">
          <cell r="A112">
            <v>5173054</v>
          </cell>
          <cell r="B112">
            <v>5110620</v>
          </cell>
          <cell r="C112">
            <v>4410</v>
          </cell>
          <cell r="D112">
            <v>10275831</v>
          </cell>
          <cell r="E112">
            <v>788</v>
          </cell>
          <cell r="F112">
            <v>683</v>
          </cell>
          <cell r="G112">
            <v>637</v>
          </cell>
          <cell r="H112">
            <v>599</v>
          </cell>
          <cell r="I112">
            <v>609</v>
          </cell>
          <cell r="J112">
            <v>539</v>
          </cell>
          <cell r="K112">
            <v>0</v>
          </cell>
          <cell r="L112">
            <v>0</v>
          </cell>
          <cell r="M112">
            <v>366</v>
          </cell>
        </row>
        <row r="113">
          <cell r="A113">
            <v>5173038</v>
          </cell>
          <cell r="B113">
            <v>5110612</v>
          </cell>
          <cell r="C113">
            <v>4410</v>
          </cell>
          <cell r="D113">
            <v>156235</v>
          </cell>
          <cell r="E113">
            <v>159</v>
          </cell>
          <cell r="F113">
            <v>139</v>
          </cell>
          <cell r="G113">
            <v>142</v>
          </cell>
          <cell r="H113">
            <v>140</v>
          </cell>
          <cell r="I113">
            <v>153</v>
          </cell>
          <cell r="J113">
            <v>132</v>
          </cell>
          <cell r="K113">
            <v>136</v>
          </cell>
          <cell r="L113">
            <v>142</v>
          </cell>
          <cell r="M113">
            <v>157</v>
          </cell>
        </row>
        <row r="114">
          <cell r="A114">
            <v>5175872</v>
          </cell>
          <cell r="B114">
            <v>5112029</v>
          </cell>
          <cell r="C114">
            <v>4410</v>
          </cell>
          <cell r="D114">
            <v>6823917</v>
          </cell>
          <cell r="E114">
            <v>224</v>
          </cell>
          <cell r="F114">
            <v>199</v>
          </cell>
          <cell r="G114">
            <v>218</v>
          </cell>
          <cell r="H114">
            <v>202</v>
          </cell>
          <cell r="I114">
            <v>213</v>
          </cell>
          <cell r="J114">
            <v>195</v>
          </cell>
          <cell r="K114">
            <v>220</v>
          </cell>
          <cell r="L114">
            <v>191</v>
          </cell>
          <cell r="M114">
            <v>252</v>
          </cell>
        </row>
        <row r="115">
          <cell r="A115">
            <v>5164490</v>
          </cell>
          <cell r="B115">
            <v>5106338</v>
          </cell>
          <cell r="C115">
            <v>4410</v>
          </cell>
          <cell r="D115">
            <v>15962073</v>
          </cell>
          <cell r="E115">
            <v>180</v>
          </cell>
          <cell r="F115">
            <v>152</v>
          </cell>
          <cell r="G115">
            <v>165</v>
          </cell>
          <cell r="H115">
            <v>150</v>
          </cell>
          <cell r="I115">
            <v>154</v>
          </cell>
          <cell r="J115">
            <v>174</v>
          </cell>
          <cell r="K115">
            <v>151</v>
          </cell>
          <cell r="L115">
            <v>172</v>
          </cell>
          <cell r="M115">
            <v>174</v>
          </cell>
        </row>
        <row r="116">
          <cell r="A116">
            <v>5081366</v>
          </cell>
          <cell r="B116">
            <v>5064776</v>
          </cell>
          <cell r="C116">
            <v>4410</v>
          </cell>
          <cell r="E116">
            <v>172</v>
          </cell>
          <cell r="F116">
            <v>152</v>
          </cell>
          <cell r="G116">
            <v>148</v>
          </cell>
          <cell r="H116">
            <v>144</v>
          </cell>
          <cell r="I116">
            <v>213</v>
          </cell>
          <cell r="J116">
            <v>183</v>
          </cell>
          <cell r="K116">
            <v>193</v>
          </cell>
          <cell r="L116">
            <v>172</v>
          </cell>
          <cell r="M116">
            <v>184</v>
          </cell>
        </row>
        <row r="117">
          <cell r="A117">
            <v>5069900</v>
          </cell>
          <cell r="B117">
            <v>5059043</v>
          </cell>
          <cell r="C117">
            <v>4410</v>
          </cell>
          <cell r="E117">
            <v>233</v>
          </cell>
          <cell r="F117">
            <v>206</v>
          </cell>
          <cell r="G117">
            <v>200</v>
          </cell>
          <cell r="H117">
            <v>189</v>
          </cell>
          <cell r="I117">
            <v>273</v>
          </cell>
          <cell r="J117">
            <v>237</v>
          </cell>
          <cell r="K117">
            <v>251</v>
          </cell>
          <cell r="L117">
            <v>224</v>
          </cell>
          <cell r="M117">
            <v>242</v>
          </cell>
        </row>
        <row r="118">
          <cell r="A118">
            <v>5176188</v>
          </cell>
          <cell r="B118">
            <v>5112187</v>
          </cell>
          <cell r="C118">
            <v>4410</v>
          </cell>
          <cell r="D118">
            <v>6824680</v>
          </cell>
          <cell r="E118">
            <v>221</v>
          </cell>
          <cell r="F118">
            <v>196</v>
          </cell>
          <cell r="G118">
            <v>189</v>
          </cell>
          <cell r="H118">
            <v>168</v>
          </cell>
          <cell r="I118">
            <v>219</v>
          </cell>
          <cell r="J118">
            <v>189</v>
          </cell>
          <cell r="K118">
            <v>201</v>
          </cell>
          <cell r="L118">
            <v>181</v>
          </cell>
          <cell r="M118">
            <v>194</v>
          </cell>
        </row>
        <row r="119">
          <cell r="A119">
            <v>5180716</v>
          </cell>
          <cell r="B119">
            <v>5114451</v>
          </cell>
          <cell r="C119">
            <v>4410</v>
          </cell>
          <cell r="D119">
            <v>3649759</v>
          </cell>
          <cell r="E119">
            <v>244</v>
          </cell>
          <cell r="F119">
            <v>263</v>
          </cell>
          <cell r="G119">
            <v>201</v>
          </cell>
          <cell r="H119">
            <v>278</v>
          </cell>
          <cell r="I119">
            <v>291</v>
          </cell>
          <cell r="J119">
            <v>292</v>
          </cell>
          <cell r="K119">
            <v>316</v>
          </cell>
          <cell r="L119">
            <v>312</v>
          </cell>
          <cell r="M119">
            <v>343</v>
          </cell>
        </row>
        <row r="120">
          <cell r="A120">
            <v>5180800</v>
          </cell>
          <cell r="B120">
            <v>5114493</v>
          </cell>
          <cell r="C120">
            <v>4410</v>
          </cell>
          <cell r="D120">
            <v>3655805</v>
          </cell>
          <cell r="E120">
            <v>278</v>
          </cell>
          <cell r="F120">
            <v>226</v>
          </cell>
          <cell r="G120">
            <v>201</v>
          </cell>
          <cell r="H120">
            <v>211</v>
          </cell>
          <cell r="I120">
            <v>188</v>
          </cell>
          <cell r="J120">
            <v>181</v>
          </cell>
          <cell r="K120">
            <v>188</v>
          </cell>
          <cell r="L120">
            <v>166</v>
          </cell>
          <cell r="M120">
            <v>174</v>
          </cell>
        </row>
        <row r="121">
          <cell r="A121">
            <v>5174166</v>
          </cell>
          <cell r="B121">
            <v>5111176</v>
          </cell>
          <cell r="C121">
            <v>4410</v>
          </cell>
          <cell r="D121">
            <v>33001179</v>
          </cell>
          <cell r="E121">
            <v>231</v>
          </cell>
          <cell r="F121">
            <v>205</v>
          </cell>
          <cell r="G121">
            <v>196</v>
          </cell>
          <cell r="H121">
            <v>172</v>
          </cell>
          <cell r="I121">
            <v>227</v>
          </cell>
          <cell r="J121">
            <v>196</v>
          </cell>
          <cell r="K121">
            <v>209</v>
          </cell>
          <cell r="L121">
            <v>188</v>
          </cell>
          <cell r="M121">
            <v>201</v>
          </cell>
        </row>
        <row r="122">
          <cell r="A122">
            <v>5180250</v>
          </cell>
          <cell r="B122">
            <v>5114218</v>
          </cell>
          <cell r="C122">
            <v>4410</v>
          </cell>
          <cell r="D122">
            <v>3639938</v>
          </cell>
          <cell r="E122">
            <v>136</v>
          </cell>
          <cell r="F122">
            <v>115</v>
          </cell>
          <cell r="G122">
            <v>59</v>
          </cell>
          <cell r="H122">
            <v>95</v>
          </cell>
          <cell r="I122">
            <v>91</v>
          </cell>
          <cell r="J122">
            <v>61</v>
          </cell>
          <cell r="K122">
            <v>95</v>
          </cell>
          <cell r="L122">
            <v>81</v>
          </cell>
          <cell r="M122">
            <v>171</v>
          </cell>
        </row>
        <row r="123">
          <cell r="A123">
            <v>5177660</v>
          </cell>
          <cell r="B123">
            <v>5112923</v>
          </cell>
          <cell r="C123">
            <v>4410</v>
          </cell>
          <cell r="D123">
            <v>3362953</v>
          </cell>
          <cell r="E123">
            <v>172</v>
          </cell>
          <cell r="F123">
            <v>152</v>
          </cell>
          <cell r="G123">
            <v>148</v>
          </cell>
          <cell r="H123">
            <v>144</v>
          </cell>
          <cell r="I123">
            <v>213</v>
          </cell>
          <cell r="J123">
            <v>183</v>
          </cell>
          <cell r="K123">
            <v>193</v>
          </cell>
          <cell r="L123">
            <v>172</v>
          </cell>
          <cell r="M123">
            <v>174</v>
          </cell>
        </row>
        <row r="124">
          <cell r="A124">
            <v>5180740</v>
          </cell>
          <cell r="B124">
            <v>5114463</v>
          </cell>
          <cell r="C124">
            <v>4410</v>
          </cell>
          <cell r="D124">
            <v>7724833</v>
          </cell>
          <cell r="E124">
            <v>172</v>
          </cell>
          <cell r="F124">
            <v>152</v>
          </cell>
          <cell r="G124">
            <v>148</v>
          </cell>
          <cell r="H124">
            <v>144</v>
          </cell>
          <cell r="I124">
            <v>213</v>
          </cell>
          <cell r="J124">
            <v>183</v>
          </cell>
          <cell r="K124">
            <v>193</v>
          </cell>
          <cell r="L124">
            <v>172</v>
          </cell>
          <cell r="M124">
            <v>245</v>
          </cell>
        </row>
        <row r="125">
          <cell r="A125">
            <v>5180082</v>
          </cell>
          <cell r="B125">
            <v>5114134</v>
          </cell>
          <cell r="C125">
            <v>4410</v>
          </cell>
          <cell r="D125">
            <v>706259</v>
          </cell>
          <cell r="E125">
            <v>233</v>
          </cell>
          <cell r="F125">
            <v>206</v>
          </cell>
          <cell r="G125">
            <v>200</v>
          </cell>
          <cell r="H125">
            <v>189</v>
          </cell>
          <cell r="I125">
            <v>273</v>
          </cell>
          <cell r="J125">
            <v>237</v>
          </cell>
          <cell r="K125">
            <v>193</v>
          </cell>
          <cell r="L125">
            <v>172</v>
          </cell>
          <cell r="M125">
            <v>313</v>
          </cell>
        </row>
        <row r="126">
          <cell r="A126">
            <v>5180760</v>
          </cell>
          <cell r="B126">
            <v>5114473</v>
          </cell>
          <cell r="C126">
            <v>4410</v>
          </cell>
          <cell r="D126">
            <v>3519548</v>
          </cell>
          <cell r="E126">
            <v>185</v>
          </cell>
          <cell r="F126">
            <v>175</v>
          </cell>
          <cell r="G126">
            <v>0</v>
          </cell>
          <cell r="H126">
            <v>143</v>
          </cell>
          <cell r="I126">
            <v>149</v>
          </cell>
          <cell r="J126">
            <v>166</v>
          </cell>
          <cell r="K126">
            <v>167</v>
          </cell>
          <cell r="L126">
            <v>186</v>
          </cell>
          <cell r="M126">
            <v>201</v>
          </cell>
        </row>
        <row r="127">
          <cell r="A127">
            <v>5176208</v>
          </cell>
          <cell r="B127">
            <v>5112197</v>
          </cell>
          <cell r="C127">
            <v>4410</v>
          </cell>
          <cell r="D127">
            <v>3518742</v>
          </cell>
          <cell r="E127">
            <v>172</v>
          </cell>
          <cell r="F127">
            <v>152</v>
          </cell>
          <cell r="G127">
            <v>148</v>
          </cell>
          <cell r="H127">
            <v>90</v>
          </cell>
          <cell r="I127">
            <v>30</v>
          </cell>
          <cell r="J127">
            <v>29</v>
          </cell>
          <cell r="K127">
            <v>21</v>
          </cell>
          <cell r="L127">
            <v>14</v>
          </cell>
          <cell r="M127">
            <v>30</v>
          </cell>
        </row>
        <row r="128">
          <cell r="A128">
            <v>5176292</v>
          </cell>
          <cell r="B128">
            <v>5112239</v>
          </cell>
          <cell r="C128">
            <v>4410</v>
          </cell>
          <cell r="D128">
            <v>10406837</v>
          </cell>
          <cell r="E128">
            <v>123</v>
          </cell>
          <cell r="F128">
            <v>240</v>
          </cell>
          <cell r="G128">
            <v>221</v>
          </cell>
          <cell r="H128">
            <v>203</v>
          </cell>
          <cell r="I128">
            <v>172</v>
          </cell>
          <cell r="J128">
            <v>160</v>
          </cell>
          <cell r="K128">
            <v>177</v>
          </cell>
          <cell r="L128">
            <v>115</v>
          </cell>
          <cell r="M128">
            <v>153</v>
          </cell>
        </row>
        <row r="129">
          <cell r="A129">
            <v>5180204</v>
          </cell>
          <cell r="B129">
            <v>5114195</v>
          </cell>
          <cell r="C129">
            <v>4410</v>
          </cell>
          <cell r="D129">
            <v>10505316</v>
          </cell>
          <cell r="E129">
            <v>177</v>
          </cell>
          <cell r="F129">
            <v>87</v>
          </cell>
          <cell r="G129">
            <v>153</v>
          </cell>
          <cell r="H129">
            <v>165</v>
          </cell>
          <cell r="I129">
            <v>179</v>
          </cell>
          <cell r="J129">
            <v>161</v>
          </cell>
          <cell r="K129">
            <v>167</v>
          </cell>
          <cell r="L129">
            <v>175</v>
          </cell>
          <cell r="M129">
            <v>157</v>
          </cell>
        </row>
        <row r="130">
          <cell r="A130">
            <v>5176704</v>
          </cell>
          <cell r="B130">
            <v>5112445</v>
          </cell>
          <cell r="C130">
            <v>4410</v>
          </cell>
          <cell r="D130">
            <v>6825517</v>
          </cell>
          <cell r="E130">
            <v>327</v>
          </cell>
          <cell r="F130">
            <v>282</v>
          </cell>
          <cell r="G130">
            <v>273</v>
          </cell>
          <cell r="H130">
            <v>268</v>
          </cell>
          <cell r="I130">
            <v>289</v>
          </cell>
          <cell r="J130">
            <v>115</v>
          </cell>
          <cell r="K130">
            <v>152</v>
          </cell>
          <cell r="L130">
            <v>293</v>
          </cell>
          <cell r="M130">
            <v>328</v>
          </cell>
        </row>
        <row r="131">
          <cell r="A131">
            <v>5180206</v>
          </cell>
          <cell r="B131">
            <v>5114196</v>
          </cell>
          <cell r="C131">
            <v>4410</v>
          </cell>
          <cell r="D131">
            <v>156293</v>
          </cell>
          <cell r="E131">
            <v>136</v>
          </cell>
          <cell r="F131">
            <v>142</v>
          </cell>
          <cell r="G131">
            <v>192</v>
          </cell>
          <cell r="H131">
            <v>190</v>
          </cell>
          <cell r="I131">
            <v>206</v>
          </cell>
          <cell r="J131">
            <v>180</v>
          </cell>
          <cell r="K131">
            <v>213</v>
          </cell>
          <cell r="L131">
            <v>219</v>
          </cell>
          <cell r="M131">
            <v>146</v>
          </cell>
        </row>
        <row r="132">
          <cell r="A132">
            <v>5176586</v>
          </cell>
          <cell r="B132">
            <v>5112386</v>
          </cell>
          <cell r="C132">
            <v>4410</v>
          </cell>
          <cell r="D132">
            <v>10274688</v>
          </cell>
          <cell r="E132">
            <v>424</v>
          </cell>
          <cell r="F132">
            <v>384</v>
          </cell>
          <cell r="G132">
            <v>371</v>
          </cell>
          <cell r="H132">
            <v>368</v>
          </cell>
          <cell r="I132">
            <v>383</v>
          </cell>
          <cell r="J132">
            <v>364</v>
          </cell>
          <cell r="K132">
            <v>399</v>
          </cell>
          <cell r="L132">
            <v>995</v>
          </cell>
          <cell r="M132">
            <v>375</v>
          </cell>
        </row>
        <row r="133">
          <cell r="A133">
            <v>5176740</v>
          </cell>
          <cell r="B133">
            <v>5112463</v>
          </cell>
          <cell r="C133">
            <v>4410</v>
          </cell>
          <cell r="D133">
            <v>10280703</v>
          </cell>
          <cell r="E133">
            <v>789</v>
          </cell>
          <cell r="F133">
            <v>691</v>
          </cell>
          <cell r="G133">
            <v>642</v>
          </cell>
          <cell r="H133">
            <v>815</v>
          </cell>
          <cell r="I133">
            <v>751</v>
          </cell>
          <cell r="J133">
            <v>680</v>
          </cell>
          <cell r="K133">
            <v>718</v>
          </cell>
          <cell r="L133">
            <v>683</v>
          </cell>
          <cell r="M133">
            <v>713</v>
          </cell>
        </row>
        <row r="134">
          <cell r="A134">
            <v>5176270</v>
          </cell>
          <cell r="B134">
            <v>5112228</v>
          </cell>
          <cell r="C134">
            <v>4410</v>
          </cell>
          <cell r="D134">
            <v>1534913</v>
          </cell>
          <cell r="E134">
            <v>132</v>
          </cell>
          <cell r="F134">
            <v>116</v>
          </cell>
          <cell r="G134">
            <v>125</v>
          </cell>
          <cell r="H134">
            <v>130</v>
          </cell>
          <cell r="I134">
            <v>137</v>
          </cell>
          <cell r="J134">
            <v>120</v>
          </cell>
          <cell r="K134">
            <v>130</v>
          </cell>
          <cell r="L134">
            <v>121</v>
          </cell>
          <cell r="M134">
            <v>132</v>
          </cell>
        </row>
        <row r="135">
          <cell r="A135">
            <v>5176646</v>
          </cell>
          <cell r="B135">
            <v>5112416</v>
          </cell>
          <cell r="C135">
            <v>4410</v>
          </cell>
          <cell r="D135">
            <v>1789739</v>
          </cell>
          <cell r="E135">
            <v>179</v>
          </cell>
          <cell r="F135">
            <v>150</v>
          </cell>
          <cell r="G135">
            <v>0</v>
          </cell>
          <cell r="H135">
            <v>208</v>
          </cell>
          <cell r="I135">
            <v>227</v>
          </cell>
          <cell r="J135">
            <v>153</v>
          </cell>
          <cell r="K135">
            <v>156</v>
          </cell>
          <cell r="L135">
            <v>141</v>
          </cell>
          <cell r="M135">
            <v>150</v>
          </cell>
        </row>
        <row r="136">
          <cell r="A136">
            <v>5176690</v>
          </cell>
          <cell r="B136">
            <v>5112438</v>
          </cell>
          <cell r="C136">
            <v>4410</v>
          </cell>
          <cell r="D136">
            <v>1676012</v>
          </cell>
          <cell r="E136">
            <v>329</v>
          </cell>
          <cell r="F136">
            <v>290</v>
          </cell>
          <cell r="G136">
            <v>294</v>
          </cell>
          <cell r="H136">
            <v>311</v>
          </cell>
          <cell r="I136">
            <v>300</v>
          </cell>
          <cell r="J136">
            <v>274</v>
          </cell>
          <cell r="K136">
            <v>318</v>
          </cell>
          <cell r="L136">
            <v>277</v>
          </cell>
          <cell r="M136">
            <v>298</v>
          </cell>
        </row>
        <row r="137">
          <cell r="A137">
            <v>5176000</v>
          </cell>
          <cell r="B137">
            <v>5112093</v>
          </cell>
          <cell r="C137">
            <v>4410</v>
          </cell>
          <cell r="D137">
            <v>1676013</v>
          </cell>
          <cell r="E137">
            <v>198</v>
          </cell>
          <cell r="F137">
            <v>174</v>
          </cell>
          <cell r="G137">
            <v>204</v>
          </cell>
          <cell r="H137">
            <v>177</v>
          </cell>
          <cell r="I137">
            <v>192</v>
          </cell>
          <cell r="J137">
            <v>174</v>
          </cell>
          <cell r="K137">
            <v>182</v>
          </cell>
          <cell r="L137">
            <v>178</v>
          </cell>
          <cell r="M137">
            <v>199</v>
          </cell>
        </row>
        <row r="138">
          <cell r="A138">
            <v>5180838</v>
          </cell>
          <cell r="B138">
            <v>5114512</v>
          </cell>
          <cell r="C138">
            <v>4410</v>
          </cell>
          <cell r="D138">
            <v>1618054</v>
          </cell>
          <cell r="E138">
            <v>398</v>
          </cell>
          <cell r="F138">
            <v>355</v>
          </cell>
          <cell r="G138">
            <v>369</v>
          </cell>
          <cell r="H138">
            <v>357</v>
          </cell>
          <cell r="I138">
            <v>293</v>
          </cell>
          <cell r="J138">
            <v>432</v>
          </cell>
          <cell r="K138">
            <v>352</v>
          </cell>
          <cell r="L138">
            <v>333</v>
          </cell>
          <cell r="M138">
            <v>356</v>
          </cell>
        </row>
        <row r="139">
          <cell r="A139">
            <v>5177594</v>
          </cell>
          <cell r="B139">
            <v>5112890</v>
          </cell>
          <cell r="C139">
            <v>4410</v>
          </cell>
          <cell r="D139">
            <v>1449652</v>
          </cell>
          <cell r="E139">
            <v>148</v>
          </cell>
          <cell r="F139">
            <v>117</v>
          </cell>
          <cell r="G139">
            <v>130</v>
          </cell>
          <cell r="H139">
            <v>125</v>
          </cell>
          <cell r="I139">
            <v>142</v>
          </cell>
          <cell r="J139">
            <v>145</v>
          </cell>
          <cell r="K139">
            <v>138</v>
          </cell>
          <cell r="L139">
            <v>139</v>
          </cell>
          <cell r="M139">
            <v>163</v>
          </cell>
        </row>
        <row r="140">
          <cell r="A140">
            <v>5180820</v>
          </cell>
          <cell r="B140">
            <v>5114503</v>
          </cell>
          <cell r="C140">
            <v>4410</v>
          </cell>
          <cell r="D140">
            <v>1530241</v>
          </cell>
          <cell r="E140">
            <v>339</v>
          </cell>
          <cell r="F140">
            <v>202</v>
          </cell>
          <cell r="G140">
            <v>257</v>
          </cell>
          <cell r="H140">
            <v>216</v>
          </cell>
          <cell r="I140">
            <v>239</v>
          </cell>
          <cell r="J140">
            <v>226</v>
          </cell>
          <cell r="K140">
            <v>247</v>
          </cell>
          <cell r="L140">
            <v>243</v>
          </cell>
          <cell r="M140">
            <v>271</v>
          </cell>
        </row>
        <row r="141">
          <cell r="A141">
            <v>5180684</v>
          </cell>
          <cell r="B141">
            <v>5114435</v>
          </cell>
          <cell r="C141">
            <v>4410</v>
          </cell>
          <cell r="D141">
            <v>1618049</v>
          </cell>
          <cell r="E141">
            <v>0</v>
          </cell>
          <cell r="F141">
            <v>0</v>
          </cell>
          <cell r="G141">
            <v>0</v>
          </cell>
          <cell r="H141">
            <v>121</v>
          </cell>
          <cell r="I141">
            <v>130</v>
          </cell>
          <cell r="J141">
            <v>134</v>
          </cell>
          <cell r="K141">
            <v>163</v>
          </cell>
          <cell r="L141">
            <v>167</v>
          </cell>
          <cell r="M141">
            <v>181</v>
          </cell>
        </row>
        <row r="142">
          <cell r="A142">
            <v>5180272</v>
          </cell>
          <cell r="B142">
            <v>5114229</v>
          </cell>
          <cell r="C142">
            <v>4410</v>
          </cell>
          <cell r="D142">
            <v>3728582</v>
          </cell>
          <cell r="E142">
            <v>322</v>
          </cell>
          <cell r="F142">
            <v>290</v>
          </cell>
          <cell r="G142">
            <v>307</v>
          </cell>
          <cell r="H142">
            <v>313</v>
          </cell>
          <cell r="I142">
            <v>307</v>
          </cell>
          <cell r="J142">
            <v>280</v>
          </cell>
          <cell r="K142">
            <v>289</v>
          </cell>
          <cell r="L142">
            <v>358</v>
          </cell>
          <cell r="M142">
            <v>296</v>
          </cell>
        </row>
        <row r="143">
          <cell r="A143">
            <v>5180180</v>
          </cell>
          <cell r="B143">
            <v>5114183</v>
          </cell>
          <cell r="C143">
            <v>4410</v>
          </cell>
          <cell r="D143">
            <v>6825282</v>
          </cell>
          <cell r="E143">
            <v>169</v>
          </cell>
          <cell r="F143">
            <v>182</v>
          </cell>
          <cell r="G143">
            <v>193</v>
          </cell>
          <cell r="H143">
            <v>184</v>
          </cell>
          <cell r="I143">
            <v>192</v>
          </cell>
          <cell r="J143">
            <v>172</v>
          </cell>
          <cell r="K143">
            <v>178</v>
          </cell>
          <cell r="L143">
            <v>188</v>
          </cell>
          <cell r="M143">
            <v>210</v>
          </cell>
        </row>
        <row r="144">
          <cell r="A144">
            <v>5180102</v>
          </cell>
          <cell r="B144">
            <v>5114144</v>
          </cell>
          <cell r="C144">
            <v>4410</v>
          </cell>
          <cell r="D144">
            <v>3726330</v>
          </cell>
          <cell r="E144">
            <v>51</v>
          </cell>
          <cell r="F144">
            <v>32</v>
          </cell>
          <cell r="G144">
            <v>50</v>
          </cell>
          <cell r="H144">
            <v>104</v>
          </cell>
          <cell r="I144">
            <v>250</v>
          </cell>
          <cell r="J144">
            <v>123</v>
          </cell>
          <cell r="K144">
            <v>109</v>
          </cell>
          <cell r="L144">
            <v>146</v>
          </cell>
          <cell r="M144">
            <v>130</v>
          </cell>
        </row>
        <row r="145">
          <cell r="A145">
            <v>5177618</v>
          </cell>
          <cell r="B145">
            <v>5112902</v>
          </cell>
          <cell r="C145">
            <v>4410</v>
          </cell>
          <cell r="D145">
            <v>1751544</v>
          </cell>
          <cell r="E145">
            <v>134</v>
          </cell>
          <cell r="F145">
            <v>115</v>
          </cell>
          <cell r="G145">
            <v>113</v>
          </cell>
          <cell r="H145">
            <v>104</v>
          </cell>
          <cell r="I145">
            <v>112</v>
          </cell>
          <cell r="J145">
            <v>99</v>
          </cell>
          <cell r="K145">
            <v>107</v>
          </cell>
          <cell r="L145">
            <v>105</v>
          </cell>
          <cell r="M145">
            <v>115</v>
          </cell>
        </row>
        <row r="146">
          <cell r="A146">
            <v>5177682</v>
          </cell>
          <cell r="B146">
            <v>5112934</v>
          </cell>
          <cell r="C146">
            <v>4410</v>
          </cell>
          <cell r="D146">
            <v>3741528</v>
          </cell>
          <cell r="E146">
            <v>39</v>
          </cell>
          <cell r="F146">
            <v>62</v>
          </cell>
          <cell r="G146">
            <v>41</v>
          </cell>
          <cell r="H146">
            <v>60</v>
          </cell>
          <cell r="I146">
            <v>77</v>
          </cell>
          <cell r="J146">
            <v>84</v>
          </cell>
          <cell r="K146">
            <v>83</v>
          </cell>
          <cell r="L146">
            <v>82</v>
          </cell>
          <cell r="M146">
            <v>87</v>
          </cell>
        </row>
        <row r="147">
          <cell r="A147">
            <v>5179492</v>
          </cell>
          <cell r="B147">
            <v>5113839</v>
          </cell>
          <cell r="C147">
            <v>4410</v>
          </cell>
          <cell r="D147">
            <v>4748384</v>
          </cell>
          <cell r="E147">
            <v>198</v>
          </cell>
          <cell r="F147">
            <v>178</v>
          </cell>
          <cell r="G147">
            <v>171</v>
          </cell>
          <cell r="H147">
            <v>176</v>
          </cell>
          <cell r="I147">
            <v>187</v>
          </cell>
          <cell r="J147">
            <v>164</v>
          </cell>
          <cell r="K147">
            <v>204</v>
          </cell>
          <cell r="L147">
            <v>184</v>
          </cell>
          <cell r="M147">
            <v>191</v>
          </cell>
        </row>
        <row r="148">
          <cell r="A148">
            <v>5179376</v>
          </cell>
          <cell r="B148">
            <v>5113781</v>
          </cell>
          <cell r="C148">
            <v>4410</v>
          </cell>
          <cell r="D148">
            <v>4747818</v>
          </cell>
          <cell r="E148">
            <v>641</v>
          </cell>
          <cell r="F148">
            <v>321</v>
          </cell>
          <cell r="G148">
            <v>319</v>
          </cell>
          <cell r="H148">
            <v>319</v>
          </cell>
          <cell r="I148">
            <v>337</v>
          </cell>
          <cell r="J148">
            <v>10</v>
          </cell>
          <cell r="K148">
            <v>0</v>
          </cell>
          <cell r="L148">
            <v>232</v>
          </cell>
          <cell r="M148">
            <v>1514</v>
          </cell>
        </row>
        <row r="149">
          <cell r="A149">
            <v>5176314</v>
          </cell>
          <cell r="B149">
            <v>5112250</v>
          </cell>
          <cell r="C149">
            <v>4410</v>
          </cell>
          <cell r="D149">
            <v>6823138</v>
          </cell>
          <cell r="E149">
            <v>61</v>
          </cell>
          <cell r="F149">
            <v>74</v>
          </cell>
          <cell r="G149">
            <v>57</v>
          </cell>
          <cell r="H149">
            <v>31</v>
          </cell>
          <cell r="I149">
            <v>35</v>
          </cell>
          <cell r="J149">
            <v>47</v>
          </cell>
          <cell r="K149">
            <v>59</v>
          </cell>
          <cell r="L149">
            <v>69</v>
          </cell>
          <cell r="M149">
            <v>55</v>
          </cell>
        </row>
        <row r="150">
          <cell r="A150">
            <v>5176250</v>
          </cell>
          <cell r="B150">
            <v>5112218</v>
          </cell>
          <cell r="C150">
            <v>4410</v>
          </cell>
          <cell r="D150">
            <v>6824774</v>
          </cell>
          <cell r="E150">
            <v>236</v>
          </cell>
          <cell r="F150">
            <v>382</v>
          </cell>
          <cell r="G150">
            <v>169</v>
          </cell>
          <cell r="H150">
            <v>163</v>
          </cell>
          <cell r="I150">
            <v>175</v>
          </cell>
          <cell r="J150">
            <v>189</v>
          </cell>
          <cell r="K150">
            <v>192</v>
          </cell>
          <cell r="L150">
            <v>198</v>
          </cell>
          <cell r="M150">
            <v>198</v>
          </cell>
        </row>
        <row r="151">
          <cell r="A151">
            <v>5176148</v>
          </cell>
          <cell r="B151">
            <v>5112167</v>
          </cell>
          <cell r="C151">
            <v>4410</v>
          </cell>
          <cell r="D151">
            <v>3725262</v>
          </cell>
          <cell r="E151">
            <v>293</v>
          </cell>
          <cell r="F151">
            <v>492</v>
          </cell>
          <cell r="G151">
            <v>260</v>
          </cell>
          <cell r="H151">
            <v>254</v>
          </cell>
          <cell r="I151">
            <v>278</v>
          </cell>
          <cell r="J151">
            <v>252</v>
          </cell>
          <cell r="K151">
            <v>262</v>
          </cell>
          <cell r="L151">
            <v>268</v>
          </cell>
          <cell r="M151">
            <v>221</v>
          </cell>
        </row>
        <row r="152">
          <cell r="A152">
            <v>5176628</v>
          </cell>
          <cell r="B152">
            <v>5112407</v>
          </cell>
          <cell r="C152">
            <v>4410</v>
          </cell>
          <cell r="D152">
            <v>6822581</v>
          </cell>
          <cell r="E152">
            <v>172</v>
          </cell>
          <cell r="F152">
            <v>151</v>
          </cell>
          <cell r="G152">
            <v>144</v>
          </cell>
          <cell r="H152">
            <v>156</v>
          </cell>
          <cell r="I152">
            <v>171</v>
          </cell>
          <cell r="J152">
            <v>135</v>
          </cell>
          <cell r="K152">
            <v>168</v>
          </cell>
          <cell r="L152">
            <v>166</v>
          </cell>
          <cell r="M152">
            <v>177</v>
          </cell>
        </row>
        <row r="153">
          <cell r="A153">
            <v>5176086</v>
          </cell>
          <cell r="B153">
            <v>5112136</v>
          </cell>
          <cell r="C153">
            <v>4410</v>
          </cell>
          <cell r="D153">
            <v>3730937</v>
          </cell>
          <cell r="E153">
            <v>44</v>
          </cell>
          <cell r="F153">
            <v>36</v>
          </cell>
          <cell r="G153">
            <v>36</v>
          </cell>
          <cell r="H153">
            <v>38</v>
          </cell>
          <cell r="I153">
            <v>40</v>
          </cell>
          <cell r="J153">
            <v>39</v>
          </cell>
          <cell r="K153">
            <v>40</v>
          </cell>
          <cell r="L153">
            <v>31</v>
          </cell>
          <cell r="M153">
            <v>37</v>
          </cell>
        </row>
        <row r="154">
          <cell r="A154">
            <v>5176022</v>
          </cell>
          <cell r="B154">
            <v>5112104</v>
          </cell>
          <cell r="C154">
            <v>4410</v>
          </cell>
          <cell r="D154">
            <v>6825074</v>
          </cell>
          <cell r="E154">
            <v>181</v>
          </cell>
          <cell r="F154">
            <v>138</v>
          </cell>
          <cell r="G154">
            <v>147</v>
          </cell>
          <cell r="H154">
            <v>150</v>
          </cell>
          <cell r="I154">
            <v>165</v>
          </cell>
          <cell r="J154">
            <v>167</v>
          </cell>
          <cell r="K154">
            <v>154</v>
          </cell>
          <cell r="L154">
            <v>139</v>
          </cell>
          <cell r="M154">
            <v>157</v>
          </cell>
        </row>
        <row r="155">
          <cell r="A155">
            <v>5175978</v>
          </cell>
          <cell r="B155">
            <v>5112082</v>
          </cell>
          <cell r="C155">
            <v>4410</v>
          </cell>
          <cell r="D155">
            <v>1753062</v>
          </cell>
          <cell r="E155">
            <v>184</v>
          </cell>
          <cell r="F155">
            <v>160</v>
          </cell>
          <cell r="G155">
            <v>199</v>
          </cell>
          <cell r="H155">
            <v>160</v>
          </cell>
          <cell r="I155">
            <v>158</v>
          </cell>
          <cell r="J155">
            <v>170</v>
          </cell>
          <cell r="K155">
            <v>189</v>
          </cell>
          <cell r="L155">
            <v>214</v>
          </cell>
          <cell r="M155">
            <v>211</v>
          </cell>
        </row>
        <row r="156">
          <cell r="A156">
            <v>5180228</v>
          </cell>
          <cell r="B156">
            <v>5114207</v>
          </cell>
          <cell r="C156">
            <v>4410</v>
          </cell>
          <cell r="D156">
            <v>6824208</v>
          </cell>
          <cell r="E156">
            <v>290</v>
          </cell>
          <cell r="F156">
            <v>103</v>
          </cell>
          <cell r="G156">
            <v>252</v>
          </cell>
          <cell r="H156">
            <v>47</v>
          </cell>
          <cell r="I156">
            <v>134</v>
          </cell>
          <cell r="J156">
            <v>150</v>
          </cell>
          <cell r="K156">
            <v>20</v>
          </cell>
          <cell r="L156">
            <v>155</v>
          </cell>
          <cell r="M156">
            <v>297</v>
          </cell>
        </row>
        <row r="157">
          <cell r="A157">
            <v>5180142</v>
          </cell>
          <cell r="B157">
            <v>5114164</v>
          </cell>
          <cell r="C157">
            <v>4410</v>
          </cell>
          <cell r="D157">
            <v>3725862</v>
          </cell>
          <cell r="E157">
            <v>138</v>
          </cell>
          <cell r="F157">
            <v>84</v>
          </cell>
          <cell r="G157">
            <v>124</v>
          </cell>
          <cell r="H157">
            <v>112</v>
          </cell>
          <cell r="I157">
            <v>147</v>
          </cell>
          <cell r="J157">
            <v>63</v>
          </cell>
          <cell r="K157">
            <v>117</v>
          </cell>
          <cell r="L157">
            <v>122</v>
          </cell>
          <cell r="M157">
            <v>130</v>
          </cell>
        </row>
        <row r="158">
          <cell r="A158">
            <v>5177576</v>
          </cell>
          <cell r="B158">
            <v>5112881</v>
          </cell>
          <cell r="C158">
            <v>4410</v>
          </cell>
          <cell r="D158">
            <v>3730999</v>
          </cell>
          <cell r="E158">
            <v>41</v>
          </cell>
          <cell r="F158">
            <v>38</v>
          </cell>
          <cell r="G158">
            <v>38</v>
          </cell>
          <cell r="H158">
            <v>38</v>
          </cell>
          <cell r="I158">
            <v>35</v>
          </cell>
          <cell r="J158">
            <v>40</v>
          </cell>
          <cell r="K158">
            <v>40</v>
          </cell>
          <cell r="L158">
            <v>40</v>
          </cell>
          <cell r="M158">
            <v>64</v>
          </cell>
        </row>
        <row r="159">
          <cell r="A159">
            <v>5176376</v>
          </cell>
          <cell r="B159">
            <v>5112281</v>
          </cell>
          <cell r="C159">
            <v>4410</v>
          </cell>
          <cell r="D159">
            <v>3729618</v>
          </cell>
          <cell r="E159">
            <v>200</v>
          </cell>
          <cell r="F159">
            <v>47</v>
          </cell>
          <cell r="G159">
            <v>18</v>
          </cell>
          <cell r="H159">
            <v>143</v>
          </cell>
          <cell r="I159">
            <v>168</v>
          </cell>
          <cell r="J159">
            <v>174</v>
          </cell>
          <cell r="K159">
            <v>195</v>
          </cell>
          <cell r="L159">
            <v>200</v>
          </cell>
          <cell r="M159">
            <v>221</v>
          </cell>
        </row>
        <row r="160">
          <cell r="A160">
            <v>5176332</v>
          </cell>
          <cell r="B160">
            <v>5112259</v>
          </cell>
          <cell r="C160">
            <v>4410</v>
          </cell>
          <cell r="D160">
            <v>6824288</v>
          </cell>
          <cell r="E160">
            <v>76</v>
          </cell>
          <cell r="F160">
            <v>57</v>
          </cell>
          <cell r="G160">
            <v>52</v>
          </cell>
          <cell r="H160">
            <v>53</v>
          </cell>
          <cell r="I160">
            <v>47</v>
          </cell>
          <cell r="J160">
            <v>42</v>
          </cell>
          <cell r="K160">
            <v>42</v>
          </cell>
          <cell r="L160">
            <v>37</v>
          </cell>
          <cell r="M160">
            <v>80</v>
          </cell>
        </row>
        <row r="161">
          <cell r="A161">
            <v>5176044</v>
          </cell>
          <cell r="B161">
            <v>5112115</v>
          </cell>
          <cell r="C161">
            <v>4410</v>
          </cell>
          <cell r="D161">
            <v>3725899</v>
          </cell>
          <cell r="E161">
            <v>139</v>
          </cell>
          <cell r="F161">
            <v>92</v>
          </cell>
          <cell r="G161">
            <v>71</v>
          </cell>
          <cell r="H161">
            <v>104</v>
          </cell>
          <cell r="I161">
            <v>88</v>
          </cell>
          <cell r="J161">
            <v>89</v>
          </cell>
          <cell r="K161">
            <v>90</v>
          </cell>
          <cell r="L161">
            <v>109</v>
          </cell>
          <cell r="M161">
            <v>184</v>
          </cell>
        </row>
        <row r="162">
          <cell r="A162">
            <v>5176230</v>
          </cell>
          <cell r="B162">
            <v>5112208</v>
          </cell>
          <cell r="C162">
            <v>4410</v>
          </cell>
          <cell r="D162">
            <v>3730484</v>
          </cell>
          <cell r="E162">
            <v>125</v>
          </cell>
          <cell r="F162">
            <v>114</v>
          </cell>
          <cell r="G162">
            <v>124</v>
          </cell>
          <cell r="H162">
            <v>57</v>
          </cell>
          <cell r="I162">
            <v>136</v>
          </cell>
          <cell r="J162">
            <v>221</v>
          </cell>
          <cell r="K162">
            <v>320</v>
          </cell>
          <cell r="L162">
            <v>270</v>
          </cell>
          <cell r="M162">
            <v>174</v>
          </cell>
        </row>
        <row r="163">
          <cell r="A163">
            <v>5176606</v>
          </cell>
          <cell r="B163">
            <v>5112396</v>
          </cell>
          <cell r="C163">
            <v>4410</v>
          </cell>
          <cell r="D163">
            <v>3725280</v>
          </cell>
          <cell r="E163">
            <v>78</v>
          </cell>
          <cell r="F163">
            <v>64</v>
          </cell>
          <cell r="G163">
            <v>66</v>
          </cell>
          <cell r="H163">
            <v>64</v>
          </cell>
          <cell r="I163">
            <v>67</v>
          </cell>
          <cell r="J163">
            <v>65</v>
          </cell>
          <cell r="K163">
            <v>69</v>
          </cell>
          <cell r="L163">
            <v>66</v>
          </cell>
          <cell r="M163">
            <v>79</v>
          </cell>
        </row>
        <row r="164">
          <cell r="A164">
            <v>5176668</v>
          </cell>
          <cell r="B164">
            <v>5112427</v>
          </cell>
          <cell r="C164">
            <v>4410</v>
          </cell>
          <cell r="D164">
            <v>3729033</v>
          </cell>
          <cell r="E164">
            <v>64</v>
          </cell>
          <cell r="F164">
            <v>54</v>
          </cell>
          <cell r="G164">
            <v>61</v>
          </cell>
          <cell r="H164">
            <v>64</v>
          </cell>
          <cell r="I164">
            <v>65</v>
          </cell>
          <cell r="J164">
            <v>54</v>
          </cell>
          <cell r="K164">
            <v>46</v>
          </cell>
          <cell r="L164">
            <v>47</v>
          </cell>
          <cell r="M164">
            <v>63</v>
          </cell>
        </row>
        <row r="165">
          <cell r="A165">
            <v>5180060</v>
          </cell>
          <cell r="B165">
            <v>5114123</v>
          </cell>
          <cell r="C165">
            <v>4410</v>
          </cell>
          <cell r="D165">
            <v>7286533</v>
          </cell>
          <cell r="E165">
            <v>212</v>
          </cell>
          <cell r="F165">
            <v>159</v>
          </cell>
          <cell r="G165">
            <v>151</v>
          </cell>
          <cell r="H165">
            <v>157</v>
          </cell>
          <cell r="I165">
            <v>173</v>
          </cell>
          <cell r="J165">
            <v>160</v>
          </cell>
          <cell r="K165">
            <v>178</v>
          </cell>
          <cell r="L165">
            <v>169</v>
          </cell>
          <cell r="M165">
            <v>156</v>
          </cell>
        </row>
        <row r="166">
          <cell r="A166">
            <v>5176398</v>
          </cell>
          <cell r="B166">
            <v>5112292</v>
          </cell>
          <cell r="C166">
            <v>4410</v>
          </cell>
          <cell r="D166">
            <v>7118122</v>
          </cell>
          <cell r="E166">
            <v>151</v>
          </cell>
          <cell r="F166">
            <v>55</v>
          </cell>
          <cell r="G166">
            <v>60</v>
          </cell>
          <cell r="H166">
            <v>85</v>
          </cell>
          <cell r="I166">
            <v>94</v>
          </cell>
          <cell r="J166">
            <v>109</v>
          </cell>
          <cell r="K166">
            <v>103</v>
          </cell>
          <cell r="L166">
            <v>86</v>
          </cell>
          <cell r="M166">
            <v>113</v>
          </cell>
        </row>
        <row r="167">
          <cell r="A167">
            <v>5176354</v>
          </cell>
          <cell r="B167">
            <v>5112270</v>
          </cell>
          <cell r="C167">
            <v>4410</v>
          </cell>
          <cell r="D167">
            <v>7105367</v>
          </cell>
          <cell r="E167">
            <v>181</v>
          </cell>
          <cell r="F167">
            <v>164</v>
          </cell>
          <cell r="G167">
            <v>0</v>
          </cell>
          <cell r="H167">
            <v>0</v>
          </cell>
          <cell r="I167">
            <v>72</v>
          </cell>
          <cell r="J167">
            <v>109</v>
          </cell>
          <cell r="K167">
            <v>109</v>
          </cell>
          <cell r="L167">
            <v>108</v>
          </cell>
          <cell r="M167">
            <v>139</v>
          </cell>
        </row>
        <row r="168">
          <cell r="A168">
            <v>5176108</v>
          </cell>
          <cell r="B168">
            <v>5112147</v>
          </cell>
          <cell r="C168">
            <v>4410</v>
          </cell>
          <cell r="D168">
            <v>7096028</v>
          </cell>
          <cell r="E168">
            <v>55</v>
          </cell>
          <cell r="F168">
            <v>63</v>
          </cell>
          <cell r="G168">
            <v>55</v>
          </cell>
          <cell r="H168">
            <v>49</v>
          </cell>
          <cell r="I168">
            <v>60</v>
          </cell>
          <cell r="J168">
            <v>80</v>
          </cell>
          <cell r="K168">
            <v>68</v>
          </cell>
          <cell r="L168">
            <v>58</v>
          </cell>
          <cell r="M168">
            <v>77</v>
          </cell>
        </row>
        <row r="169">
          <cell r="A169">
            <v>5176720</v>
          </cell>
          <cell r="B169">
            <v>5112453</v>
          </cell>
          <cell r="C169">
            <v>4410</v>
          </cell>
          <cell r="D169">
            <v>7724672</v>
          </cell>
          <cell r="E169">
            <v>253</v>
          </cell>
          <cell r="F169">
            <v>224</v>
          </cell>
          <cell r="G169">
            <v>230</v>
          </cell>
          <cell r="H169">
            <v>218</v>
          </cell>
          <cell r="I169">
            <v>210</v>
          </cell>
          <cell r="J169">
            <v>195</v>
          </cell>
          <cell r="K169">
            <v>250</v>
          </cell>
          <cell r="L169">
            <v>226</v>
          </cell>
          <cell r="M169">
            <v>210</v>
          </cell>
        </row>
        <row r="170">
          <cell r="A170">
            <v>5175956</v>
          </cell>
          <cell r="B170">
            <v>5112071</v>
          </cell>
          <cell r="C170">
            <v>4410</v>
          </cell>
          <cell r="D170">
            <v>7083034</v>
          </cell>
          <cell r="E170">
            <v>282</v>
          </cell>
          <cell r="F170">
            <v>251</v>
          </cell>
          <cell r="G170">
            <v>263</v>
          </cell>
          <cell r="H170">
            <v>307</v>
          </cell>
          <cell r="I170">
            <v>306</v>
          </cell>
          <cell r="J170">
            <v>264</v>
          </cell>
          <cell r="K170">
            <v>289</v>
          </cell>
          <cell r="L170">
            <v>823</v>
          </cell>
          <cell r="M170">
            <v>336</v>
          </cell>
        </row>
        <row r="171">
          <cell r="A171">
            <v>5179898</v>
          </cell>
          <cell r="B171">
            <v>5114042</v>
          </cell>
          <cell r="C171">
            <v>4410</v>
          </cell>
          <cell r="D171">
            <v>7095986</v>
          </cell>
          <cell r="E171">
            <v>207</v>
          </cell>
          <cell r="F171">
            <v>185</v>
          </cell>
          <cell r="G171">
            <v>198</v>
          </cell>
          <cell r="H171">
            <v>198</v>
          </cell>
          <cell r="I171">
            <v>159</v>
          </cell>
          <cell r="J171">
            <v>166</v>
          </cell>
          <cell r="K171">
            <v>174</v>
          </cell>
          <cell r="L171">
            <v>169</v>
          </cell>
          <cell r="M171">
            <v>197</v>
          </cell>
        </row>
        <row r="172">
          <cell r="A172">
            <v>5176066</v>
          </cell>
          <cell r="B172">
            <v>5112126</v>
          </cell>
          <cell r="C172">
            <v>4410</v>
          </cell>
          <cell r="D172">
            <v>7117603</v>
          </cell>
          <cell r="E172">
            <v>98</v>
          </cell>
          <cell r="F172">
            <v>73</v>
          </cell>
          <cell r="G172">
            <v>97</v>
          </cell>
          <cell r="H172">
            <v>86</v>
          </cell>
          <cell r="I172">
            <v>90</v>
          </cell>
          <cell r="J172">
            <v>75</v>
          </cell>
          <cell r="K172">
            <v>76</v>
          </cell>
          <cell r="L172">
            <v>77</v>
          </cell>
          <cell r="M172">
            <v>122</v>
          </cell>
        </row>
        <row r="173">
          <cell r="A173">
            <v>5180778</v>
          </cell>
          <cell r="B173">
            <v>5114482</v>
          </cell>
          <cell r="C173">
            <v>4410</v>
          </cell>
          <cell r="D173">
            <v>7686180</v>
          </cell>
          <cell r="E173">
            <v>250</v>
          </cell>
          <cell r="F173">
            <v>171</v>
          </cell>
          <cell r="G173">
            <v>120</v>
          </cell>
          <cell r="H173">
            <v>133</v>
          </cell>
          <cell r="I173">
            <v>184</v>
          </cell>
          <cell r="J173">
            <v>201</v>
          </cell>
          <cell r="K173">
            <v>194</v>
          </cell>
          <cell r="L173">
            <v>171</v>
          </cell>
          <cell r="M173">
            <v>217</v>
          </cell>
        </row>
        <row r="174">
          <cell r="A174">
            <v>5176170</v>
          </cell>
          <cell r="B174">
            <v>5112178</v>
          </cell>
          <cell r="C174">
            <v>4410</v>
          </cell>
          <cell r="D174">
            <v>6829880</v>
          </cell>
          <cell r="E174">
            <v>165</v>
          </cell>
          <cell r="F174">
            <v>28</v>
          </cell>
          <cell r="G174">
            <v>133</v>
          </cell>
          <cell r="H174">
            <v>148</v>
          </cell>
          <cell r="I174">
            <v>149</v>
          </cell>
          <cell r="J174">
            <v>172</v>
          </cell>
          <cell r="K174">
            <v>172</v>
          </cell>
          <cell r="L174">
            <v>146</v>
          </cell>
          <cell r="M174">
            <v>156</v>
          </cell>
        </row>
        <row r="175">
          <cell r="A175">
            <v>5180124</v>
          </cell>
          <cell r="B175">
            <v>5114155</v>
          </cell>
          <cell r="C175">
            <v>4410</v>
          </cell>
          <cell r="D175">
            <v>15960505</v>
          </cell>
          <cell r="E175">
            <v>124</v>
          </cell>
          <cell r="F175">
            <v>38</v>
          </cell>
          <cell r="G175">
            <v>92</v>
          </cell>
          <cell r="H175">
            <v>0</v>
          </cell>
          <cell r="I175">
            <v>28</v>
          </cell>
          <cell r="J175">
            <v>109</v>
          </cell>
          <cell r="K175">
            <v>127</v>
          </cell>
          <cell r="L175">
            <v>118</v>
          </cell>
          <cell r="M175">
            <v>124</v>
          </cell>
        </row>
        <row r="176">
          <cell r="A176">
            <v>5176126</v>
          </cell>
          <cell r="B176">
            <v>5112156</v>
          </cell>
          <cell r="C176">
            <v>4410</v>
          </cell>
          <cell r="D176">
            <v>15961010</v>
          </cell>
          <cell r="E176">
            <v>220</v>
          </cell>
          <cell r="F176">
            <v>225</v>
          </cell>
          <cell r="G176">
            <v>211</v>
          </cell>
          <cell r="H176">
            <v>232</v>
          </cell>
          <cell r="I176">
            <v>69</v>
          </cell>
          <cell r="J176">
            <v>115</v>
          </cell>
          <cell r="K176">
            <v>114</v>
          </cell>
          <cell r="L176">
            <v>119</v>
          </cell>
          <cell r="M176">
            <v>116</v>
          </cell>
        </row>
        <row r="177">
          <cell r="A177">
            <v>5176702</v>
          </cell>
          <cell r="B177">
            <v>5112444</v>
          </cell>
          <cell r="C177">
            <v>4410</v>
          </cell>
          <cell r="D177">
            <v>15960585</v>
          </cell>
          <cell r="E177">
            <v>175</v>
          </cell>
          <cell r="F177">
            <v>144</v>
          </cell>
          <cell r="G177">
            <v>162</v>
          </cell>
          <cell r="H177">
            <v>188</v>
          </cell>
          <cell r="I177">
            <v>196</v>
          </cell>
          <cell r="J177">
            <v>168</v>
          </cell>
          <cell r="K177">
            <v>171</v>
          </cell>
          <cell r="L177">
            <v>172</v>
          </cell>
          <cell r="M177">
            <v>178</v>
          </cell>
        </row>
        <row r="178">
          <cell r="A178">
            <v>5176484</v>
          </cell>
          <cell r="B178">
            <v>5112335</v>
          </cell>
          <cell r="C178">
            <v>4410</v>
          </cell>
          <cell r="D178">
            <v>15961070</v>
          </cell>
          <cell r="E178">
            <v>173</v>
          </cell>
          <cell r="F178">
            <v>136</v>
          </cell>
          <cell r="G178">
            <v>149</v>
          </cell>
          <cell r="H178">
            <v>150</v>
          </cell>
          <cell r="I178">
            <v>160</v>
          </cell>
          <cell r="J178">
            <v>150</v>
          </cell>
          <cell r="K178">
            <v>156</v>
          </cell>
          <cell r="L178">
            <v>167</v>
          </cell>
          <cell r="M178">
            <v>179</v>
          </cell>
        </row>
        <row r="179">
          <cell r="A179">
            <v>5177640</v>
          </cell>
          <cell r="B179">
            <v>5112913</v>
          </cell>
          <cell r="C179">
            <v>4410</v>
          </cell>
          <cell r="D179">
            <v>706227</v>
          </cell>
          <cell r="E179">
            <v>177</v>
          </cell>
          <cell r="F179">
            <v>153</v>
          </cell>
          <cell r="G179">
            <v>159</v>
          </cell>
          <cell r="H179">
            <v>131</v>
          </cell>
          <cell r="I179">
            <v>148</v>
          </cell>
          <cell r="J179">
            <v>143</v>
          </cell>
          <cell r="K179">
            <v>164</v>
          </cell>
          <cell r="L179">
            <v>153</v>
          </cell>
          <cell r="M179">
            <v>159</v>
          </cell>
        </row>
        <row r="180">
          <cell r="A180">
            <v>5176566</v>
          </cell>
          <cell r="B180">
            <v>5112376</v>
          </cell>
          <cell r="C180">
            <v>4410</v>
          </cell>
          <cell r="D180">
            <v>442299</v>
          </cell>
          <cell r="E180">
            <v>248</v>
          </cell>
          <cell r="F180">
            <v>201</v>
          </cell>
          <cell r="G180">
            <v>191</v>
          </cell>
          <cell r="H180">
            <v>186</v>
          </cell>
          <cell r="I180">
            <v>197</v>
          </cell>
          <cell r="J180">
            <v>179</v>
          </cell>
          <cell r="K180">
            <v>187</v>
          </cell>
          <cell r="L180">
            <v>200</v>
          </cell>
          <cell r="M180">
            <v>201</v>
          </cell>
        </row>
        <row r="181">
          <cell r="A181">
            <v>5177080</v>
          </cell>
          <cell r="B181">
            <v>5112633</v>
          </cell>
          <cell r="C181">
            <v>4410</v>
          </cell>
          <cell r="E181">
            <v>172</v>
          </cell>
          <cell r="F181">
            <v>152</v>
          </cell>
          <cell r="G181">
            <v>148</v>
          </cell>
          <cell r="H181">
            <v>144</v>
          </cell>
          <cell r="I181">
            <v>213</v>
          </cell>
          <cell r="J181">
            <v>183</v>
          </cell>
          <cell r="K181">
            <v>193</v>
          </cell>
          <cell r="L181">
            <v>172</v>
          </cell>
          <cell r="M181">
            <v>184</v>
          </cell>
        </row>
        <row r="182">
          <cell r="A182">
            <v>5176784</v>
          </cell>
          <cell r="B182">
            <v>5112485</v>
          </cell>
          <cell r="C182">
            <v>4410</v>
          </cell>
          <cell r="E182">
            <v>217</v>
          </cell>
          <cell r="F182">
            <v>193</v>
          </cell>
          <cell r="G182">
            <v>186</v>
          </cell>
          <cell r="H182">
            <v>165</v>
          </cell>
          <cell r="I182">
            <v>215</v>
          </cell>
          <cell r="J182">
            <v>185</v>
          </cell>
          <cell r="K182">
            <v>197</v>
          </cell>
          <cell r="L182">
            <v>178</v>
          </cell>
          <cell r="M182">
            <v>191</v>
          </cell>
        </row>
        <row r="183">
          <cell r="A183">
            <v>5180544</v>
          </cell>
          <cell r="B183">
            <v>5114365</v>
          </cell>
          <cell r="C183">
            <v>4410</v>
          </cell>
          <cell r="D183">
            <v>3653175</v>
          </cell>
          <cell r="E183">
            <v>254</v>
          </cell>
          <cell r="F183">
            <v>236</v>
          </cell>
          <cell r="G183">
            <v>201</v>
          </cell>
          <cell r="H183">
            <v>141</v>
          </cell>
          <cell r="I183">
            <v>196</v>
          </cell>
          <cell r="J183">
            <v>192</v>
          </cell>
          <cell r="K183">
            <v>197</v>
          </cell>
          <cell r="L183">
            <v>167</v>
          </cell>
          <cell r="M183">
            <v>152</v>
          </cell>
        </row>
        <row r="184">
          <cell r="A184">
            <v>5180524</v>
          </cell>
          <cell r="B184">
            <v>5114355</v>
          </cell>
          <cell r="C184">
            <v>4410</v>
          </cell>
          <cell r="D184">
            <v>3655718</v>
          </cell>
          <cell r="E184">
            <v>341</v>
          </cell>
          <cell r="F184">
            <v>262</v>
          </cell>
          <cell r="G184">
            <v>545</v>
          </cell>
          <cell r="H184">
            <v>495</v>
          </cell>
          <cell r="I184">
            <v>117</v>
          </cell>
          <cell r="J184">
            <v>148</v>
          </cell>
          <cell r="K184">
            <v>199</v>
          </cell>
          <cell r="L184">
            <v>246</v>
          </cell>
          <cell r="M184">
            <v>252</v>
          </cell>
        </row>
        <row r="185">
          <cell r="A185">
            <v>5177118</v>
          </cell>
          <cell r="B185">
            <v>5112652</v>
          </cell>
          <cell r="C185">
            <v>4410</v>
          </cell>
          <cell r="D185">
            <v>3648843</v>
          </cell>
          <cell r="E185">
            <v>233</v>
          </cell>
          <cell r="F185">
            <v>206</v>
          </cell>
          <cell r="G185">
            <v>200</v>
          </cell>
          <cell r="H185">
            <v>189</v>
          </cell>
          <cell r="I185">
            <v>273</v>
          </cell>
          <cell r="J185">
            <v>237</v>
          </cell>
          <cell r="K185">
            <v>251</v>
          </cell>
          <cell r="L185">
            <v>224</v>
          </cell>
          <cell r="M185">
            <v>242</v>
          </cell>
        </row>
        <row r="186">
          <cell r="A186">
            <v>5176896</v>
          </cell>
          <cell r="B186">
            <v>5112541</v>
          </cell>
          <cell r="C186">
            <v>4410</v>
          </cell>
          <cell r="D186">
            <v>32998173</v>
          </cell>
          <cell r="E186">
            <v>180</v>
          </cell>
          <cell r="F186">
            <v>149</v>
          </cell>
          <cell r="G186">
            <v>161</v>
          </cell>
          <cell r="H186">
            <v>141</v>
          </cell>
          <cell r="I186">
            <v>163</v>
          </cell>
          <cell r="J186">
            <v>151</v>
          </cell>
          <cell r="K186">
            <v>163</v>
          </cell>
          <cell r="L186">
            <v>155</v>
          </cell>
          <cell r="M186">
            <v>152</v>
          </cell>
        </row>
        <row r="187">
          <cell r="A187">
            <v>5180588</v>
          </cell>
          <cell r="B187">
            <v>5114387</v>
          </cell>
          <cell r="C187">
            <v>4410</v>
          </cell>
          <cell r="D187">
            <v>32997423</v>
          </cell>
          <cell r="E187">
            <v>172</v>
          </cell>
          <cell r="F187">
            <v>152</v>
          </cell>
          <cell r="G187">
            <v>148</v>
          </cell>
          <cell r="H187">
            <v>144</v>
          </cell>
          <cell r="I187">
            <v>213</v>
          </cell>
          <cell r="J187">
            <v>183</v>
          </cell>
          <cell r="K187">
            <v>193</v>
          </cell>
          <cell r="L187">
            <v>0</v>
          </cell>
          <cell r="M187">
            <v>0</v>
          </cell>
        </row>
        <row r="188">
          <cell r="A188">
            <v>5176830</v>
          </cell>
          <cell r="B188">
            <v>5112508</v>
          </cell>
          <cell r="C188">
            <v>4410</v>
          </cell>
          <cell r="D188">
            <v>70006349</v>
          </cell>
          <cell r="E188">
            <v>172</v>
          </cell>
          <cell r="F188">
            <v>152</v>
          </cell>
          <cell r="G188">
            <v>148</v>
          </cell>
          <cell r="H188">
            <v>144</v>
          </cell>
          <cell r="I188">
            <v>213</v>
          </cell>
          <cell r="J188">
            <v>183</v>
          </cell>
          <cell r="K188">
            <v>193</v>
          </cell>
          <cell r="L188">
            <v>47</v>
          </cell>
          <cell r="M188">
            <v>156</v>
          </cell>
        </row>
        <row r="189">
          <cell r="A189">
            <v>5176982</v>
          </cell>
          <cell r="B189">
            <v>5112584</v>
          </cell>
          <cell r="C189">
            <v>4410</v>
          </cell>
          <cell r="D189">
            <v>31116330</v>
          </cell>
          <cell r="E189">
            <v>218</v>
          </cell>
          <cell r="F189">
            <v>388</v>
          </cell>
          <cell r="G189">
            <v>187</v>
          </cell>
          <cell r="H189">
            <v>166</v>
          </cell>
          <cell r="I189">
            <v>217</v>
          </cell>
          <cell r="J189">
            <v>57</v>
          </cell>
          <cell r="K189">
            <v>66</v>
          </cell>
          <cell r="L189">
            <v>62</v>
          </cell>
          <cell r="M189">
            <v>50</v>
          </cell>
        </row>
        <row r="190">
          <cell r="A190">
            <v>5176526</v>
          </cell>
          <cell r="B190">
            <v>5112356</v>
          </cell>
          <cell r="C190">
            <v>4410</v>
          </cell>
          <cell r="D190">
            <v>3530489</v>
          </cell>
          <cell r="E190">
            <v>200</v>
          </cell>
          <cell r="F190">
            <v>176</v>
          </cell>
          <cell r="G190">
            <v>173</v>
          </cell>
          <cell r="H190">
            <v>193</v>
          </cell>
          <cell r="I190">
            <v>193</v>
          </cell>
          <cell r="J190">
            <v>173</v>
          </cell>
          <cell r="K190">
            <v>189</v>
          </cell>
          <cell r="L190">
            <v>172</v>
          </cell>
          <cell r="M190">
            <v>185</v>
          </cell>
        </row>
        <row r="191">
          <cell r="A191">
            <v>5176874</v>
          </cell>
          <cell r="B191">
            <v>5112530</v>
          </cell>
          <cell r="C191">
            <v>4410</v>
          </cell>
          <cell r="D191">
            <v>3509236</v>
          </cell>
          <cell r="E191">
            <v>233</v>
          </cell>
          <cell r="F191">
            <v>206</v>
          </cell>
          <cell r="G191">
            <v>560</v>
          </cell>
          <cell r="H191">
            <v>190</v>
          </cell>
          <cell r="I191">
            <v>198</v>
          </cell>
          <cell r="J191">
            <v>188</v>
          </cell>
          <cell r="K191">
            <v>218</v>
          </cell>
          <cell r="L191">
            <v>223</v>
          </cell>
          <cell r="M191">
            <v>302</v>
          </cell>
        </row>
        <row r="192">
          <cell r="A192">
            <v>5176440</v>
          </cell>
          <cell r="B192">
            <v>5112313</v>
          </cell>
          <cell r="C192">
            <v>4410</v>
          </cell>
          <cell r="D192">
            <v>10243936</v>
          </cell>
          <cell r="E192">
            <v>269</v>
          </cell>
          <cell r="F192">
            <v>789</v>
          </cell>
          <cell r="G192">
            <v>407</v>
          </cell>
          <cell r="H192">
            <v>487</v>
          </cell>
          <cell r="I192">
            <v>285</v>
          </cell>
          <cell r="J192">
            <v>119</v>
          </cell>
          <cell r="K192">
            <v>126</v>
          </cell>
          <cell r="L192">
            <v>141</v>
          </cell>
          <cell r="M192">
            <v>215</v>
          </cell>
        </row>
        <row r="193">
          <cell r="A193">
            <v>5177184</v>
          </cell>
          <cell r="B193">
            <v>5112685</v>
          </cell>
          <cell r="C193">
            <v>4410</v>
          </cell>
          <cell r="D193">
            <v>70006430</v>
          </cell>
          <cell r="E193">
            <v>243</v>
          </cell>
          <cell r="F193">
            <v>8</v>
          </cell>
          <cell r="G193">
            <v>409</v>
          </cell>
          <cell r="H193">
            <v>594</v>
          </cell>
          <cell r="I193">
            <v>82</v>
          </cell>
          <cell r="J193">
            <v>105</v>
          </cell>
          <cell r="K193">
            <v>188</v>
          </cell>
          <cell r="L193">
            <v>184</v>
          </cell>
          <cell r="M193">
            <v>224</v>
          </cell>
        </row>
        <row r="194">
          <cell r="A194">
            <v>5177022</v>
          </cell>
          <cell r="B194">
            <v>5112604</v>
          </cell>
          <cell r="C194">
            <v>4410</v>
          </cell>
          <cell r="D194">
            <v>70002696</v>
          </cell>
          <cell r="E194">
            <v>232</v>
          </cell>
          <cell r="F194">
            <v>198</v>
          </cell>
          <cell r="G194">
            <v>190</v>
          </cell>
          <cell r="H194">
            <v>188</v>
          </cell>
          <cell r="I194">
            <v>188</v>
          </cell>
          <cell r="J194">
            <v>172</v>
          </cell>
          <cell r="K194">
            <v>177</v>
          </cell>
          <cell r="L194">
            <v>164</v>
          </cell>
          <cell r="M194">
            <v>159</v>
          </cell>
        </row>
        <row r="195">
          <cell r="A195">
            <v>5180566</v>
          </cell>
          <cell r="B195">
            <v>5114376</v>
          </cell>
          <cell r="C195">
            <v>4410</v>
          </cell>
          <cell r="D195">
            <v>5315834</v>
          </cell>
          <cell r="E195">
            <v>405</v>
          </cell>
          <cell r="F195">
            <v>327</v>
          </cell>
          <cell r="G195">
            <v>239</v>
          </cell>
          <cell r="H195">
            <v>179</v>
          </cell>
          <cell r="I195">
            <v>341</v>
          </cell>
          <cell r="J195">
            <v>239</v>
          </cell>
          <cell r="K195">
            <v>340</v>
          </cell>
          <cell r="L195">
            <v>375</v>
          </cell>
          <cell r="M195">
            <v>357</v>
          </cell>
        </row>
        <row r="196">
          <cell r="A196">
            <v>5176548</v>
          </cell>
          <cell r="B196">
            <v>5112367</v>
          </cell>
          <cell r="C196">
            <v>4410</v>
          </cell>
          <cell r="D196">
            <v>156220</v>
          </cell>
          <cell r="E196">
            <v>210</v>
          </cell>
          <cell r="F196">
            <v>158</v>
          </cell>
          <cell r="G196">
            <v>147</v>
          </cell>
          <cell r="H196">
            <v>131</v>
          </cell>
          <cell r="I196">
            <v>147</v>
          </cell>
          <cell r="J196">
            <v>142</v>
          </cell>
          <cell r="K196">
            <v>130</v>
          </cell>
          <cell r="L196">
            <v>118</v>
          </cell>
          <cell r="M196">
            <v>165</v>
          </cell>
        </row>
        <row r="197">
          <cell r="A197">
            <v>5176852</v>
          </cell>
          <cell r="B197">
            <v>5112519</v>
          </cell>
          <cell r="C197">
            <v>4410</v>
          </cell>
          <cell r="D197">
            <v>1617998</v>
          </cell>
          <cell r="E197">
            <v>68</v>
          </cell>
          <cell r="F197">
            <v>74</v>
          </cell>
          <cell r="G197">
            <v>123</v>
          </cell>
          <cell r="H197">
            <v>150</v>
          </cell>
          <cell r="I197">
            <v>149</v>
          </cell>
          <cell r="J197">
            <v>154</v>
          </cell>
          <cell r="K197">
            <v>115</v>
          </cell>
          <cell r="L197">
            <v>113</v>
          </cell>
          <cell r="M197">
            <v>99</v>
          </cell>
        </row>
        <row r="198">
          <cell r="A198">
            <v>5177040</v>
          </cell>
          <cell r="B198">
            <v>5112613</v>
          </cell>
          <cell r="C198">
            <v>4410</v>
          </cell>
          <cell r="D198">
            <v>1502244</v>
          </cell>
          <cell r="E198">
            <v>118</v>
          </cell>
          <cell r="F198">
            <v>77</v>
          </cell>
          <cell r="G198">
            <v>83</v>
          </cell>
          <cell r="H198">
            <v>83</v>
          </cell>
          <cell r="I198">
            <v>81</v>
          </cell>
          <cell r="J198">
            <v>72</v>
          </cell>
          <cell r="K198">
            <v>68</v>
          </cell>
          <cell r="L198">
            <v>61</v>
          </cell>
          <cell r="M198">
            <v>102</v>
          </cell>
        </row>
        <row r="199">
          <cell r="A199">
            <v>5180508</v>
          </cell>
          <cell r="B199">
            <v>5114347</v>
          </cell>
          <cell r="C199">
            <v>4410</v>
          </cell>
          <cell r="D199">
            <v>1609087</v>
          </cell>
          <cell r="E199">
            <v>206</v>
          </cell>
          <cell r="F199">
            <v>162</v>
          </cell>
          <cell r="G199">
            <v>183</v>
          </cell>
          <cell r="H199">
            <v>177</v>
          </cell>
          <cell r="I199">
            <v>157</v>
          </cell>
          <cell r="J199">
            <v>146</v>
          </cell>
          <cell r="K199">
            <v>144</v>
          </cell>
          <cell r="L199">
            <v>126</v>
          </cell>
          <cell r="M199">
            <v>120</v>
          </cell>
        </row>
        <row r="200">
          <cell r="A200">
            <v>5180486</v>
          </cell>
          <cell r="B200">
            <v>5114336</v>
          </cell>
          <cell r="C200">
            <v>4410</v>
          </cell>
          <cell r="D200">
            <v>3305024</v>
          </cell>
          <cell r="E200">
            <v>106</v>
          </cell>
          <cell r="F200">
            <v>97</v>
          </cell>
          <cell r="G200">
            <v>115</v>
          </cell>
          <cell r="H200">
            <v>86</v>
          </cell>
          <cell r="I200">
            <v>99</v>
          </cell>
          <cell r="J200">
            <v>91</v>
          </cell>
          <cell r="K200">
            <v>95</v>
          </cell>
          <cell r="L200">
            <v>96</v>
          </cell>
          <cell r="M200">
            <v>108</v>
          </cell>
        </row>
        <row r="201">
          <cell r="A201">
            <v>5176462</v>
          </cell>
          <cell r="B201">
            <v>5112324</v>
          </cell>
          <cell r="C201">
            <v>4410</v>
          </cell>
          <cell r="D201">
            <v>3725788</v>
          </cell>
          <cell r="E201">
            <v>116</v>
          </cell>
          <cell r="F201">
            <v>113</v>
          </cell>
          <cell r="G201">
            <v>98</v>
          </cell>
          <cell r="H201">
            <v>94</v>
          </cell>
          <cell r="I201">
            <v>104</v>
          </cell>
          <cell r="J201">
            <v>105</v>
          </cell>
          <cell r="K201">
            <v>116</v>
          </cell>
          <cell r="L201">
            <v>121</v>
          </cell>
          <cell r="M201">
            <v>164</v>
          </cell>
        </row>
        <row r="202">
          <cell r="A202">
            <v>5176918</v>
          </cell>
          <cell r="B202">
            <v>5112552</v>
          </cell>
          <cell r="C202">
            <v>4410</v>
          </cell>
          <cell r="D202">
            <v>3725470</v>
          </cell>
          <cell r="E202">
            <v>95</v>
          </cell>
          <cell r="F202">
            <v>8</v>
          </cell>
          <cell r="G202">
            <v>172</v>
          </cell>
          <cell r="H202">
            <v>133</v>
          </cell>
          <cell r="I202">
            <v>134</v>
          </cell>
          <cell r="J202">
            <v>104</v>
          </cell>
          <cell r="K202">
            <v>106</v>
          </cell>
          <cell r="L202">
            <v>85</v>
          </cell>
          <cell r="M202">
            <v>100</v>
          </cell>
        </row>
        <row r="203">
          <cell r="A203">
            <v>5176962</v>
          </cell>
          <cell r="B203">
            <v>5112574</v>
          </cell>
          <cell r="C203">
            <v>4410</v>
          </cell>
          <cell r="D203">
            <v>3741444</v>
          </cell>
          <cell r="F203">
            <v>992</v>
          </cell>
          <cell r="H203">
            <v>489</v>
          </cell>
          <cell r="I203">
            <v>437</v>
          </cell>
          <cell r="J203">
            <v>434</v>
          </cell>
          <cell r="K203">
            <v>506</v>
          </cell>
          <cell r="L203">
            <v>391</v>
          </cell>
          <cell r="M203">
            <v>261</v>
          </cell>
        </row>
        <row r="204">
          <cell r="A204">
            <v>5176940</v>
          </cell>
          <cell r="B204">
            <v>5112563</v>
          </cell>
          <cell r="C204">
            <v>4410</v>
          </cell>
          <cell r="D204">
            <v>6825221</v>
          </cell>
          <cell r="E204">
            <v>325</v>
          </cell>
          <cell r="F204">
            <v>266</v>
          </cell>
          <cell r="G204">
            <v>157</v>
          </cell>
          <cell r="H204">
            <v>248</v>
          </cell>
          <cell r="I204">
            <v>0</v>
          </cell>
          <cell r="J204">
            <v>0</v>
          </cell>
          <cell r="K204">
            <v>170</v>
          </cell>
          <cell r="L204">
            <v>30</v>
          </cell>
          <cell r="M204">
            <v>224</v>
          </cell>
        </row>
        <row r="205">
          <cell r="A205">
            <v>5176808</v>
          </cell>
          <cell r="B205">
            <v>5112497</v>
          </cell>
          <cell r="C205">
            <v>4410</v>
          </cell>
          <cell r="D205">
            <v>3726095</v>
          </cell>
          <cell r="E205">
            <v>98</v>
          </cell>
          <cell r="F205">
            <v>63</v>
          </cell>
          <cell r="G205">
            <v>65</v>
          </cell>
          <cell r="H205">
            <v>75</v>
          </cell>
          <cell r="I205">
            <v>87</v>
          </cell>
          <cell r="J205">
            <v>0</v>
          </cell>
          <cell r="K205">
            <v>250</v>
          </cell>
          <cell r="L205">
            <v>217</v>
          </cell>
          <cell r="M205">
            <v>164</v>
          </cell>
        </row>
        <row r="206">
          <cell r="A206">
            <v>5177162</v>
          </cell>
          <cell r="B206">
            <v>5112674</v>
          </cell>
          <cell r="C206">
            <v>4410</v>
          </cell>
          <cell r="D206">
            <v>6824541</v>
          </cell>
          <cell r="E206">
            <v>210</v>
          </cell>
          <cell r="F206">
            <v>154</v>
          </cell>
          <cell r="G206">
            <v>155</v>
          </cell>
          <cell r="H206">
            <v>150</v>
          </cell>
          <cell r="I206">
            <v>183</v>
          </cell>
          <cell r="J206">
            <v>169</v>
          </cell>
          <cell r="K206">
            <v>208</v>
          </cell>
          <cell r="L206">
            <v>176</v>
          </cell>
          <cell r="M206">
            <v>184</v>
          </cell>
        </row>
        <row r="207">
          <cell r="A207">
            <v>5177000</v>
          </cell>
          <cell r="B207">
            <v>5112593</v>
          </cell>
          <cell r="C207">
            <v>4410</v>
          </cell>
          <cell r="D207">
            <v>7081993</v>
          </cell>
          <cell r="E207">
            <v>219</v>
          </cell>
          <cell r="F207">
            <v>358</v>
          </cell>
          <cell r="G207">
            <v>207</v>
          </cell>
          <cell r="H207">
            <v>212</v>
          </cell>
          <cell r="I207">
            <v>178</v>
          </cell>
          <cell r="J207">
            <v>157</v>
          </cell>
          <cell r="K207">
            <v>167</v>
          </cell>
          <cell r="L207">
            <v>170</v>
          </cell>
          <cell r="M207">
            <v>149</v>
          </cell>
        </row>
        <row r="208">
          <cell r="A208">
            <v>5177060</v>
          </cell>
          <cell r="B208">
            <v>5112623</v>
          </cell>
          <cell r="C208">
            <v>4410</v>
          </cell>
          <cell r="D208">
            <v>3307757</v>
          </cell>
          <cell r="E208">
            <v>153</v>
          </cell>
          <cell r="F208">
            <v>123</v>
          </cell>
          <cell r="G208">
            <v>125</v>
          </cell>
          <cell r="H208">
            <v>120</v>
          </cell>
          <cell r="I208">
            <v>135</v>
          </cell>
          <cell r="J208">
            <v>124</v>
          </cell>
          <cell r="K208">
            <v>123</v>
          </cell>
          <cell r="L208">
            <v>123</v>
          </cell>
          <cell r="M208">
            <v>134</v>
          </cell>
        </row>
        <row r="209">
          <cell r="A209">
            <v>5177140</v>
          </cell>
          <cell r="B209">
            <v>5112663</v>
          </cell>
          <cell r="C209">
            <v>4410</v>
          </cell>
          <cell r="D209">
            <v>7728052</v>
          </cell>
          <cell r="E209">
            <v>348</v>
          </cell>
          <cell r="F209">
            <v>311</v>
          </cell>
          <cell r="G209">
            <v>240</v>
          </cell>
          <cell r="H209">
            <v>188</v>
          </cell>
          <cell r="I209">
            <v>195</v>
          </cell>
          <cell r="J209">
            <v>181</v>
          </cell>
          <cell r="K209">
            <v>194</v>
          </cell>
          <cell r="L209">
            <v>191</v>
          </cell>
          <cell r="M209">
            <v>203</v>
          </cell>
        </row>
        <row r="210">
          <cell r="A210">
            <v>5176506</v>
          </cell>
          <cell r="B210">
            <v>5112346</v>
          </cell>
          <cell r="C210">
            <v>4410</v>
          </cell>
          <cell r="D210">
            <v>7104515</v>
          </cell>
          <cell r="E210">
            <v>112</v>
          </cell>
          <cell r="F210">
            <v>118</v>
          </cell>
          <cell r="G210">
            <v>115</v>
          </cell>
          <cell r="H210">
            <v>116</v>
          </cell>
          <cell r="I210">
            <v>123</v>
          </cell>
          <cell r="J210">
            <v>92</v>
          </cell>
          <cell r="K210">
            <v>100</v>
          </cell>
          <cell r="L210">
            <v>79</v>
          </cell>
          <cell r="M210">
            <v>110</v>
          </cell>
        </row>
        <row r="211">
          <cell r="A211">
            <v>5177102</v>
          </cell>
          <cell r="B211">
            <v>5112644</v>
          </cell>
          <cell r="C211">
            <v>4410</v>
          </cell>
          <cell r="D211">
            <v>7103621</v>
          </cell>
          <cell r="E211">
            <v>379</v>
          </cell>
          <cell r="F211">
            <v>345</v>
          </cell>
          <cell r="G211">
            <v>356</v>
          </cell>
          <cell r="H211">
            <v>338</v>
          </cell>
          <cell r="I211">
            <v>350</v>
          </cell>
          <cell r="J211">
            <v>331</v>
          </cell>
          <cell r="K211">
            <v>350</v>
          </cell>
          <cell r="L211">
            <v>429</v>
          </cell>
          <cell r="M211">
            <v>443</v>
          </cell>
        </row>
        <row r="212">
          <cell r="A212">
            <v>5180412</v>
          </cell>
          <cell r="B212">
            <v>5114299</v>
          </cell>
          <cell r="C212">
            <v>4410</v>
          </cell>
          <cell r="E212">
            <v>1138</v>
          </cell>
          <cell r="F212">
            <v>152</v>
          </cell>
          <cell r="G212">
            <v>148</v>
          </cell>
          <cell r="H212">
            <v>144</v>
          </cell>
          <cell r="I212">
            <v>213</v>
          </cell>
          <cell r="J212">
            <v>183</v>
          </cell>
          <cell r="K212">
            <v>193</v>
          </cell>
          <cell r="L212">
            <v>172</v>
          </cell>
          <cell r="M212">
            <v>368</v>
          </cell>
        </row>
        <row r="213">
          <cell r="A213">
            <v>5177558</v>
          </cell>
          <cell r="B213">
            <v>5112872</v>
          </cell>
          <cell r="C213">
            <v>4410</v>
          </cell>
          <cell r="E213">
            <v>172</v>
          </cell>
          <cell r="F213">
            <v>152</v>
          </cell>
          <cell r="G213">
            <v>148</v>
          </cell>
          <cell r="H213">
            <v>144</v>
          </cell>
          <cell r="I213">
            <v>213</v>
          </cell>
          <cell r="J213">
            <v>183</v>
          </cell>
          <cell r="K213">
            <v>193</v>
          </cell>
          <cell r="L213">
            <v>172</v>
          </cell>
          <cell r="M213">
            <v>184</v>
          </cell>
        </row>
        <row r="214">
          <cell r="A214">
            <v>5177310</v>
          </cell>
          <cell r="B214">
            <v>5112748</v>
          </cell>
          <cell r="C214">
            <v>4410</v>
          </cell>
          <cell r="D214">
            <v>3648694</v>
          </cell>
          <cell r="E214">
            <v>261</v>
          </cell>
          <cell r="F214">
            <v>493</v>
          </cell>
          <cell r="G214">
            <v>224</v>
          </cell>
          <cell r="H214">
            <v>198</v>
          </cell>
          <cell r="I214">
            <v>260</v>
          </cell>
          <cell r="J214">
            <v>223</v>
          </cell>
          <cell r="K214">
            <v>237</v>
          </cell>
          <cell r="L214">
            <v>215</v>
          </cell>
          <cell r="M214">
            <v>229</v>
          </cell>
        </row>
        <row r="215">
          <cell r="A215">
            <v>5177252</v>
          </cell>
          <cell r="B215">
            <v>5112719</v>
          </cell>
          <cell r="C215">
            <v>4410</v>
          </cell>
          <cell r="D215">
            <v>3655807</v>
          </cell>
          <cell r="E215">
            <v>268</v>
          </cell>
          <cell r="F215">
            <v>238</v>
          </cell>
          <cell r="G215">
            <v>230</v>
          </cell>
          <cell r="H215">
            <v>204</v>
          </cell>
          <cell r="I215">
            <v>267</v>
          </cell>
          <cell r="J215">
            <v>229</v>
          </cell>
          <cell r="K215">
            <v>244</v>
          </cell>
          <cell r="L215">
            <v>221</v>
          </cell>
          <cell r="M215">
            <v>236</v>
          </cell>
        </row>
        <row r="216">
          <cell r="A216">
            <v>5177480</v>
          </cell>
          <cell r="B216">
            <v>5112833</v>
          </cell>
          <cell r="C216">
            <v>4410</v>
          </cell>
          <cell r="D216">
            <v>1897293</v>
          </cell>
          <cell r="E216">
            <v>230</v>
          </cell>
          <cell r="F216">
            <v>142</v>
          </cell>
          <cell r="G216">
            <v>0</v>
          </cell>
          <cell r="H216">
            <v>0</v>
          </cell>
          <cell r="I216">
            <v>24</v>
          </cell>
          <cell r="J216">
            <v>121</v>
          </cell>
          <cell r="K216">
            <v>125</v>
          </cell>
          <cell r="L216">
            <v>151</v>
          </cell>
          <cell r="M216">
            <v>71</v>
          </cell>
        </row>
        <row r="217">
          <cell r="A217">
            <v>5180418</v>
          </cell>
          <cell r="B217">
            <v>5114302</v>
          </cell>
          <cell r="C217">
            <v>4410</v>
          </cell>
          <cell r="D217">
            <v>3530612</v>
          </cell>
          <cell r="E217">
            <v>107</v>
          </cell>
          <cell r="F217">
            <v>0</v>
          </cell>
          <cell r="G217">
            <v>385</v>
          </cell>
          <cell r="H217">
            <v>412</v>
          </cell>
          <cell r="I217">
            <v>404</v>
          </cell>
          <cell r="J217">
            <v>374</v>
          </cell>
          <cell r="K217">
            <v>373</v>
          </cell>
          <cell r="L217">
            <v>372</v>
          </cell>
          <cell r="M217">
            <v>420</v>
          </cell>
        </row>
        <row r="218">
          <cell r="A218">
            <v>5177514</v>
          </cell>
          <cell r="B218">
            <v>5112850</v>
          </cell>
          <cell r="C218">
            <v>4410</v>
          </cell>
          <cell r="D218">
            <v>10503146</v>
          </cell>
          <cell r="E218">
            <v>172</v>
          </cell>
          <cell r="F218">
            <v>229</v>
          </cell>
          <cell r="G218">
            <v>169</v>
          </cell>
          <cell r="H218">
            <v>163</v>
          </cell>
          <cell r="I218">
            <v>24</v>
          </cell>
          <cell r="J218">
            <v>144</v>
          </cell>
          <cell r="K218">
            <v>153</v>
          </cell>
          <cell r="L218">
            <v>138</v>
          </cell>
          <cell r="M218">
            <v>134</v>
          </cell>
        </row>
        <row r="219">
          <cell r="A219">
            <v>5177328</v>
          </cell>
          <cell r="B219">
            <v>5112757</v>
          </cell>
          <cell r="C219">
            <v>4410</v>
          </cell>
          <cell r="D219">
            <v>1676018</v>
          </cell>
          <cell r="E219">
            <v>172</v>
          </cell>
          <cell r="F219">
            <v>358</v>
          </cell>
          <cell r="G219">
            <v>217</v>
          </cell>
          <cell r="H219">
            <v>71</v>
          </cell>
          <cell r="I219">
            <v>193</v>
          </cell>
          <cell r="J219">
            <v>185</v>
          </cell>
          <cell r="K219">
            <v>204</v>
          </cell>
          <cell r="L219">
            <v>192</v>
          </cell>
          <cell r="M219">
            <v>180</v>
          </cell>
        </row>
        <row r="220">
          <cell r="A220">
            <v>5177536</v>
          </cell>
          <cell r="B220">
            <v>5112861</v>
          </cell>
          <cell r="C220">
            <v>4410</v>
          </cell>
          <cell r="D220">
            <v>10505256</v>
          </cell>
          <cell r="E220">
            <v>233</v>
          </cell>
          <cell r="F220">
            <v>214</v>
          </cell>
          <cell r="G220">
            <v>203</v>
          </cell>
          <cell r="H220">
            <v>0</v>
          </cell>
          <cell r="I220">
            <v>180</v>
          </cell>
          <cell r="J220">
            <v>164</v>
          </cell>
          <cell r="K220">
            <v>169</v>
          </cell>
          <cell r="L220">
            <v>153</v>
          </cell>
          <cell r="M220">
            <v>0</v>
          </cell>
        </row>
        <row r="221">
          <cell r="A221">
            <v>5177408</v>
          </cell>
          <cell r="B221">
            <v>5112797</v>
          </cell>
          <cell r="C221">
            <v>4410</v>
          </cell>
          <cell r="D221">
            <v>10407447</v>
          </cell>
          <cell r="E221">
            <v>172</v>
          </cell>
          <cell r="F221">
            <v>230</v>
          </cell>
          <cell r="G221">
            <v>94</v>
          </cell>
          <cell r="H221">
            <v>27</v>
          </cell>
          <cell r="I221">
            <v>130</v>
          </cell>
          <cell r="J221">
            <v>49</v>
          </cell>
          <cell r="K221">
            <v>79</v>
          </cell>
          <cell r="L221">
            <v>59</v>
          </cell>
          <cell r="M221">
            <v>54</v>
          </cell>
        </row>
        <row r="222">
          <cell r="A222">
            <v>5177366</v>
          </cell>
          <cell r="B222">
            <v>5112776</v>
          </cell>
          <cell r="C222">
            <v>4410</v>
          </cell>
          <cell r="D222">
            <v>963645</v>
          </cell>
          <cell r="E222">
            <v>70</v>
          </cell>
          <cell r="F222">
            <v>49</v>
          </cell>
          <cell r="G222">
            <v>86</v>
          </cell>
          <cell r="H222">
            <v>76</v>
          </cell>
          <cell r="I222">
            <v>65</v>
          </cell>
          <cell r="J222">
            <v>52</v>
          </cell>
          <cell r="K222">
            <v>48</v>
          </cell>
          <cell r="L222">
            <v>44</v>
          </cell>
          <cell r="M222">
            <v>44</v>
          </cell>
        </row>
        <row r="223">
          <cell r="A223">
            <v>5177444</v>
          </cell>
          <cell r="B223">
            <v>5112815</v>
          </cell>
          <cell r="C223">
            <v>4410</v>
          </cell>
          <cell r="D223">
            <v>1691956</v>
          </cell>
          <cell r="E223">
            <v>230</v>
          </cell>
          <cell r="F223">
            <v>0</v>
          </cell>
          <cell r="G223">
            <v>83</v>
          </cell>
          <cell r="H223">
            <v>0</v>
          </cell>
          <cell r="I223">
            <v>0</v>
          </cell>
          <cell r="J223">
            <v>0</v>
          </cell>
          <cell r="K223">
            <v>0</v>
          </cell>
          <cell r="L223">
            <v>0</v>
          </cell>
          <cell r="M223">
            <v>0</v>
          </cell>
        </row>
        <row r="224">
          <cell r="A224">
            <v>5177290</v>
          </cell>
          <cell r="B224">
            <v>5112738</v>
          </cell>
          <cell r="C224">
            <v>4410</v>
          </cell>
          <cell r="D224">
            <v>1617991</v>
          </cell>
          <cell r="E224">
            <v>231</v>
          </cell>
          <cell r="F224">
            <v>200</v>
          </cell>
          <cell r="G224">
            <v>209</v>
          </cell>
          <cell r="H224">
            <v>220</v>
          </cell>
          <cell r="I224">
            <v>233</v>
          </cell>
          <cell r="J224">
            <v>221</v>
          </cell>
          <cell r="K224">
            <v>249</v>
          </cell>
          <cell r="L224">
            <v>212</v>
          </cell>
          <cell r="M224">
            <v>244</v>
          </cell>
        </row>
        <row r="225">
          <cell r="A225">
            <v>5177268</v>
          </cell>
          <cell r="B225">
            <v>5112727</v>
          </cell>
          <cell r="C225">
            <v>4410</v>
          </cell>
          <cell r="D225">
            <v>1676016</v>
          </cell>
          <cell r="E225">
            <v>7</v>
          </cell>
          <cell r="F225">
            <v>37</v>
          </cell>
          <cell r="G225">
            <v>45</v>
          </cell>
          <cell r="H225">
            <v>48</v>
          </cell>
          <cell r="I225">
            <v>46</v>
          </cell>
          <cell r="J225">
            <v>90</v>
          </cell>
          <cell r="K225">
            <v>43</v>
          </cell>
          <cell r="L225">
            <v>35</v>
          </cell>
          <cell r="M225">
            <v>39</v>
          </cell>
        </row>
        <row r="226">
          <cell r="A226">
            <v>5177458</v>
          </cell>
          <cell r="B226">
            <v>5112822</v>
          </cell>
          <cell r="C226">
            <v>4410</v>
          </cell>
          <cell r="D226">
            <v>3730133</v>
          </cell>
          <cell r="E226">
            <v>131</v>
          </cell>
          <cell r="F226">
            <v>127</v>
          </cell>
          <cell r="G226">
            <v>147</v>
          </cell>
          <cell r="H226">
            <v>133</v>
          </cell>
          <cell r="I226">
            <v>117</v>
          </cell>
          <cell r="J226">
            <v>115</v>
          </cell>
          <cell r="K226">
            <v>134</v>
          </cell>
          <cell r="L226">
            <v>104</v>
          </cell>
          <cell r="M226">
            <v>125</v>
          </cell>
        </row>
        <row r="227">
          <cell r="A227">
            <v>5177388</v>
          </cell>
          <cell r="B227">
            <v>5112787</v>
          </cell>
          <cell r="C227">
            <v>4410</v>
          </cell>
          <cell r="D227">
            <v>3730590</v>
          </cell>
          <cell r="E227">
            <v>166</v>
          </cell>
          <cell r="F227">
            <v>122</v>
          </cell>
          <cell r="G227">
            <v>84</v>
          </cell>
          <cell r="H227">
            <v>94</v>
          </cell>
          <cell r="I227">
            <v>157</v>
          </cell>
          <cell r="J227">
            <v>104</v>
          </cell>
          <cell r="K227">
            <v>134</v>
          </cell>
          <cell r="L227">
            <v>117</v>
          </cell>
          <cell r="M227">
            <v>134</v>
          </cell>
        </row>
        <row r="228">
          <cell r="A228">
            <v>5177346</v>
          </cell>
          <cell r="B228">
            <v>5112766</v>
          </cell>
          <cell r="C228">
            <v>4410</v>
          </cell>
          <cell r="D228">
            <v>6824699</v>
          </cell>
          <cell r="E228">
            <v>186</v>
          </cell>
          <cell r="F228">
            <v>159</v>
          </cell>
          <cell r="G228">
            <v>172</v>
          </cell>
          <cell r="H228">
            <v>160</v>
          </cell>
          <cell r="I228">
            <v>168</v>
          </cell>
          <cell r="J228">
            <v>161</v>
          </cell>
          <cell r="K228">
            <v>163</v>
          </cell>
          <cell r="L228">
            <v>158</v>
          </cell>
          <cell r="M228">
            <v>170</v>
          </cell>
        </row>
        <row r="229">
          <cell r="A229">
            <v>5180420</v>
          </cell>
          <cell r="B229">
            <v>5114303</v>
          </cell>
          <cell r="C229">
            <v>4410</v>
          </cell>
          <cell r="D229">
            <v>3313746</v>
          </cell>
          <cell r="E229">
            <v>209</v>
          </cell>
          <cell r="F229">
            <v>149</v>
          </cell>
          <cell r="G229">
            <v>147</v>
          </cell>
          <cell r="H229">
            <v>147</v>
          </cell>
          <cell r="I229">
            <v>164</v>
          </cell>
          <cell r="J229">
            <v>145</v>
          </cell>
          <cell r="K229">
            <v>150</v>
          </cell>
          <cell r="L229">
            <v>139</v>
          </cell>
          <cell r="M229">
            <v>159</v>
          </cell>
        </row>
        <row r="230">
          <cell r="A230">
            <v>5177498</v>
          </cell>
          <cell r="B230">
            <v>5112842</v>
          </cell>
          <cell r="C230">
            <v>4410</v>
          </cell>
          <cell r="D230">
            <v>3725186</v>
          </cell>
          <cell r="E230">
            <v>173</v>
          </cell>
          <cell r="F230">
            <v>140</v>
          </cell>
          <cell r="G230">
            <v>169</v>
          </cell>
          <cell r="H230">
            <v>179</v>
          </cell>
          <cell r="I230">
            <v>173</v>
          </cell>
          <cell r="J230">
            <v>162</v>
          </cell>
          <cell r="K230">
            <v>182</v>
          </cell>
          <cell r="L230">
            <v>159</v>
          </cell>
          <cell r="M230">
            <v>111</v>
          </cell>
        </row>
        <row r="231">
          <cell r="A231">
            <v>5180404</v>
          </cell>
          <cell r="B231">
            <v>5114295</v>
          </cell>
          <cell r="C231">
            <v>4410</v>
          </cell>
          <cell r="D231">
            <v>3307308</v>
          </cell>
          <cell r="E231">
            <v>234</v>
          </cell>
          <cell r="F231">
            <v>219</v>
          </cell>
          <cell r="G231">
            <v>173</v>
          </cell>
          <cell r="H231">
            <v>184</v>
          </cell>
          <cell r="I231">
            <v>227</v>
          </cell>
          <cell r="J231">
            <v>217</v>
          </cell>
          <cell r="K231">
            <v>249</v>
          </cell>
          <cell r="L231">
            <v>214</v>
          </cell>
          <cell r="M231">
            <v>233</v>
          </cell>
        </row>
        <row r="232">
          <cell r="A232">
            <v>5180414</v>
          </cell>
          <cell r="B232">
            <v>5114300</v>
          </cell>
          <cell r="C232">
            <v>4410</v>
          </cell>
          <cell r="D232">
            <v>7116301</v>
          </cell>
          <cell r="E232">
            <v>279</v>
          </cell>
          <cell r="F232">
            <v>238</v>
          </cell>
          <cell r="G232">
            <v>227</v>
          </cell>
          <cell r="H232">
            <v>208</v>
          </cell>
          <cell r="I232">
            <v>231</v>
          </cell>
          <cell r="J232">
            <v>233</v>
          </cell>
          <cell r="K232">
            <v>243</v>
          </cell>
          <cell r="L232">
            <v>237</v>
          </cell>
          <cell r="M232">
            <v>268</v>
          </cell>
        </row>
        <row r="233">
          <cell r="A233">
            <v>5180328</v>
          </cell>
          <cell r="B233">
            <v>5114257</v>
          </cell>
          <cell r="C233">
            <v>4410</v>
          </cell>
          <cell r="D233">
            <v>2106164</v>
          </cell>
          <cell r="E233">
            <v>492</v>
          </cell>
          <cell r="F233">
            <v>174</v>
          </cell>
          <cell r="G233">
            <v>198</v>
          </cell>
          <cell r="H233">
            <v>187</v>
          </cell>
          <cell r="I233">
            <v>220</v>
          </cell>
          <cell r="J233">
            <v>141</v>
          </cell>
          <cell r="K233">
            <v>197</v>
          </cell>
          <cell r="L233">
            <v>201</v>
          </cell>
          <cell r="M233">
            <v>221</v>
          </cell>
        </row>
        <row r="234">
          <cell r="A234">
            <v>5180350</v>
          </cell>
          <cell r="B234">
            <v>5114268</v>
          </cell>
          <cell r="C234">
            <v>4410</v>
          </cell>
          <cell r="D234">
            <v>4866909</v>
          </cell>
          <cell r="E234">
            <v>502</v>
          </cell>
          <cell r="F234">
            <v>456</v>
          </cell>
          <cell r="G234">
            <v>456</v>
          </cell>
          <cell r="H234">
            <v>394</v>
          </cell>
          <cell r="I234">
            <v>396</v>
          </cell>
          <cell r="J234">
            <v>361</v>
          </cell>
          <cell r="K234">
            <v>383</v>
          </cell>
          <cell r="L234">
            <v>310</v>
          </cell>
          <cell r="M234">
            <v>361</v>
          </cell>
        </row>
        <row r="235">
          <cell r="A235">
            <v>5180312</v>
          </cell>
          <cell r="B235">
            <v>5114249</v>
          </cell>
          <cell r="C235">
            <v>4410</v>
          </cell>
          <cell r="D235">
            <v>7287965</v>
          </cell>
          <cell r="E235">
            <v>563</v>
          </cell>
          <cell r="F235">
            <v>423</v>
          </cell>
          <cell r="G235">
            <v>505</v>
          </cell>
          <cell r="H235">
            <v>442</v>
          </cell>
          <cell r="I235">
            <v>553</v>
          </cell>
          <cell r="J235">
            <v>538</v>
          </cell>
          <cell r="K235">
            <v>486</v>
          </cell>
          <cell r="L235">
            <v>396</v>
          </cell>
          <cell r="M235">
            <v>458</v>
          </cell>
        </row>
        <row r="236">
          <cell r="A236">
            <v>5069890</v>
          </cell>
          <cell r="B236">
            <v>5059038</v>
          </cell>
          <cell r="C236">
            <v>4410</v>
          </cell>
          <cell r="E236">
            <v>144</v>
          </cell>
          <cell r="F236">
            <v>128</v>
          </cell>
          <cell r="G236">
            <v>124</v>
          </cell>
          <cell r="H236">
            <v>119</v>
          </cell>
          <cell r="I236">
            <v>175</v>
          </cell>
          <cell r="J236">
            <v>149</v>
          </cell>
          <cell r="K236">
            <v>157</v>
          </cell>
          <cell r="L236">
            <v>141</v>
          </cell>
          <cell r="M236">
            <v>151</v>
          </cell>
        </row>
        <row r="237">
          <cell r="A237">
            <v>5053990</v>
          </cell>
          <cell r="B237">
            <v>5051088</v>
          </cell>
          <cell r="C237">
            <v>4410</v>
          </cell>
          <cell r="E237">
            <v>172</v>
          </cell>
          <cell r="F237">
            <v>143</v>
          </cell>
          <cell r="G237">
            <v>157</v>
          </cell>
          <cell r="H237">
            <v>149</v>
          </cell>
          <cell r="I237">
            <v>207</v>
          </cell>
          <cell r="J237">
            <v>189</v>
          </cell>
          <cell r="K237">
            <v>181</v>
          </cell>
          <cell r="L237">
            <v>183</v>
          </cell>
          <cell r="M237">
            <v>179</v>
          </cell>
        </row>
        <row r="238">
          <cell r="A238">
            <v>5171614</v>
          </cell>
          <cell r="B238">
            <v>5109900</v>
          </cell>
          <cell r="C238">
            <v>4410</v>
          </cell>
          <cell r="D238">
            <v>1535523</v>
          </cell>
          <cell r="E238">
            <v>132</v>
          </cell>
          <cell r="F238">
            <v>349</v>
          </cell>
          <cell r="G238">
            <v>381</v>
          </cell>
          <cell r="H238">
            <v>324</v>
          </cell>
          <cell r="I238">
            <v>310</v>
          </cell>
          <cell r="J238">
            <v>310</v>
          </cell>
          <cell r="K238">
            <v>287</v>
          </cell>
          <cell r="L238">
            <v>271</v>
          </cell>
          <cell r="M238">
            <v>275</v>
          </cell>
        </row>
        <row r="239">
          <cell r="A239">
            <v>5053992</v>
          </cell>
          <cell r="B239">
            <v>5051089</v>
          </cell>
          <cell r="C239">
            <v>4410</v>
          </cell>
          <cell r="D239">
            <v>3362812</v>
          </cell>
          <cell r="E239">
            <v>172</v>
          </cell>
          <cell r="F239">
            <v>143</v>
          </cell>
          <cell r="G239">
            <v>157</v>
          </cell>
          <cell r="H239">
            <v>149</v>
          </cell>
          <cell r="I239">
            <v>207</v>
          </cell>
          <cell r="J239">
            <v>189</v>
          </cell>
          <cell r="K239">
            <v>181</v>
          </cell>
          <cell r="L239">
            <v>183</v>
          </cell>
          <cell r="M239">
            <v>212</v>
          </cell>
        </row>
        <row r="240">
          <cell r="A240">
            <v>5171680</v>
          </cell>
          <cell r="B240">
            <v>5109933</v>
          </cell>
          <cell r="C240">
            <v>4410</v>
          </cell>
          <cell r="D240">
            <v>3642263</v>
          </cell>
          <cell r="E240">
            <v>325</v>
          </cell>
          <cell r="F240">
            <v>284</v>
          </cell>
          <cell r="G240">
            <v>291</v>
          </cell>
          <cell r="H240">
            <v>294</v>
          </cell>
          <cell r="I240">
            <v>311</v>
          </cell>
          <cell r="J240">
            <v>265</v>
          </cell>
          <cell r="K240">
            <v>394</v>
          </cell>
          <cell r="L240">
            <v>278</v>
          </cell>
          <cell r="M240">
            <v>287</v>
          </cell>
        </row>
        <row r="241">
          <cell r="A241">
            <v>5095452</v>
          </cell>
          <cell r="B241">
            <v>5071819</v>
          </cell>
          <cell r="C241">
            <v>4410</v>
          </cell>
          <cell r="D241">
            <v>31988423</v>
          </cell>
          <cell r="E241">
            <v>172</v>
          </cell>
          <cell r="F241">
            <v>143</v>
          </cell>
          <cell r="G241">
            <v>157</v>
          </cell>
          <cell r="H241">
            <v>149</v>
          </cell>
          <cell r="I241">
            <v>207</v>
          </cell>
          <cell r="J241">
            <v>179</v>
          </cell>
          <cell r="K241">
            <v>131</v>
          </cell>
          <cell r="L241">
            <v>146</v>
          </cell>
          <cell r="M241">
            <v>130</v>
          </cell>
        </row>
        <row r="242">
          <cell r="A242">
            <v>5095512</v>
          </cell>
          <cell r="B242">
            <v>5071849</v>
          </cell>
          <cell r="C242">
            <v>4410</v>
          </cell>
          <cell r="D242">
            <v>31981292</v>
          </cell>
          <cell r="E242">
            <v>235</v>
          </cell>
          <cell r="F242">
            <v>195</v>
          </cell>
          <cell r="G242">
            <v>217</v>
          </cell>
          <cell r="H242">
            <v>189</v>
          </cell>
          <cell r="I242">
            <v>228</v>
          </cell>
          <cell r="J242">
            <v>295</v>
          </cell>
          <cell r="K242">
            <v>205</v>
          </cell>
          <cell r="L242">
            <v>210</v>
          </cell>
          <cell r="M242">
            <v>232</v>
          </cell>
        </row>
        <row r="243">
          <cell r="A243">
            <v>5171786</v>
          </cell>
          <cell r="B243">
            <v>5109986</v>
          </cell>
          <cell r="C243">
            <v>4410</v>
          </cell>
          <cell r="D243">
            <v>3360956</v>
          </cell>
          <cell r="E243">
            <v>274</v>
          </cell>
          <cell r="F243">
            <v>244</v>
          </cell>
          <cell r="G243">
            <v>238</v>
          </cell>
          <cell r="H243">
            <v>210</v>
          </cell>
          <cell r="I243">
            <v>274</v>
          </cell>
          <cell r="J243">
            <v>310</v>
          </cell>
          <cell r="K243">
            <v>276</v>
          </cell>
          <cell r="L243">
            <v>457</v>
          </cell>
          <cell r="M243">
            <v>836</v>
          </cell>
        </row>
        <row r="244">
          <cell r="A244">
            <v>5171832</v>
          </cell>
          <cell r="B244">
            <v>5110009</v>
          </cell>
          <cell r="C244">
            <v>4410</v>
          </cell>
          <cell r="D244">
            <v>3506085</v>
          </cell>
          <cell r="E244">
            <v>251</v>
          </cell>
          <cell r="F244">
            <v>643</v>
          </cell>
          <cell r="G244">
            <v>126</v>
          </cell>
          <cell r="H244">
            <v>170</v>
          </cell>
          <cell r="I244">
            <v>193</v>
          </cell>
          <cell r="J244">
            <v>204</v>
          </cell>
          <cell r="K244">
            <v>204</v>
          </cell>
          <cell r="L244">
            <v>168</v>
          </cell>
          <cell r="M244">
            <v>203</v>
          </cell>
        </row>
        <row r="245">
          <cell r="A245">
            <v>5095448</v>
          </cell>
          <cell r="B245">
            <v>5071817</v>
          </cell>
          <cell r="C245">
            <v>4410</v>
          </cell>
          <cell r="D245" t="str">
            <v>70006220A</v>
          </cell>
          <cell r="E245">
            <v>33</v>
          </cell>
          <cell r="F245">
            <v>34</v>
          </cell>
          <cell r="G245">
            <v>44</v>
          </cell>
          <cell r="H245">
            <v>31</v>
          </cell>
          <cell r="I245">
            <v>40</v>
          </cell>
          <cell r="J245">
            <v>31</v>
          </cell>
          <cell r="K245">
            <v>38</v>
          </cell>
          <cell r="L245">
            <v>46</v>
          </cell>
          <cell r="M245">
            <v>24</v>
          </cell>
        </row>
        <row r="246">
          <cell r="A246">
            <v>5095462</v>
          </cell>
          <cell r="B246">
            <v>5071824</v>
          </cell>
          <cell r="C246">
            <v>4410</v>
          </cell>
          <cell r="D246">
            <v>5309091</v>
          </cell>
          <cell r="E246">
            <v>96</v>
          </cell>
          <cell r="F246">
            <v>69</v>
          </cell>
          <cell r="G246">
            <v>60</v>
          </cell>
          <cell r="H246">
            <v>66</v>
          </cell>
          <cell r="I246">
            <v>0</v>
          </cell>
          <cell r="J246">
            <v>59</v>
          </cell>
          <cell r="K246">
            <v>56</v>
          </cell>
          <cell r="L246">
            <v>52</v>
          </cell>
          <cell r="M246">
            <v>47</v>
          </cell>
        </row>
        <row r="247">
          <cell r="A247">
            <v>5180040</v>
          </cell>
          <cell r="B247">
            <v>5114113</v>
          </cell>
          <cell r="C247">
            <v>4410</v>
          </cell>
          <cell r="D247">
            <v>5316454</v>
          </cell>
          <cell r="E247">
            <v>340</v>
          </cell>
          <cell r="F247">
            <v>328</v>
          </cell>
          <cell r="G247">
            <v>341</v>
          </cell>
          <cell r="H247">
            <v>323</v>
          </cell>
          <cell r="I247">
            <v>366</v>
          </cell>
          <cell r="J247">
            <v>328</v>
          </cell>
          <cell r="K247">
            <v>317</v>
          </cell>
          <cell r="L247">
            <v>312</v>
          </cell>
          <cell r="M247">
            <v>332</v>
          </cell>
        </row>
        <row r="248">
          <cell r="A248">
            <v>5095598</v>
          </cell>
          <cell r="B248">
            <v>5071892</v>
          </cell>
          <cell r="C248">
            <v>4410</v>
          </cell>
          <cell r="D248">
            <v>16007652</v>
          </cell>
          <cell r="E248">
            <v>238</v>
          </cell>
          <cell r="F248">
            <v>208</v>
          </cell>
          <cell r="G248">
            <v>245</v>
          </cell>
          <cell r="H248">
            <v>207</v>
          </cell>
          <cell r="I248">
            <v>240</v>
          </cell>
          <cell r="J248">
            <v>247</v>
          </cell>
          <cell r="K248">
            <v>248</v>
          </cell>
          <cell r="L248">
            <v>283</v>
          </cell>
          <cell r="M248">
            <v>263</v>
          </cell>
        </row>
        <row r="249">
          <cell r="A249">
            <v>5095466</v>
          </cell>
          <cell r="B249">
            <v>5071826</v>
          </cell>
          <cell r="C249">
            <v>4410</v>
          </cell>
          <cell r="D249">
            <v>16007173</v>
          </cell>
          <cell r="E249">
            <v>379</v>
          </cell>
          <cell r="F249">
            <v>522</v>
          </cell>
          <cell r="G249">
            <v>381</v>
          </cell>
          <cell r="H249">
            <v>95</v>
          </cell>
          <cell r="I249">
            <v>274</v>
          </cell>
          <cell r="J249">
            <v>243</v>
          </cell>
          <cell r="K249">
            <v>227</v>
          </cell>
          <cell r="L249">
            <v>254</v>
          </cell>
          <cell r="M249">
            <v>251</v>
          </cell>
        </row>
        <row r="250">
          <cell r="A250">
            <v>5095540</v>
          </cell>
          <cell r="B250">
            <v>5071863</v>
          </cell>
          <cell r="C250">
            <v>4410</v>
          </cell>
          <cell r="D250">
            <v>10505241</v>
          </cell>
          <cell r="E250">
            <v>221</v>
          </cell>
          <cell r="F250">
            <v>243</v>
          </cell>
          <cell r="G250">
            <v>230</v>
          </cell>
          <cell r="H250">
            <v>205</v>
          </cell>
          <cell r="I250">
            <v>242</v>
          </cell>
          <cell r="J250">
            <v>260</v>
          </cell>
          <cell r="K250">
            <v>260</v>
          </cell>
          <cell r="L250">
            <v>259</v>
          </cell>
          <cell r="M250">
            <v>243</v>
          </cell>
        </row>
        <row r="251">
          <cell r="A251">
            <v>5095498</v>
          </cell>
          <cell r="B251">
            <v>5071842</v>
          </cell>
          <cell r="C251">
            <v>4410</v>
          </cell>
          <cell r="D251">
            <v>1881027</v>
          </cell>
          <cell r="E251">
            <v>300</v>
          </cell>
          <cell r="F251">
            <v>586</v>
          </cell>
          <cell r="G251">
            <v>156</v>
          </cell>
          <cell r="H251">
            <v>120</v>
          </cell>
          <cell r="I251">
            <v>390</v>
          </cell>
          <cell r="J251">
            <v>189</v>
          </cell>
          <cell r="K251">
            <v>197</v>
          </cell>
          <cell r="L251">
            <v>188</v>
          </cell>
          <cell r="M251">
            <v>200</v>
          </cell>
        </row>
        <row r="252">
          <cell r="A252">
            <v>5095602</v>
          </cell>
          <cell r="B252">
            <v>5071894</v>
          </cell>
          <cell r="C252">
            <v>4410</v>
          </cell>
          <cell r="D252">
            <v>734401</v>
          </cell>
          <cell r="E252">
            <v>175</v>
          </cell>
          <cell r="F252">
            <v>138</v>
          </cell>
          <cell r="G252">
            <v>163</v>
          </cell>
          <cell r="H252">
            <v>167</v>
          </cell>
          <cell r="I252">
            <v>193</v>
          </cell>
          <cell r="J252">
            <v>196</v>
          </cell>
          <cell r="K252">
            <v>211</v>
          </cell>
          <cell r="L252">
            <v>257</v>
          </cell>
          <cell r="M252">
            <v>203</v>
          </cell>
        </row>
        <row r="253">
          <cell r="A253">
            <v>5178306</v>
          </cell>
          <cell r="B253">
            <v>5113246</v>
          </cell>
          <cell r="C253">
            <v>4410</v>
          </cell>
          <cell r="D253">
            <v>1471915</v>
          </cell>
          <cell r="E253">
            <v>170</v>
          </cell>
          <cell r="F253">
            <v>118</v>
          </cell>
          <cell r="G253">
            <v>145</v>
          </cell>
          <cell r="H253">
            <v>128</v>
          </cell>
          <cell r="I253">
            <v>137</v>
          </cell>
          <cell r="J253">
            <v>138</v>
          </cell>
          <cell r="K253">
            <v>146</v>
          </cell>
          <cell r="L253">
            <v>143</v>
          </cell>
          <cell r="M253">
            <v>161</v>
          </cell>
        </row>
        <row r="254">
          <cell r="A254">
            <v>5067976</v>
          </cell>
          <cell r="B254">
            <v>5058081</v>
          </cell>
          <cell r="C254">
            <v>4410</v>
          </cell>
          <cell r="D254">
            <v>1876068</v>
          </cell>
          <cell r="E254">
            <v>217</v>
          </cell>
          <cell r="F254">
            <v>138</v>
          </cell>
          <cell r="G254">
            <v>111</v>
          </cell>
          <cell r="H254">
            <v>112</v>
          </cell>
          <cell r="I254">
            <v>116</v>
          </cell>
          <cell r="J254">
            <v>102</v>
          </cell>
          <cell r="K254">
            <v>119</v>
          </cell>
          <cell r="L254">
            <v>186</v>
          </cell>
          <cell r="M254">
            <v>178</v>
          </cell>
        </row>
        <row r="255">
          <cell r="A255">
            <v>5171722</v>
          </cell>
          <cell r="B255">
            <v>5109954</v>
          </cell>
          <cell r="C255">
            <v>4410</v>
          </cell>
          <cell r="D255">
            <v>1618666</v>
          </cell>
          <cell r="E255">
            <v>134</v>
          </cell>
          <cell r="F255">
            <v>113</v>
          </cell>
          <cell r="G255">
            <v>133</v>
          </cell>
          <cell r="H255">
            <v>215</v>
          </cell>
          <cell r="I255">
            <v>202</v>
          </cell>
          <cell r="J255">
            <v>190</v>
          </cell>
          <cell r="K255">
            <v>218</v>
          </cell>
          <cell r="L255">
            <v>227</v>
          </cell>
          <cell r="M255">
            <v>240</v>
          </cell>
        </row>
        <row r="256">
          <cell r="A256">
            <v>5171874</v>
          </cell>
          <cell r="B256">
            <v>5110030</v>
          </cell>
          <cell r="C256">
            <v>4410</v>
          </cell>
          <cell r="D256">
            <v>3741532</v>
          </cell>
          <cell r="E256">
            <v>310</v>
          </cell>
          <cell r="F256">
            <v>243</v>
          </cell>
          <cell r="G256">
            <v>258</v>
          </cell>
          <cell r="H256">
            <v>252</v>
          </cell>
          <cell r="I256">
            <v>264</v>
          </cell>
          <cell r="J256">
            <v>228</v>
          </cell>
          <cell r="K256">
            <v>258</v>
          </cell>
          <cell r="L256">
            <v>234</v>
          </cell>
          <cell r="M256">
            <v>248</v>
          </cell>
        </row>
        <row r="257">
          <cell r="A257">
            <v>5171854</v>
          </cell>
          <cell r="B257">
            <v>5110020</v>
          </cell>
          <cell r="C257">
            <v>4410</v>
          </cell>
          <cell r="D257">
            <v>6820464</v>
          </cell>
          <cell r="E257">
            <v>118</v>
          </cell>
          <cell r="F257">
            <v>103</v>
          </cell>
          <cell r="G257">
            <v>95</v>
          </cell>
          <cell r="H257">
            <v>95</v>
          </cell>
          <cell r="I257">
            <v>68</v>
          </cell>
          <cell r="J257">
            <v>74</v>
          </cell>
          <cell r="K257">
            <v>95</v>
          </cell>
          <cell r="L257">
            <v>102</v>
          </cell>
          <cell r="M257">
            <v>109</v>
          </cell>
        </row>
        <row r="258">
          <cell r="A258">
            <v>5171808</v>
          </cell>
          <cell r="B258">
            <v>5109997</v>
          </cell>
          <cell r="C258">
            <v>4410</v>
          </cell>
          <cell r="D258">
            <v>1751563</v>
          </cell>
          <cell r="E258">
            <v>88</v>
          </cell>
          <cell r="F258">
            <v>102</v>
          </cell>
          <cell r="G258">
            <v>129</v>
          </cell>
          <cell r="H258">
            <v>92</v>
          </cell>
          <cell r="I258">
            <v>8</v>
          </cell>
          <cell r="J258">
            <v>44</v>
          </cell>
          <cell r="K258">
            <v>152</v>
          </cell>
          <cell r="L258">
            <v>146</v>
          </cell>
          <cell r="M258">
            <v>155</v>
          </cell>
        </row>
        <row r="259">
          <cell r="A259">
            <v>5171702</v>
          </cell>
          <cell r="B259">
            <v>5109944</v>
          </cell>
          <cell r="C259">
            <v>4410</v>
          </cell>
          <cell r="D259">
            <v>1751603</v>
          </cell>
          <cell r="E259">
            <v>225</v>
          </cell>
          <cell r="F259">
            <v>192</v>
          </cell>
          <cell r="G259">
            <v>195</v>
          </cell>
          <cell r="H259">
            <v>174</v>
          </cell>
          <cell r="I259">
            <v>180</v>
          </cell>
          <cell r="J259">
            <v>136</v>
          </cell>
          <cell r="K259">
            <v>234</v>
          </cell>
          <cell r="L259">
            <v>240</v>
          </cell>
          <cell r="M259">
            <v>257</v>
          </cell>
        </row>
        <row r="260">
          <cell r="A260">
            <v>5180022</v>
          </cell>
          <cell r="B260">
            <v>5114104</v>
          </cell>
          <cell r="C260">
            <v>4410</v>
          </cell>
          <cell r="D260">
            <v>3730546</v>
          </cell>
          <cell r="E260">
            <v>152</v>
          </cell>
          <cell r="F260">
            <v>126</v>
          </cell>
          <cell r="G260">
            <v>119</v>
          </cell>
          <cell r="H260">
            <v>120</v>
          </cell>
          <cell r="I260">
            <v>133</v>
          </cell>
          <cell r="J260">
            <v>133</v>
          </cell>
          <cell r="K260">
            <v>143</v>
          </cell>
          <cell r="L260">
            <v>145</v>
          </cell>
          <cell r="M260">
            <v>149</v>
          </cell>
        </row>
        <row r="261">
          <cell r="A261">
            <v>5179920</v>
          </cell>
          <cell r="B261">
            <v>5114053</v>
          </cell>
          <cell r="C261">
            <v>4410</v>
          </cell>
          <cell r="D261">
            <v>1752678</v>
          </cell>
          <cell r="E261">
            <v>86</v>
          </cell>
          <cell r="F261">
            <v>4</v>
          </cell>
          <cell r="G261">
            <v>86</v>
          </cell>
          <cell r="H261">
            <v>180</v>
          </cell>
          <cell r="I261">
            <v>207</v>
          </cell>
          <cell r="J261">
            <v>70</v>
          </cell>
          <cell r="K261">
            <v>118</v>
          </cell>
          <cell r="L261">
            <v>138</v>
          </cell>
          <cell r="M261">
            <v>125</v>
          </cell>
        </row>
        <row r="262">
          <cell r="A262">
            <v>5095500</v>
          </cell>
          <cell r="B262">
            <v>5071843</v>
          </cell>
          <cell r="C262">
            <v>4410</v>
          </cell>
          <cell r="D262">
            <v>5077076</v>
          </cell>
          <cell r="E262">
            <v>15</v>
          </cell>
          <cell r="F262">
            <v>28</v>
          </cell>
          <cell r="G262">
            <v>16</v>
          </cell>
          <cell r="H262">
            <v>14</v>
          </cell>
          <cell r="I262">
            <v>18</v>
          </cell>
          <cell r="J262">
            <v>18</v>
          </cell>
          <cell r="K262">
            <v>17</v>
          </cell>
          <cell r="L262">
            <v>22</v>
          </cell>
          <cell r="M262">
            <v>20</v>
          </cell>
        </row>
        <row r="263">
          <cell r="A263">
            <v>5095542</v>
          </cell>
          <cell r="B263">
            <v>5071864</v>
          </cell>
          <cell r="C263">
            <v>4410</v>
          </cell>
          <cell r="D263">
            <v>1265689</v>
          </cell>
          <cell r="E263">
            <v>166</v>
          </cell>
          <cell r="F263">
            <v>141</v>
          </cell>
          <cell r="G263">
            <v>147</v>
          </cell>
          <cell r="H263">
            <v>196</v>
          </cell>
          <cell r="I263">
            <v>181</v>
          </cell>
          <cell r="J263">
            <v>167</v>
          </cell>
          <cell r="K263">
            <v>161</v>
          </cell>
          <cell r="L263">
            <v>214</v>
          </cell>
          <cell r="M263">
            <v>211</v>
          </cell>
        </row>
        <row r="264">
          <cell r="A264">
            <v>5171764</v>
          </cell>
          <cell r="B264">
            <v>5109975</v>
          </cell>
          <cell r="C264">
            <v>4410</v>
          </cell>
          <cell r="D264">
            <v>3730067</v>
          </cell>
          <cell r="E264">
            <v>148</v>
          </cell>
          <cell r="F264">
            <v>126</v>
          </cell>
          <cell r="G264">
            <v>130</v>
          </cell>
          <cell r="H264">
            <v>114</v>
          </cell>
          <cell r="I264">
            <v>111</v>
          </cell>
          <cell r="J264">
            <v>111</v>
          </cell>
          <cell r="K264">
            <v>115</v>
          </cell>
          <cell r="L264">
            <v>186</v>
          </cell>
          <cell r="M264">
            <v>227</v>
          </cell>
        </row>
        <row r="265">
          <cell r="A265">
            <v>5171592</v>
          </cell>
          <cell r="B265">
            <v>5109889</v>
          </cell>
          <cell r="C265">
            <v>4410</v>
          </cell>
          <cell r="D265">
            <v>3727076</v>
          </cell>
          <cell r="E265">
            <v>210</v>
          </cell>
          <cell r="F265">
            <v>172</v>
          </cell>
          <cell r="G265">
            <v>154</v>
          </cell>
          <cell r="H265">
            <v>160</v>
          </cell>
          <cell r="I265">
            <v>133</v>
          </cell>
          <cell r="J265">
            <v>185</v>
          </cell>
          <cell r="K265">
            <v>158</v>
          </cell>
          <cell r="L265">
            <v>157</v>
          </cell>
          <cell r="M265">
            <v>198</v>
          </cell>
        </row>
        <row r="266">
          <cell r="A266">
            <v>5095642</v>
          </cell>
          <cell r="B266">
            <v>5071914</v>
          </cell>
          <cell r="C266">
            <v>4410</v>
          </cell>
          <cell r="D266">
            <v>3041029</v>
          </cell>
          <cell r="E266">
            <v>65</v>
          </cell>
          <cell r="F266">
            <v>7</v>
          </cell>
          <cell r="G266">
            <v>28</v>
          </cell>
          <cell r="H266">
            <v>16</v>
          </cell>
          <cell r="I266">
            <v>9</v>
          </cell>
          <cell r="J266">
            <v>9</v>
          </cell>
          <cell r="K266">
            <v>6</v>
          </cell>
          <cell r="L266">
            <v>125</v>
          </cell>
          <cell r="M266">
            <v>86</v>
          </cell>
        </row>
        <row r="267">
          <cell r="A267">
            <v>5095456</v>
          </cell>
          <cell r="B267">
            <v>5071821</v>
          </cell>
          <cell r="C267">
            <v>4410</v>
          </cell>
          <cell r="D267">
            <v>7688441</v>
          </cell>
          <cell r="E267">
            <v>184</v>
          </cell>
          <cell r="F267">
            <v>132</v>
          </cell>
          <cell r="G267">
            <v>146</v>
          </cell>
          <cell r="H267">
            <v>135</v>
          </cell>
          <cell r="I267">
            <v>147</v>
          </cell>
          <cell r="J267">
            <v>131</v>
          </cell>
          <cell r="K267">
            <v>121</v>
          </cell>
          <cell r="L267">
            <v>132</v>
          </cell>
          <cell r="M267">
            <v>81</v>
          </cell>
        </row>
        <row r="268">
          <cell r="A268">
            <v>5171918</v>
          </cell>
          <cell r="B268">
            <v>5110052</v>
          </cell>
          <cell r="C268">
            <v>4410</v>
          </cell>
          <cell r="D268">
            <v>7103078</v>
          </cell>
          <cell r="E268">
            <v>177</v>
          </cell>
          <cell r="F268">
            <v>155</v>
          </cell>
          <cell r="G268">
            <v>163</v>
          </cell>
          <cell r="H268">
            <v>155</v>
          </cell>
          <cell r="I268">
            <v>158</v>
          </cell>
          <cell r="J268">
            <v>146</v>
          </cell>
          <cell r="K268">
            <v>167</v>
          </cell>
          <cell r="L268">
            <v>175</v>
          </cell>
          <cell r="M268">
            <v>180</v>
          </cell>
        </row>
        <row r="269">
          <cell r="A269">
            <v>5171896</v>
          </cell>
          <cell r="B269">
            <v>5110041</v>
          </cell>
          <cell r="C269">
            <v>4410</v>
          </cell>
          <cell r="D269">
            <v>7314013</v>
          </cell>
          <cell r="E269">
            <v>145</v>
          </cell>
          <cell r="F269">
            <v>126</v>
          </cell>
          <cell r="G269">
            <v>124</v>
          </cell>
          <cell r="H269">
            <v>125</v>
          </cell>
          <cell r="I269">
            <v>127</v>
          </cell>
          <cell r="J269">
            <v>109</v>
          </cell>
          <cell r="K269">
            <v>102</v>
          </cell>
          <cell r="L269">
            <v>109</v>
          </cell>
          <cell r="M269">
            <v>137</v>
          </cell>
        </row>
        <row r="270">
          <cell r="A270">
            <v>5171658</v>
          </cell>
          <cell r="B270">
            <v>5109922</v>
          </cell>
          <cell r="C270">
            <v>4410</v>
          </cell>
          <cell r="D270">
            <v>7117315</v>
          </cell>
          <cell r="E270">
            <v>135</v>
          </cell>
          <cell r="F270">
            <v>218</v>
          </cell>
          <cell r="G270">
            <v>148</v>
          </cell>
          <cell r="H270">
            <v>168</v>
          </cell>
          <cell r="I270">
            <v>175</v>
          </cell>
          <cell r="J270">
            <v>159</v>
          </cell>
          <cell r="K270">
            <v>192</v>
          </cell>
          <cell r="L270">
            <v>240</v>
          </cell>
          <cell r="M270">
            <v>512</v>
          </cell>
        </row>
        <row r="271">
          <cell r="A271">
            <v>5179940</v>
          </cell>
          <cell r="B271">
            <v>5114063</v>
          </cell>
          <cell r="C271">
            <v>4410</v>
          </cell>
          <cell r="D271">
            <v>7287842</v>
          </cell>
          <cell r="E271">
            <v>125</v>
          </cell>
          <cell r="F271">
            <v>94</v>
          </cell>
          <cell r="G271">
            <v>117</v>
          </cell>
          <cell r="H271">
            <v>126</v>
          </cell>
          <cell r="I271">
            <v>96</v>
          </cell>
          <cell r="J271">
            <v>103</v>
          </cell>
          <cell r="K271">
            <v>96</v>
          </cell>
          <cell r="L271">
            <v>90</v>
          </cell>
          <cell r="M271">
            <v>102</v>
          </cell>
        </row>
        <row r="272">
          <cell r="A272">
            <v>5058190</v>
          </cell>
          <cell r="B272">
            <v>5053188</v>
          </cell>
          <cell r="C272">
            <v>4410</v>
          </cell>
          <cell r="D272">
            <v>7687145</v>
          </cell>
          <cell r="E272">
            <v>77</v>
          </cell>
          <cell r="F272">
            <v>78</v>
          </cell>
          <cell r="G272">
            <v>86</v>
          </cell>
          <cell r="H272">
            <v>90</v>
          </cell>
          <cell r="I272">
            <v>82</v>
          </cell>
          <cell r="J272">
            <v>31</v>
          </cell>
          <cell r="K272">
            <v>112</v>
          </cell>
          <cell r="L272">
            <v>102</v>
          </cell>
          <cell r="M272">
            <v>117</v>
          </cell>
        </row>
        <row r="273">
          <cell r="A273">
            <v>5171636</v>
          </cell>
          <cell r="B273">
            <v>5109911</v>
          </cell>
          <cell r="C273">
            <v>4410</v>
          </cell>
          <cell r="D273">
            <v>7116337</v>
          </cell>
          <cell r="E273">
            <v>177</v>
          </cell>
          <cell r="F273">
            <v>184</v>
          </cell>
          <cell r="G273">
            <v>193</v>
          </cell>
          <cell r="H273">
            <v>193</v>
          </cell>
          <cell r="I273">
            <v>228</v>
          </cell>
          <cell r="J273">
            <v>182</v>
          </cell>
          <cell r="K273">
            <v>185</v>
          </cell>
          <cell r="L273">
            <v>168</v>
          </cell>
          <cell r="M273">
            <v>0</v>
          </cell>
        </row>
        <row r="274">
          <cell r="A274">
            <v>5179982</v>
          </cell>
          <cell r="B274">
            <v>5114084</v>
          </cell>
          <cell r="C274">
            <v>4410</v>
          </cell>
          <cell r="D274">
            <v>15960559</v>
          </cell>
          <cell r="E274">
            <v>254</v>
          </cell>
          <cell r="F274">
            <v>211</v>
          </cell>
          <cell r="G274">
            <v>217</v>
          </cell>
          <cell r="H274">
            <v>218</v>
          </cell>
          <cell r="I274">
            <v>220</v>
          </cell>
          <cell r="J274">
            <v>216</v>
          </cell>
          <cell r="K274">
            <v>223</v>
          </cell>
          <cell r="L274">
            <v>213</v>
          </cell>
          <cell r="M274">
            <v>224</v>
          </cell>
        </row>
        <row r="275">
          <cell r="A275">
            <v>5171744</v>
          </cell>
          <cell r="B275">
            <v>5109965</v>
          </cell>
          <cell r="C275">
            <v>4410</v>
          </cell>
          <cell r="D275">
            <v>18492333</v>
          </cell>
          <cell r="E275">
            <v>219</v>
          </cell>
          <cell r="F275">
            <v>158</v>
          </cell>
          <cell r="G275">
            <v>22</v>
          </cell>
          <cell r="H275">
            <v>29</v>
          </cell>
          <cell r="I275">
            <v>46</v>
          </cell>
          <cell r="J275">
            <v>17</v>
          </cell>
          <cell r="K275">
            <v>36</v>
          </cell>
          <cell r="L275">
            <v>174</v>
          </cell>
          <cell r="M275">
            <v>117</v>
          </cell>
        </row>
        <row r="276">
          <cell r="A276">
            <v>5179962</v>
          </cell>
          <cell r="B276">
            <v>5114074</v>
          </cell>
          <cell r="C276">
            <v>4410</v>
          </cell>
          <cell r="D276">
            <v>15960510</v>
          </cell>
          <cell r="E276">
            <v>214</v>
          </cell>
          <cell r="F276">
            <v>174</v>
          </cell>
          <cell r="G276">
            <v>177</v>
          </cell>
          <cell r="H276">
            <v>176</v>
          </cell>
          <cell r="I276">
            <v>209</v>
          </cell>
          <cell r="J276">
            <v>195</v>
          </cell>
          <cell r="K276">
            <v>218</v>
          </cell>
          <cell r="L276">
            <v>212</v>
          </cell>
          <cell r="M276">
            <v>233</v>
          </cell>
        </row>
        <row r="277">
          <cell r="A277">
            <v>5095454</v>
          </cell>
          <cell r="B277">
            <v>5071820</v>
          </cell>
          <cell r="C277">
            <v>4410</v>
          </cell>
          <cell r="D277">
            <v>444601</v>
          </cell>
          <cell r="E277">
            <v>224</v>
          </cell>
          <cell r="F277">
            <v>191</v>
          </cell>
          <cell r="G277">
            <v>240</v>
          </cell>
          <cell r="H277">
            <v>197</v>
          </cell>
          <cell r="I277">
            <v>156</v>
          </cell>
          <cell r="J277">
            <v>154</v>
          </cell>
          <cell r="K277">
            <v>107</v>
          </cell>
          <cell r="L277">
            <v>135</v>
          </cell>
          <cell r="M277">
            <v>124</v>
          </cell>
        </row>
        <row r="278">
          <cell r="A278">
            <v>5095478</v>
          </cell>
          <cell r="B278">
            <v>5071832</v>
          </cell>
          <cell r="C278">
            <v>4410</v>
          </cell>
          <cell r="D278">
            <v>3091663</v>
          </cell>
          <cell r="E278">
            <v>537</v>
          </cell>
          <cell r="F278">
            <v>402</v>
          </cell>
          <cell r="G278">
            <v>450</v>
          </cell>
          <cell r="H278">
            <v>477</v>
          </cell>
          <cell r="I278">
            <v>476</v>
          </cell>
          <cell r="J278">
            <v>1441</v>
          </cell>
          <cell r="K278">
            <v>642</v>
          </cell>
          <cell r="L278">
            <v>686</v>
          </cell>
          <cell r="M278">
            <v>845</v>
          </cell>
        </row>
        <row r="279">
          <cell r="A279">
            <v>5062618</v>
          </cell>
          <cell r="B279">
            <v>5055402</v>
          </cell>
          <cell r="C279">
            <v>4410</v>
          </cell>
          <cell r="D279">
            <v>3355427</v>
          </cell>
          <cell r="E279">
            <v>172</v>
          </cell>
          <cell r="F279">
            <v>972</v>
          </cell>
          <cell r="G279">
            <v>282</v>
          </cell>
          <cell r="H279">
            <v>160</v>
          </cell>
          <cell r="I279">
            <v>464</v>
          </cell>
          <cell r="J279">
            <v>182</v>
          </cell>
          <cell r="K279">
            <v>173</v>
          </cell>
          <cell r="L279">
            <v>153</v>
          </cell>
          <cell r="M279">
            <v>300</v>
          </cell>
        </row>
        <row r="280">
          <cell r="A280">
            <v>5070050</v>
          </cell>
          <cell r="B280">
            <v>5059118</v>
          </cell>
          <cell r="C280">
            <v>4410</v>
          </cell>
          <cell r="E280">
            <v>172</v>
          </cell>
          <cell r="F280">
            <v>143</v>
          </cell>
          <cell r="G280">
            <v>157</v>
          </cell>
          <cell r="H280">
            <v>149</v>
          </cell>
          <cell r="I280">
            <v>207</v>
          </cell>
          <cell r="J280">
            <v>189</v>
          </cell>
          <cell r="K280">
            <v>181</v>
          </cell>
          <cell r="L280">
            <v>183</v>
          </cell>
          <cell r="M280">
            <v>179</v>
          </cell>
        </row>
        <row r="281">
          <cell r="A281">
            <v>5095624</v>
          </cell>
          <cell r="B281">
            <v>5071905</v>
          </cell>
          <cell r="C281">
            <v>4410</v>
          </cell>
          <cell r="E281">
            <v>331</v>
          </cell>
          <cell r="F281">
            <v>275</v>
          </cell>
          <cell r="G281">
            <v>305</v>
          </cell>
          <cell r="H281">
            <v>266</v>
          </cell>
          <cell r="I281">
            <v>323</v>
          </cell>
          <cell r="J281">
            <v>294</v>
          </cell>
          <cell r="K281">
            <v>285</v>
          </cell>
          <cell r="L281">
            <v>294</v>
          </cell>
          <cell r="M281">
            <v>285</v>
          </cell>
        </row>
        <row r="282">
          <cell r="A282">
            <v>5054002</v>
          </cell>
          <cell r="B282">
            <v>5051094</v>
          </cell>
          <cell r="C282">
            <v>4410</v>
          </cell>
          <cell r="E282">
            <v>172</v>
          </cell>
          <cell r="F282">
            <v>143</v>
          </cell>
          <cell r="G282">
            <v>157</v>
          </cell>
          <cell r="H282">
            <v>149</v>
          </cell>
          <cell r="I282">
            <v>207</v>
          </cell>
          <cell r="J282">
            <v>189</v>
          </cell>
          <cell r="K282">
            <v>181</v>
          </cell>
          <cell r="L282">
            <v>183</v>
          </cell>
          <cell r="M282">
            <v>179</v>
          </cell>
        </row>
        <row r="283">
          <cell r="A283">
            <v>5095494</v>
          </cell>
          <cell r="B283">
            <v>5071840</v>
          </cell>
          <cell r="C283">
            <v>4410</v>
          </cell>
          <cell r="D283">
            <v>3642570</v>
          </cell>
          <cell r="E283">
            <v>67</v>
          </cell>
          <cell r="F283">
            <v>136</v>
          </cell>
          <cell r="G283">
            <v>124</v>
          </cell>
          <cell r="H283">
            <v>177</v>
          </cell>
          <cell r="I283">
            <v>234</v>
          </cell>
          <cell r="J283">
            <v>41</v>
          </cell>
          <cell r="K283">
            <v>124</v>
          </cell>
          <cell r="L283">
            <v>35</v>
          </cell>
          <cell r="M283">
            <v>144</v>
          </cell>
        </row>
        <row r="284">
          <cell r="A284">
            <v>5095490</v>
          </cell>
          <cell r="B284">
            <v>5071838</v>
          </cell>
          <cell r="C284">
            <v>4410</v>
          </cell>
          <cell r="D284">
            <v>3219396</v>
          </cell>
          <cell r="E284">
            <v>262</v>
          </cell>
          <cell r="F284">
            <v>195</v>
          </cell>
          <cell r="G284">
            <v>171</v>
          </cell>
          <cell r="H284">
            <v>241</v>
          </cell>
          <cell r="I284">
            <v>263</v>
          </cell>
          <cell r="J284">
            <v>235</v>
          </cell>
          <cell r="K284">
            <v>217</v>
          </cell>
          <cell r="L284">
            <v>173</v>
          </cell>
          <cell r="M284">
            <v>432</v>
          </cell>
        </row>
        <row r="285">
          <cell r="A285">
            <v>5095564</v>
          </cell>
          <cell r="B285">
            <v>5071875</v>
          </cell>
          <cell r="C285">
            <v>4410</v>
          </cell>
          <cell r="D285">
            <v>3362099</v>
          </cell>
          <cell r="E285">
            <v>28</v>
          </cell>
          <cell r="F285">
            <v>19</v>
          </cell>
          <cell r="G285">
            <v>22</v>
          </cell>
          <cell r="H285">
            <v>28</v>
          </cell>
          <cell r="I285">
            <v>18</v>
          </cell>
          <cell r="J285">
            <v>14</v>
          </cell>
          <cell r="K285">
            <v>70</v>
          </cell>
          <cell r="L285">
            <v>62</v>
          </cell>
          <cell r="M285">
            <v>60</v>
          </cell>
        </row>
        <row r="286">
          <cell r="A286">
            <v>5095502</v>
          </cell>
          <cell r="B286">
            <v>5071844</v>
          </cell>
          <cell r="C286">
            <v>4410</v>
          </cell>
          <cell r="D286">
            <v>3642500</v>
          </cell>
          <cell r="E286">
            <v>327</v>
          </cell>
          <cell r="F286">
            <v>256</v>
          </cell>
          <cell r="G286">
            <v>320</v>
          </cell>
          <cell r="H286">
            <v>263</v>
          </cell>
          <cell r="I286">
            <v>273</v>
          </cell>
          <cell r="J286">
            <v>239</v>
          </cell>
          <cell r="K286">
            <v>266</v>
          </cell>
          <cell r="L286">
            <v>272</v>
          </cell>
          <cell r="M286">
            <v>263</v>
          </cell>
        </row>
        <row r="287">
          <cell r="A287">
            <v>5095628</v>
          </cell>
          <cell r="B287">
            <v>5071907</v>
          </cell>
          <cell r="C287">
            <v>4410</v>
          </cell>
          <cell r="D287">
            <v>3642624</v>
          </cell>
          <cell r="E287">
            <v>269</v>
          </cell>
          <cell r="F287">
            <v>165</v>
          </cell>
          <cell r="G287">
            <v>190</v>
          </cell>
          <cell r="H287">
            <v>152</v>
          </cell>
          <cell r="I287">
            <v>256</v>
          </cell>
          <cell r="J287">
            <v>219</v>
          </cell>
          <cell r="K287">
            <v>685</v>
          </cell>
          <cell r="L287">
            <v>350</v>
          </cell>
          <cell r="M287">
            <v>310</v>
          </cell>
        </row>
        <row r="288">
          <cell r="A288">
            <v>5095626</v>
          </cell>
          <cell r="B288">
            <v>5071906</v>
          </cell>
          <cell r="C288">
            <v>4410</v>
          </cell>
          <cell r="D288">
            <v>3362908</v>
          </cell>
          <cell r="E288">
            <v>238</v>
          </cell>
          <cell r="F288">
            <v>157</v>
          </cell>
          <cell r="G288">
            <v>201</v>
          </cell>
          <cell r="H288">
            <v>189</v>
          </cell>
          <cell r="I288">
            <v>186</v>
          </cell>
          <cell r="J288">
            <v>328</v>
          </cell>
          <cell r="K288">
            <v>300</v>
          </cell>
          <cell r="L288">
            <v>331</v>
          </cell>
          <cell r="M288">
            <v>286</v>
          </cell>
        </row>
        <row r="289">
          <cell r="A289">
            <v>5095560</v>
          </cell>
          <cell r="B289">
            <v>5071873</v>
          </cell>
          <cell r="C289">
            <v>4410</v>
          </cell>
          <cell r="D289">
            <v>70005300</v>
          </cell>
          <cell r="E289">
            <v>62</v>
          </cell>
          <cell r="F289">
            <v>34</v>
          </cell>
          <cell r="G289">
            <v>17</v>
          </cell>
          <cell r="H289">
            <v>49</v>
          </cell>
          <cell r="I289">
            <v>60</v>
          </cell>
          <cell r="J289">
            <v>61</v>
          </cell>
          <cell r="K289">
            <v>45</v>
          </cell>
          <cell r="L289">
            <v>17</v>
          </cell>
          <cell r="M289">
            <v>40</v>
          </cell>
        </row>
        <row r="290">
          <cell r="A290">
            <v>5095612</v>
          </cell>
          <cell r="B290">
            <v>5071899</v>
          </cell>
          <cell r="C290">
            <v>4410</v>
          </cell>
          <cell r="D290">
            <v>70000034</v>
          </cell>
          <cell r="E290">
            <v>263</v>
          </cell>
          <cell r="F290">
            <v>164</v>
          </cell>
          <cell r="G290">
            <v>217</v>
          </cell>
          <cell r="H290">
            <v>190</v>
          </cell>
          <cell r="I290">
            <v>194</v>
          </cell>
          <cell r="J290">
            <v>186</v>
          </cell>
          <cell r="K290">
            <v>192</v>
          </cell>
          <cell r="L290">
            <v>277</v>
          </cell>
          <cell r="M290">
            <v>280</v>
          </cell>
        </row>
        <row r="291">
          <cell r="A291">
            <v>5095558</v>
          </cell>
          <cell r="B291">
            <v>5071872</v>
          </cell>
          <cell r="C291">
            <v>4410</v>
          </cell>
          <cell r="D291">
            <v>5344497</v>
          </cell>
          <cell r="E291">
            <v>289</v>
          </cell>
          <cell r="F291">
            <v>251</v>
          </cell>
          <cell r="G291">
            <v>287</v>
          </cell>
          <cell r="H291">
            <v>262</v>
          </cell>
          <cell r="I291">
            <v>279</v>
          </cell>
          <cell r="J291">
            <v>223</v>
          </cell>
          <cell r="K291">
            <v>166</v>
          </cell>
          <cell r="L291">
            <v>173</v>
          </cell>
          <cell r="M291">
            <v>168</v>
          </cell>
        </row>
        <row r="292">
          <cell r="A292">
            <v>5095592</v>
          </cell>
          <cell r="B292">
            <v>5071889</v>
          </cell>
          <cell r="C292">
            <v>4410</v>
          </cell>
          <cell r="D292">
            <v>1691912</v>
          </cell>
          <cell r="E292">
            <v>233</v>
          </cell>
          <cell r="F292">
            <v>190</v>
          </cell>
          <cell r="G292">
            <v>228</v>
          </cell>
          <cell r="H292">
            <v>200</v>
          </cell>
          <cell r="I292">
            <v>205</v>
          </cell>
          <cell r="J292">
            <v>213</v>
          </cell>
          <cell r="K292">
            <v>207</v>
          </cell>
          <cell r="L292">
            <v>235</v>
          </cell>
          <cell r="M292">
            <v>198</v>
          </cell>
        </row>
        <row r="293">
          <cell r="A293">
            <v>5095610</v>
          </cell>
          <cell r="B293">
            <v>5071898</v>
          </cell>
          <cell r="C293">
            <v>4410</v>
          </cell>
          <cell r="D293">
            <v>1472025</v>
          </cell>
          <cell r="E293">
            <v>194</v>
          </cell>
          <cell r="F293">
            <v>206</v>
          </cell>
          <cell r="G293">
            <v>203</v>
          </cell>
          <cell r="H293">
            <v>219</v>
          </cell>
          <cell r="I293">
            <v>234</v>
          </cell>
          <cell r="J293">
            <v>164</v>
          </cell>
          <cell r="K293">
            <v>87</v>
          </cell>
          <cell r="L293">
            <v>127</v>
          </cell>
          <cell r="M293">
            <v>81</v>
          </cell>
        </row>
        <row r="294">
          <cell r="A294">
            <v>5095552</v>
          </cell>
          <cell r="B294">
            <v>5071869</v>
          </cell>
          <cell r="C294">
            <v>4410</v>
          </cell>
          <cell r="D294">
            <v>709537</v>
          </cell>
          <cell r="E294">
            <v>216</v>
          </cell>
          <cell r="F294">
            <v>126</v>
          </cell>
          <cell r="G294">
            <v>196</v>
          </cell>
          <cell r="H294">
            <v>212</v>
          </cell>
          <cell r="I294">
            <v>197</v>
          </cell>
          <cell r="J294">
            <v>168</v>
          </cell>
          <cell r="K294">
            <v>169</v>
          </cell>
          <cell r="L294">
            <v>238</v>
          </cell>
          <cell r="M294">
            <v>281</v>
          </cell>
        </row>
        <row r="295">
          <cell r="A295">
            <v>5095488</v>
          </cell>
          <cell r="B295">
            <v>5071837</v>
          </cell>
          <cell r="C295">
            <v>4410</v>
          </cell>
          <cell r="D295">
            <v>706378</v>
          </cell>
          <cell r="E295">
            <v>397</v>
          </cell>
          <cell r="F295">
            <v>367</v>
          </cell>
          <cell r="G295">
            <v>639</v>
          </cell>
          <cell r="H295">
            <v>499</v>
          </cell>
          <cell r="I295">
            <v>387</v>
          </cell>
          <cell r="J295">
            <v>356</v>
          </cell>
          <cell r="K295">
            <v>327</v>
          </cell>
          <cell r="L295">
            <v>590</v>
          </cell>
          <cell r="M295">
            <v>1066</v>
          </cell>
        </row>
        <row r="296">
          <cell r="A296">
            <v>5095562</v>
          </cell>
          <cell r="B296">
            <v>5071874</v>
          </cell>
          <cell r="C296">
            <v>4410</v>
          </cell>
          <cell r="D296">
            <v>451902</v>
          </cell>
          <cell r="E296">
            <v>170</v>
          </cell>
          <cell r="F296">
            <v>380</v>
          </cell>
          <cell r="G296">
            <v>134</v>
          </cell>
          <cell r="H296">
            <v>167</v>
          </cell>
          <cell r="I296">
            <v>143</v>
          </cell>
          <cell r="J296">
            <v>227</v>
          </cell>
          <cell r="K296">
            <v>158</v>
          </cell>
          <cell r="L296">
            <v>291</v>
          </cell>
          <cell r="M296">
            <v>361</v>
          </cell>
        </row>
        <row r="297">
          <cell r="A297">
            <v>5095506</v>
          </cell>
          <cell r="B297">
            <v>5071846</v>
          </cell>
          <cell r="C297">
            <v>4410</v>
          </cell>
          <cell r="D297">
            <v>2955974</v>
          </cell>
          <cell r="E297">
            <v>187</v>
          </cell>
          <cell r="F297">
            <v>170</v>
          </cell>
          <cell r="G297">
            <v>183</v>
          </cell>
          <cell r="H297">
            <v>146</v>
          </cell>
          <cell r="I297">
            <v>157</v>
          </cell>
          <cell r="J297">
            <v>159</v>
          </cell>
          <cell r="K297">
            <v>157</v>
          </cell>
          <cell r="L297">
            <v>170</v>
          </cell>
          <cell r="M297">
            <v>157</v>
          </cell>
        </row>
        <row r="298">
          <cell r="A298">
            <v>5095460</v>
          </cell>
          <cell r="B298">
            <v>5071823</v>
          </cell>
          <cell r="C298">
            <v>4410</v>
          </cell>
          <cell r="D298">
            <v>3361122</v>
          </cell>
          <cell r="E298">
            <v>200</v>
          </cell>
          <cell r="F298">
            <v>140</v>
          </cell>
          <cell r="G298">
            <v>179</v>
          </cell>
          <cell r="H298">
            <v>165</v>
          </cell>
          <cell r="I298">
            <v>197</v>
          </cell>
          <cell r="J298">
            <v>173</v>
          </cell>
          <cell r="K298">
            <v>179</v>
          </cell>
          <cell r="L298">
            <v>168</v>
          </cell>
          <cell r="M298">
            <v>165</v>
          </cell>
        </row>
        <row r="299">
          <cell r="A299">
            <v>5095508</v>
          </cell>
          <cell r="B299">
            <v>5071847</v>
          </cell>
          <cell r="C299">
            <v>4410</v>
          </cell>
          <cell r="D299">
            <v>7273405</v>
          </cell>
          <cell r="E299">
            <v>507</v>
          </cell>
          <cell r="F299">
            <v>400</v>
          </cell>
          <cell r="G299">
            <v>481</v>
          </cell>
          <cell r="H299">
            <v>435</v>
          </cell>
          <cell r="I299">
            <v>471</v>
          </cell>
          <cell r="J299">
            <v>461</v>
          </cell>
          <cell r="K299">
            <v>417</v>
          </cell>
          <cell r="L299">
            <v>508</v>
          </cell>
          <cell r="M299">
            <v>442</v>
          </cell>
        </row>
        <row r="300">
          <cell r="A300">
            <v>5095504</v>
          </cell>
          <cell r="B300">
            <v>5071845</v>
          </cell>
          <cell r="C300">
            <v>4410</v>
          </cell>
          <cell r="D300">
            <v>7294384</v>
          </cell>
          <cell r="E300">
            <v>213</v>
          </cell>
          <cell r="F300">
            <v>137</v>
          </cell>
          <cell r="G300">
            <v>162</v>
          </cell>
          <cell r="H300">
            <v>150</v>
          </cell>
          <cell r="I300">
            <v>229</v>
          </cell>
          <cell r="J300">
            <v>239</v>
          </cell>
          <cell r="K300">
            <v>221</v>
          </cell>
          <cell r="L300">
            <v>260</v>
          </cell>
          <cell r="M300">
            <v>247</v>
          </cell>
        </row>
        <row r="301">
          <cell r="A301">
            <v>5052896</v>
          </cell>
          <cell r="B301">
            <v>5050541</v>
          </cell>
          <cell r="C301">
            <v>4410</v>
          </cell>
          <cell r="D301">
            <v>7729108</v>
          </cell>
          <cell r="E301">
            <v>214</v>
          </cell>
          <cell r="F301">
            <v>177</v>
          </cell>
          <cell r="G301">
            <v>216</v>
          </cell>
          <cell r="H301">
            <v>198</v>
          </cell>
          <cell r="I301">
            <v>201</v>
          </cell>
          <cell r="J301">
            <v>198</v>
          </cell>
          <cell r="K301">
            <v>175</v>
          </cell>
          <cell r="L301">
            <v>208</v>
          </cell>
          <cell r="M301">
            <v>204</v>
          </cell>
        </row>
        <row r="302">
          <cell r="A302">
            <v>5095566</v>
          </cell>
          <cell r="B302">
            <v>5071876</v>
          </cell>
          <cell r="C302">
            <v>4410</v>
          </cell>
          <cell r="D302">
            <v>7147079</v>
          </cell>
          <cell r="E302">
            <v>307</v>
          </cell>
          <cell r="F302">
            <v>190</v>
          </cell>
          <cell r="G302">
            <v>258</v>
          </cell>
          <cell r="H302">
            <v>234</v>
          </cell>
          <cell r="I302">
            <v>256</v>
          </cell>
          <cell r="J302">
            <v>270</v>
          </cell>
          <cell r="K302">
            <v>285</v>
          </cell>
          <cell r="L302">
            <v>333</v>
          </cell>
          <cell r="M302">
            <v>126</v>
          </cell>
        </row>
        <row r="303">
          <cell r="A303">
            <v>5095594</v>
          </cell>
          <cell r="B303">
            <v>5071890</v>
          </cell>
          <cell r="C303">
            <v>4410</v>
          </cell>
          <cell r="D303">
            <v>6892934</v>
          </cell>
          <cell r="E303">
            <v>64</v>
          </cell>
          <cell r="F303">
            <v>57</v>
          </cell>
          <cell r="G303">
            <v>56</v>
          </cell>
          <cell r="H303">
            <v>57</v>
          </cell>
          <cell r="I303">
            <v>70</v>
          </cell>
          <cell r="J303">
            <v>66</v>
          </cell>
          <cell r="K303">
            <v>62</v>
          </cell>
          <cell r="L303">
            <v>92</v>
          </cell>
          <cell r="M303">
            <v>23</v>
          </cell>
        </row>
        <row r="304">
          <cell r="A304">
            <v>5179394</v>
          </cell>
          <cell r="B304">
            <v>5113790</v>
          </cell>
          <cell r="C304">
            <v>4410</v>
          </cell>
          <cell r="D304">
            <v>6824105</v>
          </cell>
          <cell r="E304">
            <v>202</v>
          </cell>
          <cell r="F304">
            <v>191</v>
          </cell>
          <cell r="G304">
            <v>189</v>
          </cell>
          <cell r="H304">
            <v>180</v>
          </cell>
          <cell r="I304">
            <v>216</v>
          </cell>
          <cell r="J304">
            <v>197</v>
          </cell>
          <cell r="K304">
            <v>200</v>
          </cell>
          <cell r="L304">
            <v>221</v>
          </cell>
          <cell r="M304">
            <v>231</v>
          </cell>
        </row>
        <row r="305">
          <cell r="A305">
            <v>5094966</v>
          </cell>
          <cell r="B305">
            <v>5071576</v>
          </cell>
          <cell r="C305">
            <v>4410</v>
          </cell>
          <cell r="E305">
            <v>240</v>
          </cell>
          <cell r="F305">
            <v>193</v>
          </cell>
          <cell r="G305">
            <v>213</v>
          </cell>
          <cell r="H305">
            <v>149</v>
          </cell>
          <cell r="I305">
            <v>207</v>
          </cell>
          <cell r="J305">
            <v>189</v>
          </cell>
          <cell r="K305">
            <v>181</v>
          </cell>
          <cell r="L305">
            <v>183</v>
          </cell>
          <cell r="M305">
            <v>179</v>
          </cell>
        </row>
        <row r="306">
          <cell r="A306">
            <v>5094982</v>
          </cell>
          <cell r="B306">
            <v>5071584</v>
          </cell>
          <cell r="C306">
            <v>4410</v>
          </cell>
          <cell r="D306">
            <v>5370405</v>
          </cell>
          <cell r="E306">
            <v>166</v>
          </cell>
          <cell r="F306">
            <v>95</v>
          </cell>
          <cell r="G306">
            <v>758</v>
          </cell>
          <cell r="H306">
            <v>112</v>
          </cell>
          <cell r="I306">
            <v>242</v>
          </cell>
          <cell r="J306">
            <v>233</v>
          </cell>
          <cell r="K306">
            <v>166</v>
          </cell>
          <cell r="L306">
            <v>492</v>
          </cell>
          <cell r="M306">
            <v>562</v>
          </cell>
        </row>
        <row r="307">
          <cell r="A307">
            <v>5069760</v>
          </cell>
          <cell r="B307">
            <v>5058973</v>
          </cell>
          <cell r="C307">
            <v>4410</v>
          </cell>
          <cell r="D307">
            <v>9018200</v>
          </cell>
          <cell r="E307">
            <v>273</v>
          </cell>
          <cell r="F307">
            <v>145</v>
          </cell>
          <cell r="G307">
            <v>257</v>
          </cell>
          <cell r="H307">
            <v>97</v>
          </cell>
          <cell r="I307">
            <v>223</v>
          </cell>
          <cell r="J307">
            <v>146</v>
          </cell>
          <cell r="K307">
            <v>192</v>
          </cell>
          <cell r="L307">
            <v>151</v>
          </cell>
          <cell r="M307">
            <v>157</v>
          </cell>
        </row>
        <row r="308">
          <cell r="A308">
            <v>5094976</v>
          </cell>
          <cell r="B308">
            <v>5071581</v>
          </cell>
          <cell r="C308">
            <v>4410</v>
          </cell>
          <cell r="D308">
            <v>3927041</v>
          </cell>
          <cell r="E308">
            <v>347</v>
          </cell>
          <cell r="F308">
            <v>291</v>
          </cell>
          <cell r="G308">
            <v>263</v>
          </cell>
          <cell r="H308">
            <v>241</v>
          </cell>
          <cell r="I308">
            <v>259</v>
          </cell>
          <cell r="J308">
            <v>201</v>
          </cell>
          <cell r="K308">
            <v>276</v>
          </cell>
          <cell r="L308">
            <v>286</v>
          </cell>
          <cell r="M308">
            <v>270</v>
          </cell>
        </row>
        <row r="309">
          <cell r="A309">
            <v>5094978</v>
          </cell>
          <cell r="B309">
            <v>5071582</v>
          </cell>
          <cell r="C309">
            <v>4410</v>
          </cell>
          <cell r="D309">
            <v>21989071</v>
          </cell>
          <cell r="E309">
            <v>89</v>
          </cell>
          <cell r="F309">
            <v>73</v>
          </cell>
          <cell r="G309">
            <v>67</v>
          </cell>
          <cell r="H309">
            <v>74</v>
          </cell>
          <cell r="I309">
            <v>81</v>
          </cell>
          <cell r="J309">
            <v>79</v>
          </cell>
          <cell r="K309">
            <v>62</v>
          </cell>
          <cell r="L309">
            <v>226</v>
          </cell>
          <cell r="M309">
            <v>101</v>
          </cell>
        </row>
        <row r="310">
          <cell r="A310">
            <v>5094964</v>
          </cell>
          <cell r="B310">
            <v>5071575</v>
          </cell>
          <cell r="C310">
            <v>4410</v>
          </cell>
          <cell r="D310">
            <v>3917</v>
          </cell>
          <cell r="E310">
            <v>64</v>
          </cell>
          <cell r="F310">
            <v>75</v>
          </cell>
          <cell r="G310">
            <v>0</v>
          </cell>
          <cell r="H310">
            <v>0</v>
          </cell>
          <cell r="I310">
            <v>0</v>
          </cell>
          <cell r="J310">
            <v>0</v>
          </cell>
          <cell r="K310">
            <v>0</v>
          </cell>
          <cell r="L310">
            <v>0</v>
          </cell>
          <cell r="M310">
            <v>0</v>
          </cell>
        </row>
        <row r="311">
          <cell r="A311">
            <v>5094972</v>
          </cell>
          <cell r="B311">
            <v>5071579</v>
          </cell>
          <cell r="C311">
            <v>4410</v>
          </cell>
          <cell r="D311">
            <v>2064257</v>
          </cell>
          <cell r="E311">
            <v>170</v>
          </cell>
          <cell r="F311">
            <v>124</v>
          </cell>
          <cell r="G311">
            <v>207</v>
          </cell>
          <cell r="H311">
            <v>154</v>
          </cell>
          <cell r="I311">
            <v>131</v>
          </cell>
          <cell r="J311">
            <v>129</v>
          </cell>
          <cell r="K311">
            <v>128</v>
          </cell>
          <cell r="L311">
            <v>161</v>
          </cell>
          <cell r="M311">
            <v>157</v>
          </cell>
        </row>
        <row r="312">
          <cell r="A312">
            <v>5094974</v>
          </cell>
          <cell r="B312">
            <v>5071580</v>
          </cell>
          <cell r="C312">
            <v>4410</v>
          </cell>
          <cell r="D312">
            <v>1692114</v>
          </cell>
          <cell r="E312">
            <v>183</v>
          </cell>
          <cell r="F312">
            <v>120</v>
          </cell>
          <cell r="G312">
            <v>129</v>
          </cell>
          <cell r="H312">
            <v>47</v>
          </cell>
          <cell r="I312">
            <v>203</v>
          </cell>
          <cell r="J312">
            <v>98</v>
          </cell>
          <cell r="K312">
            <v>120</v>
          </cell>
          <cell r="L312">
            <v>24</v>
          </cell>
          <cell r="M312">
            <v>192</v>
          </cell>
        </row>
        <row r="313">
          <cell r="A313">
            <v>5094980</v>
          </cell>
          <cell r="B313">
            <v>5071583</v>
          </cell>
          <cell r="C313">
            <v>4410</v>
          </cell>
          <cell r="D313">
            <v>1616725</v>
          </cell>
          <cell r="E313">
            <v>148</v>
          </cell>
          <cell r="F313">
            <v>80</v>
          </cell>
          <cell r="G313">
            <v>115</v>
          </cell>
          <cell r="H313">
            <v>87</v>
          </cell>
          <cell r="I313">
            <v>96</v>
          </cell>
          <cell r="J313">
            <v>90</v>
          </cell>
          <cell r="K313">
            <v>77</v>
          </cell>
          <cell r="L313">
            <v>91</v>
          </cell>
          <cell r="M313">
            <v>81</v>
          </cell>
        </row>
        <row r="314">
          <cell r="A314">
            <v>5094962</v>
          </cell>
          <cell r="B314">
            <v>5071574</v>
          </cell>
          <cell r="C314">
            <v>4410</v>
          </cell>
          <cell r="D314">
            <v>7097166</v>
          </cell>
          <cell r="E314">
            <v>164</v>
          </cell>
          <cell r="F314">
            <v>68</v>
          </cell>
          <cell r="G314">
            <v>87</v>
          </cell>
          <cell r="H314">
            <v>60</v>
          </cell>
          <cell r="I314">
            <v>109</v>
          </cell>
          <cell r="J314">
            <v>95</v>
          </cell>
          <cell r="K314">
            <v>150</v>
          </cell>
          <cell r="L314">
            <v>173</v>
          </cell>
          <cell r="M314">
            <v>134</v>
          </cell>
        </row>
        <row r="315">
          <cell r="A315">
            <v>5094968</v>
          </cell>
          <cell r="B315">
            <v>5071577</v>
          </cell>
          <cell r="C315">
            <v>4410</v>
          </cell>
          <cell r="D315">
            <v>16008266</v>
          </cell>
          <cell r="E315">
            <v>101</v>
          </cell>
          <cell r="F315">
            <v>62</v>
          </cell>
          <cell r="G315">
            <v>53</v>
          </cell>
          <cell r="H315">
            <v>58</v>
          </cell>
          <cell r="I315">
            <v>85</v>
          </cell>
          <cell r="J315">
            <v>87</v>
          </cell>
          <cell r="K315">
            <v>79</v>
          </cell>
          <cell r="L315">
            <v>96</v>
          </cell>
          <cell r="M315">
            <v>76</v>
          </cell>
        </row>
        <row r="316">
          <cell r="A316">
            <v>5177230</v>
          </cell>
          <cell r="B316">
            <v>5112708</v>
          </cell>
          <cell r="C316">
            <v>4410</v>
          </cell>
          <cell r="D316">
            <v>3649761</v>
          </cell>
          <cell r="E316">
            <v>268</v>
          </cell>
          <cell r="F316">
            <v>238</v>
          </cell>
          <cell r="G316">
            <v>230</v>
          </cell>
          <cell r="H316">
            <v>204</v>
          </cell>
          <cell r="I316">
            <v>267</v>
          </cell>
          <cell r="J316">
            <v>229</v>
          </cell>
          <cell r="K316">
            <v>244</v>
          </cell>
          <cell r="L316">
            <v>221</v>
          </cell>
          <cell r="M316">
            <v>236</v>
          </cell>
        </row>
        <row r="317">
          <cell r="A317">
            <v>5081360</v>
          </cell>
          <cell r="B317">
            <v>5064773</v>
          </cell>
          <cell r="C317">
            <v>4410</v>
          </cell>
          <cell r="D317">
            <v>32997887</v>
          </cell>
          <cell r="E317">
            <v>172</v>
          </cell>
          <cell r="F317">
            <v>152</v>
          </cell>
          <cell r="G317">
            <v>148</v>
          </cell>
          <cell r="H317">
            <v>144</v>
          </cell>
          <cell r="I317">
            <v>213</v>
          </cell>
          <cell r="J317">
            <v>183</v>
          </cell>
          <cell r="K317">
            <v>193</v>
          </cell>
          <cell r="L317">
            <v>172</v>
          </cell>
          <cell r="M317">
            <v>93</v>
          </cell>
        </row>
        <row r="318">
          <cell r="A318">
            <v>5176762</v>
          </cell>
          <cell r="B318">
            <v>5112474</v>
          </cell>
          <cell r="C318">
            <v>4410</v>
          </cell>
          <cell r="D318">
            <v>3508977</v>
          </cell>
          <cell r="E318">
            <v>246</v>
          </cell>
          <cell r="F318">
            <v>220</v>
          </cell>
          <cell r="G318">
            <v>211</v>
          </cell>
          <cell r="H318">
            <v>188</v>
          </cell>
          <cell r="I318">
            <v>245</v>
          </cell>
          <cell r="J318">
            <v>211</v>
          </cell>
          <cell r="K318">
            <v>309</v>
          </cell>
          <cell r="L318">
            <v>360</v>
          </cell>
          <cell r="M318">
            <v>418</v>
          </cell>
        </row>
        <row r="319">
          <cell r="A319">
            <v>5181106</v>
          </cell>
          <cell r="B319">
            <v>5114646</v>
          </cell>
          <cell r="C319">
            <v>4410</v>
          </cell>
          <cell r="D319">
            <v>31988253</v>
          </cell>
          <cell r="E319">
            <v>164</v>
          </cell>
          <cell r="F319">
            <v>398</v>
          </cell>
          <cell r="G319">
            <v>479</v>
          </cell>
          <cell r="H319">
            <v>287</v>
          </cell>
          <cell r="I319">
            <v>254</v>
          </cell>
          <cell r="J319">
            <v>724</v>
          </cell>
          <cell r="K319">
            <v>440</v>
          </cell>
          <cell r="L319">
            <v>642</v>
          </cell>
          <cell r="M319">
            <v>138</v>
          </cell>
        </row>
        <row r="320">
          <cell r="A320">
            <v>5180626</v>
          </cell>
          <cell r="B320">
            <v>5114406</v>
          </cell>
          <cell r="C320">
            <v>4410</v>
          </cell>
          <cell r="D320">
            <v>31116284</v>
          </cell>
          <cell r="E320">
            <v>330</v>
          </cell>
          <cell r="F320">
            <v>295</v>
          </cell>
          <cell r="G320">
            <v>284</v>
          </cell>
          <cell r="H320">
            <v>252</v>
          </cell>
          <cell r="I320">
            <v>658</v>
          </cell>
          <cell r="J320">
            <v>192</v>
          </cell>
          <cell r="K320">
            <v>150</v>
          </cell>
          <cell r="L320">
            <v>160</v>
          </cell>
          <cell r="M320">
            <v>193</v>
          </cell>
        </row>
        <row r="321">
          <cell r="A321">
            <v>5180470</v>
          </cell>
          <cell r="B321">
            <v>5114328</v>
          </cell>
          <cell r="C321">
            <v>4410</v>
          </cell>
          <cell r="D321">
            <v>1618051</v>
          </cell>
          <cell r="E321">
            <v>233</v>
          </cell>
          <cell r="F321">
            <v>404</v>
          </cell>
          <cell r="G321">
            <v>200</v>
          </cell>
          <cell r="H321">
            <v>254</v>
          </cell>
          <cell r="I321">
            <v>79</v>
          </cell>
          <cell r="J321">
            <v>72</v>
          </cell>
          <cell r="K321">
            <v>74</v>
          </cell>
          <cell r="L321">
            <v>79</v>
          </cell>
          <cell r="M321">
            <v>99</v>
          </cell>
        </row>
        <row r="322">
          <cell r="A322">
            <v>5180450</v>
          </cell>
          <cell r="B322">
            <v>5114318</v>
          </cell>
          <cell r="C322">
            <v>4410</v>
          </cell>
          <cell r="D322">
            <v>3506176</v>
          </cell>
          <cell r="E322">
            <v>233</v>
          </cell>
          <cell r="F322">
            <v>206</v>
          </cell>
          <cell r="G322">
            <v>572</v>
          </cell>
          <cell r="H322">
            <v>265</v>
          </cell>
          <cell r="I322">
            <v>287</v>
          </cell>
          <cell r="J322">
            <v>229</v>
          </cell>
          <cell r="K322">
            <v>240</v>
          </cell>
          <cell r="L322">
            <v>270</v>
          </cell>
          <cell r="M322">
            <v>313</v>
          </cell>
        </row>
        <row r="323">
          <cell r="A323">
            <v>5180396</v>
          </cell>
          <cell r="B323">
            <v>5114291</v>
          </cell>
          <cell r="C323">
            <v>4410</v>
          </cell>
          <cell r="D323">
            <v>1502200</v>
          </cell>
          <cell r="E323">
            <v>563</v>
          </cell>
          <cell r="F323">
            <v>225</v>
          </cell>
          <cell r="G323">
            <v>200</v>
          </cell>
          <cell r="H323">
            <v>190</v>
          </cell>
          <cell r="I323">
            <v>191</v>
          </cell>
          <cell r="J323">
            <v>193</v>
          </cell>
          <cell r="K323">
            <v>223</v>
          </cell>
          <cell r="L323">
            <v>218</v>
          </cell>
          <cell r="M323">
            <v>233</v>
          </cell>
        </row>
        <row r="324">
          <cell r="A324">
            <v>5180370</v>
          </cell>
          <cell r="B324">
            <v>5114278</v>
          </cell>
          <cell r="C324">
            <v>4410</v>
          </cell>
          <cell r="D324">
            <v>2961927</v>
          </cell>
          <cell r="E324">
            <v>272</v>
          </cell>
          <cell r="F324">
            <v>126</v>
          </cell>
          <cell r="G324">
            <v>140</v>
          </cell>
          <cell r="H324">
            <v>128</v>
          </cell>
          <cell r="I324">
            <v>130</v>
          </cell>
          <cell r="J324">
            <v>103</v>
          </cell>
          <cell r="K324">
            <v>150</v>
          </cell>
          <cell r="L324">
            <v>134</v>
          </cell>
          <cell r="M324">
            <v>161</v>
          </cell>
        </row>
        <row r="325">
          <cell r="A325">
            <v>5180608</v>
          </cell>
          <cell r="B325">
            <v>5114397</v>
          </cell>
          <cell r="C325">
            <v>4410</v>
          </cell>
          <cell r="D325">
            <v>1502201</v>
          </cell>
          <cell r="E325">
            <v>140</v>
          </cell>
          <cell r="F325">
            <v>112</v>
          </cell>
          <cell r="G325">
            <v>124</v>
          </cell>
          <cell r="H325">
            <v>80</v>
          </cell>
          <cell r="I325">
            <v>78</v>
          </cell>
          <cell r="J325">
            <v>68</v>
          </cell>
          <cell r="K325">
            <v>71</v>
          </cell>
          <cell r="L325">
            <v>77</v>
          </cell>
          <cell r="M325">
            <v>89</v>
          </cell>
        </row>
        <row r="326">
          <cell r="A326">
            <v>5180858</v>
          </cell>
          <cell r="B326">
            <v>5114522</v>
          </cell>
          <cell r="C326">
            <v>4410</v>
          </cell>
          <cell r="D326">
            <v>3361903</v>
          </cell>
          <cell r="E326">
            <v>150</v>
          </cell>
          <cell r="F326">
            <v>186</v>
          </cell>
          <cell r="G326">
            <v>189</v>
          </cell>
          <cell r="H326">
            <v>169</v>
          </cell>
          <cell r="I326">
            <v>181</v>
          </cell>
          <cell r="J326">
            <v>161</v>
          </cell>
          <cell r="K326">
            <v>400</v>
          </cell>
          <cell r="L326">
            <v>283</v>
          </cell>
          <cell r="M326">
            <v>356</v>
          </cell>
        </row>
        <row r="327">
          <cell r="A327">
            <v>5180666</v>
          </cell>
          <cell r="B327">
            <v>5114426</v>
          </cell>
          <cell r="C327">
            <v>4410</v>
          </cell>
          <cell r="D327">
            <v>6802311</v>
          </cell>
          <cell r="E327">
            <v>336</v>
          </cell>
          <cell r="F327">
            <v>305</v>
          </cell>
          <cell r="G327">
            <v>300</v>
          </cell>
          <cell r="H327">
            <v>314</v>
          </cell>
          <cell r="I327">
            <v>296</v>
          </cell>
          <cell r="J327">
            <v>303</v>
          </cell>
          <cell r="K327">
            <v>317</v>
          </cell>
          <cell r="L327">
            <v>314</v>
          </cell>
          <cell r="M327">
            <v>333</v>
          </cell>
        </row>
        <row r="328">
          <cell r="A328">
            <v>5180878</v>
          </cell>
          <cell r="B328">
            <v>5114532</v>
          </cell>
          <cell r="C328">
            <v>4410</v>
          </cell>
          <cell r="D328">
            <v>3365025</v>
          </cell>
          <cell r="E328">
            <v>213</v>
          </cell>
          <cell r="F328">
            <v>189</v>
          </cell>
          <cell r="G328">
            <v>213</v>
          </cell>
          <cell r="H328">
            <v>201</v>
          </cell>
          <cell r="I328">
            <v>209</v>
          </cell>
          <cell r="J328">
            <v>189</v>
          </cell>
          <cell r="K328">
            <v>196</v>
          </cell>
          <cell r="L328">
            <v>189</v>
          </cell>
          <cell r="M328">
            <v>188</v>
          </cell>
        </row>
        <row r="329">
          <cell r="A329">
            <v>5177206</v>
          </cell>
          <cell r="B329">
            <v>5112696</v>
          </cell>
          <cell r="C329">
            <v>4410</v>
          </cell>
          <cell r="D329">
            <v>7085157</v>
          </cell>
          <cell r="E329">
            <v>380</v>
          </cell>
          <cell r="F329">
            <v>286</v>
          </cell>
          <cell r="G329">
            <v>232</v>
          </cell>
          <cell r="H329">
            <v>213</v>
          </cell>
          <cell r="I329">
            <v>205</v>
          </cell>
          <cell r="J329">
            <v>187</v>
          </cell>
          <cell r="K329">
            <v>215</v>
          </cell>
          <cell r="L329">
            <v>206</v>
          </cell>
          <cell r="M329">
            <v>203</v>
          </cell>
        </row>
        <row r="330">
          <cell r="A330">
            <v>5180644</v>
          </cell>
          <cell r="B330">
            <v>5114415</v>
          </cell>
          <cell r="C330">
            <v>4410</v>
          </cell>
          <cell r="D330">
            <v>7116921</v>
          </cell>
          <cell r="E330">
            <v>236</v>
          </cell>
          <cell r="F330">
            <v>181</v>
          </cell>
          <cell r="G330">
            <v>177</v>
          </cell>
          <cell r="H330">
            <v>177</v>
          </cell>
          <cell r="I330">
            <v>208</v>
          </cell>
          <cell r="J330">
            <v>207</v>
          </cell>
          <cell r="K330">
            <v>121</v>
          </cell>
          <cell r="L330">
            <v>70</v>
          </cell>
          <cell r="M330">
            <v>88</v>
          </cell>
        </row>
        <row r="331">
          <cell r="A331">
            <v>5180896</v>
          </cell>
          <cell r="B331">
            <v>5114541</v>
          </cell>
          <cell r="C331">
            <v>4410</v>
          </cell>
          <cell r="D331">
            <v>7130475</v>
          </cell>
          <cell r="E331">
            <v>171</v>
          </cell>
          <cell r="F331">
            <v>127</v>
          </cell>
          <cell r="G331">
            <v>139</v>
          </cell>
          <cell r="H331">
            <v>131</v>
          </cell>
          <cell r="I331">
            <v>145</v>
          </cell>
          <cell r="J331">
            <v>137</v>
          </cell>
          <cell r="K331">
            <v>144</v>
          </cell>
          <cell r="L331">
            <v>179</v>
          </cell>
          <cell r="M331">
            <v>203</v>
          </cell>
        </row>
        <row r="332">
          <cell r="A332">
            <v>5180912</v>
          </cell>
          <cell r="B332">
            <v>5114549</v>
          </cell>
          <cell r="C332">
            <v>4410</v>
          </cell>
          <cell r="D332">
            <v>7726425</v>
          </cell>
          <cell r="E332">
            <v>186</v>
          </cell>
          <cell r="F332">
            <v>158</v>
          </cell>
          <cell r="G332">
            <v>159</v>
          </cell>
          <cell r="H332">
            <v>151</v>
          </cell>
          <cell r="I332">
            <v>172</v>
          </cell>
          <cell r="J332">
            <v>177</v>
          </cell>
          <cell r="K332">
            <v>170</v>
          </cell>
          <cell r="L332">
            <v>192</v>
          </cell>
          <cell r="M332">
            <v>224</v>
          </cell>
        </row>
        <row r="333">
          <cell r="A333">
            <v>5068022</v>
          </cell>
          <cell r="B333">
            <v>5058104</v>
          </cell>
          <cell r="C333">
            <v>4410</v>
          </cell>
          <cell r="D333">
            <v>7210433</v>
          </cell>
          <cell r="E333">
            <v>7</v>
          </cell>
          <cell r="F333">
            <v>5</v>
          </cell>
          <cell r="G333">
            <v>5</v>
          </cell>
          <cell r="H333">
            <v>4</v>
          </cell>
          <cell r="I333">
            <v>7</v>
          </cell>
          <cell r="J333">
            <v>0</v>
          </cell>
          <cell r="K333">
            <v>0</v>
          </cell>
          <cell r="L333">
            <v>6</v>
          </cell>
          <cell r="M333">
            <v>5</v>
          </cell>
        </row>
        <row r="334">
          <cell r="A334">
            <v>5180384</v>
          </cell>
          <cell r="B334">
            <v>5114285</v>
          </cell>
          <cell r="C334">
            <v>4410</v>
          </cell>
          <cell r="D334">
            <v>24556677</v>
          </cell>
          <cell r="E334">
            <v>141</v>
          </cell>
          <cell r="F334">
            <v>124</v>
          </cell>
          <cell r="G334">
            <v>128</v>
          </cell>
          <cell r="H334">
            <v>112</v>
          </cell>
          <cell r="I334">
            <v>105</v>
          </cell>
          <cell r="J334">
            <v>90</v>
          </cell>
          <cell r="K334">
            <v>94</v>
          </cell>
          <cell r="L334">
            <v>102</v>
          </cell>
          <cell r="M334">
            <v>132</v>
          </cell>
        </row>
        <row r="335">
          <cell r="A335">
            <v>5180430</v>
          </cell>
          <cell r="B335">
            <v>5114308</v>
          </cell>
          <cell r="C335">
            <v>4410</v>
          </cell>
          <cell r="D335">
            <v>24906166</v>
          </cell>
          <cell r="E335">
            <v>79</v>
          </cell>
          <cell r="F335">
            <v>77</v>
          </cell>
          <cell r="G335">
            <v>92</v>
          </cell>
          <cell r="H335">
            <v>63</v>
          </cell>
          <cell r="I335">
            <v>28</v>
          </cell>
          <cell r="J335">
            <v>55</v>
          </cell>
          <cell r="K335">
            <v>75</v>
          </cell>
          <cell r="L335">
            <v>110</v>
          </cell>
          <cell r="M335">
            <v>124</v>
          </cell>
        </row>
        <row r="336">
          <cell r="A336">
            <v>5181104</v>
          </cell>
          <cell r="B336">
            <v>5114645</v>
          </cell>
          <cell r="C336">
            <v>4410</v>
          </cell>
          <cell r="D336">
            <v>3333108</v>
          </cell>
          <cell r="E336">
            <v>269</v>
          </cell>
          <cell r="F336">
            <v>228</v>
          </cell>
          <cell r="G336">
            <v>238</v>
          </cell>
          <cell r="H336">
            <v>231</v>
          </cell>
          <cell r="I336">
            <v>221</v>
          </cell>
          <cell r="J336">
            <v>205</v>
          </cell>
          <cell r="K336">
            <v>214</v>
          </cell>
          <cell r="L336">
            <v>223</v>
          </cell>
          <cell r="M336">
            <v>224</v>
          </cell>
        </row>
        <row r="337">
          <cell r="A337">
            <v>5177768</v>
          </cell>
          <cell r="B337">
            <v>5112977</v>
          </cell>
          <cell r="C337">
            <v>4410</v>
          </cell>
          <cell r="D337">
            <v>18490467</v>
          </cell>
          <cell r="E337">
            <v>233</v>
          </cell>
          <cell r="F337">
            <v>206</v>
          </cell>
          <cell r="G337">
            <v>200</v>
          </cell>
          <cell r="H337">
            <v>189</v>
          </cell>
          <cell r="I337">
            <v>273</v>
          </cell>
          <cell r="J337">
            <v>237</v>
          </cell>
          <cell r="K337">
            <v>251</v>
          </cell>
          <cell r="L337">
            <v>224</v>
          </cell>
          <cell r="M337">
            <v>155</v>
          </cell>
        </row>
        <row r="338">
          <cell r="A338">
            <v>5177784</v>
          </cell>
          <cell r="B338">
            <v>5112985</v>
          </cell>
          <cell r="C338">
            <v>4410</v>
          </cell>
          <cell r="D338">
            <v>442290</v>
          </cell>
          <cell r="E338">
            <v>233</v>
          </cell>
          <cell r="F338">
            <v>206</v>
          </cell>
          <cell r="G338">
            <v>200</v>
          </cell>
          <cell r="H338">
            <v>189</v>
          </cell>
          <cell r="I338">
            <v>273</v>
          </cell>
          <cell r="J338">
            <v>237</v>
          </cell>
          <cell r="K338">
            <v>91</v>
          </cell>
          <cell r="L338">
            <v>56</v>
          </cell>
          <cell r="M338">
            <v>154</v>
          </cell>
        </row>
        <row r="339">
          <cell r="A339">
            <v>5177748</v>
          </cell>
          <cell r="B339">
            <v>5112967</v>
          </cell>
          <cell r="C339">
            <v>4410</v>
          </cell>
          <cell r="D339">
            <v>5386161</v>
          </cell>
          <cell r="E339">
            <v>205</v>
          </cell>
          <cell r="F339">
            <v>176</v>
          </cell>
          <cell r="G339">
            <v>193</v>
          </cell>
          <cell r="H339">
            <v>195</v>
          </cell>
          <cell r="I339">
            <v>180</v>
          </cell>
          <cell r="J339">
            <v>174</v>
          </cell>
          <cell r="K339">
            <v>206</v>
          </cell>
          <cell r="L339">
            <v>191</v>
          </cell>
          <cell r="M339">
            <v>206</v>
          </cell>
        </row>
        <row r="340">
          <cell r="A340">
            <v>5177704</v>
          </cell>
          <cell r="B340">
            <v>5112945</v>
          </cell>
          <cell r="C340">
            <v>4410</v>
          </cell>
          <cell r="D340">
            <v>3725827</v>
          </cell>
          <cell r="E340">
            <v>211</v>
          </cell>
          <cell r="F340">
            <v>193</v>
          </cell>
          <cell r="G340">
            <v>197</v>
          </cell>
          <cell r="H340">
            <v>153</v>
          </cell>
          <cell r="I340">
            <v>214</v>
          </cell>
          <cell r="J340">
            <v>204</v>
          </cell>
          <cell r="K340">
            <v>181</v>
          </cell>
          <cell r="L340">
            <v>169</v>
          </cell>
          <cell r="M340">
            <v>90</v>
          </cell>
        </row>
        <row r="341">
          <cell r="A341">
            <v>5177726</v>
          </cell>
          <cell r="B341">
            <v>5112956</v>
          </cell>
          <cell r="C341">
            <v>4410</v>
          </cell>
          <cell r="D341">
            <v>5316436</v>
          </cell>
          <cell r="E341">
            <v>12</v>
          </cell>
          <cell r="F341">
            <v>16</v>
          </cell>
          <cell r="G341">
            <v>9</v>
          </cell>
          <cell r="H341">
            <v>21</v>
          </cell>
          <cell r="I341">
            <v>11</v>
          </cell>
          <cell r="J341">
            <v>16</v>
          </cell>
          <cell r="K341">
            <v>20</v>
          </cell>
          <cell r="L341">
            <v>13</v>
          </cell>
          <cell r="M341">
            <v>11</v>
          </cell>
        </row>
        <row r="342">
          <cell r="A342">
            <v>5177848</v>
          </cell>
          <cell r="B342">
            <v>5113017</v>
          </cell>
          <cell r="C342">
            <v>4410</v>
          </cell>
          <cell r="E342">
            <v>172</v>
          </cell>
          <cell r="F342">
            <v>152</v>
          </cell>
          <cell r="G342">
            <v>148</v>
          </cell>
          <cell r="H342">
            <v>144</v>
          </cell>
          <cell r="I342">
            <v>213</v>
          </cell>
          <cell r="J342">
            <v>183</v>
          </cell>
          <cell r="K342">
            <v>193</v>
          </cell>
          <cell r="L342">
            <v>172</v>
          </cell>
          <cell r="M342">
            <v>184</v>
          </cell>
        </row>
        <row r="343">
          <cell r="A343">
            <v>5177986</v>
          </cell>
          <cell r="B343">
            <v>5113086</v>
          </cell>
          <cell r="C343">
            <v>4410</v>
          </cell>
          <cell r="D343">
            <v>32997408</v>
          </cell>
          <cell r="E343">
            <v>233</v>
          </cell>
          <cell r="F343">
            <v>206</v>
          </cell>
          <cell r="G343">
            <v>200</v>
          </cell>
          <cell r="H343">
            <v>189</v>
          </cell>
          <cell r="I343">
            <v>273</v>
          </cell>
          <cell r="J343">
            <v>237</v>
          </cell>
          <cell r="K343">
            <v>502</v>
          </cell>
          <cell r="L343">
            <v>55</v>
          </cell>
          <cell r="M343">
            <v>30</v>
          </cell>
        </row>
        <row r="344">
          <cell r="A344">
            <v>5178040</v>
          </cell>
          <cell r="B344">
            <v>5113113</v>
          </cell>
          <cell r="C344">
            <v>4410</v>
          </cell>
          <cell r="D344">
            <v>31116282</v>
          </cell>
          <cell r="E344">
            <v>22</v>
          </cell>
          <cell r="F344">
            <v>659</v>
          </cell>
          <cell r="G344">
            <v>599</v>
          </cell>
          <cell r="H344">
            <v>622</v>
          </cell>
          <cell r="I344">
            <v>496</v>
          </cell>
          <cell r="J344">
            <v>0</v>
          </cell>
          <cell r="K344">
            <v>399</v>
          </cell>
          <cell r="L344">
            <v>466</v>
          </cell>
          <cell r="M344">
            <v>545</v>
          </cell>
        </row>
        <row r="345">
          <cell r="A345">
            <v>5177948</v>
          </cell>
          <cell r="B345">
            <v>5113067</v>
          </cell>
          <cell r="C345">
            <v>4410</v>
          </cell>
          <cell r="D345">
            <v>31988623</v>
          </cell>
          <cell r="E345">
            <v>172</v>
          </cell>
          <cell r="F345">
            <v>152</v>
          </cell>
          <cell r="G345">
            <v>148</v>
          </cell>
          <cell r="H345">
            <v>144</v>
          </cell>
          <cell r="I345">
            <v>213</v>
          </cell>
          <cell r="J345">
            <v>15</v>
          </cell>
          <cell r="K345">
            <v>25</v>
          </cell>
          <cell r="L345">
            <v>53</v>
          </cell>
          <cell r="M345">
            <v>76</v>
          </cell>
        </row>
        <row r="346">
          <cell r="A346">
            <v>5177968</v>
          </cell>
          <cell r="B346">
            <v>5113077</v>
          </cell>
          <cell r="C346">
            <v>4410</v>
          </cell>
          <cell r="D346">
            <v>3726021</v>
          </cell>
          <cell r="E346">
            <v>143</v>
          </cell>
          <cell r="F346">
            <v>120</v>
          </cell>
          <cell r="G346">
            <v>126</v>
          </cell>
          <cell r="H346">
            <v>75</v>
          </cell>
          <cell r="I346">
            <v>83</v>
          </cell>
          <cell r="J346">
            <v>84</v>
          </cell>
          <cell r="K346">
            <v>101</v>
          </cell>
          <cell r="L346">
            <v>90</v>
          </cell>
          <cell r="M346">
            <v>83</v>
          </cell>
        </row>
        <row r="347">
          <cell r="A347">
            <v>5178036</v>
          </cell>
          <cell r="B347">
            <v>5113111</v>
          </cell>
          <cell r="C347">
            <v>4410</v>
          </cell>
          <cell r="D347">
            <v>1884965</v>
          </cell>
          <cell r="E347">
            <v>0</v>
          </cell>
          <cell r="F347">
            <v>0</v>
          </cell>
          <cell r="G347">
            <v>0</v>
          </cell>
          <cell r="H347">
            <v>0</v>
          </cell>
          <cell r="I347">
            <v>6</v>
          </cell>
          <cell r="J347">
            <v>307</v>
          </cell>
          <cell r="K347">
            <v>322</v>
          </cell>
          <cell r="L347">
            <v>359</v>
          </cell>
          <cell r="M347">
            <v>424</v>
          </cell>
        </row>
        <row r="348">
          <cell r="A348">
            <v>5178030</v>
          </cell>
          <cell r="B348">
            <v>5113108</v>
          </cell>
          <cell r="C348">
            <v>4410</v>
          </cell>
          <cell r="D348">
            <v>1691957</v>
          </cell>
          <cell r="E348">
            <v>159</v>
          </cell>
          <cell r="F348">
            <v>144</v>
          </cell>
          <cell r="G348">
            <v>140</v>
          </cell>
          <cell r="H348">
            <v>158</v>
          </cell>
          <cell r="I348">
            <v>150</v>
          </cell>
          <cell r="J348">
            <v>128</v>
          </cell>
          <cell r="K348">
            <v>262</v>
          </cell>
          <cell r="L348">
            <v>123</v>
          </cell>
          <cell r="M348">
            <v>149</v>
          </cell>
        </row>
        <row r="349">
          <cell r="A349">
            <v>5177928</v>
          </cell>
          <cell r="B349">
            <v>5113057</v>
          </cell>
          <cell r="C349">
            <v>4410</v>
          </cell>
          <cell r="D349">
            <v>1691955</v>
          </cell>
          <cell r="E349">
            <v>193</v>
          </cell>
          <cell r="F349">
            <v>126</v>
          </cell>
          <cell r="G349">
            <v>115</v>
          </cell>
          <cell r="H349">
            <v>107</v>
          </cell>
          <cell r="I349">
            <v>106</v>
          </cell>
          <cell r="J349">
            <v>102</v>
          </cell>
          <cell r="K349">
            <v>109</v>
          </cell>
          <cell r="L349">
            <v>96</v>
          </cell>
          <cell r="M349">
            <v>107</v>
          </cell>
        </row>
        <row r="350">
          <cell r="A350">
            <v>5178038</v>
          </cell>
          <cell r="B350">
            <v>5113112</v>
          </cell>
          <cell r="C350">
            <v>4410</v>
          </cell>
          <cell r="D350">
            <v>3730935</v>
          </cell>
          <cell r="E350">
            <v>164</v>
          </cell>
          <cell r="F350">
            <v>114</v>
          </cell>
          <cell r="G350">
            <v>125</v>
          </cell>
          <cell r="H350">
            <v>127</v>
          </cell>
          <cell r="I350">
            <v>112</v>
          </cell>
          <cell r="J350">
            <v>93</v>
          </cell>
          <cell r="K350">
            <v>106</v>
          </cell>
          <cell r="L350">
            <v>116</v>
          </cell>
          <cell r="M350">
            <v>121</v>
          </cell>
        </row>
        <row r="351">
          <cell r="A351">
            <v>5178034</v>
          </cell>
          <cell r="B351">
            <v>5113110</v>
          </cell>
          <cell r="C351">
            <v>4410</v>
          </cell>
          <cell r="D351">
            <v>6821997</v>
          </cell>
          <cell r="E351">
            <v>45</v>
          </cell>
          <cell r="F351">
            <v>42</v>
          </cell>
          <cell r="G351">
            <v>37</v>
          </cell>
          <cell r="H351">
            <v>34</v>
          </cell>
          <cell r="I351">
            <v>40</v>
          </cell>
          <cell r="J351">
            <v>39</v>
          </cell>
          <cell r="K351">
            <v>40</v>
          </cell>
          <cell r="L351">
            <v>39</v>
          </cell>
          <cell r="M351">
            <v>35</v>
          </cell>
        </row>
        <row r="352">
          <cell r="A352">
            <v>5177908</v>
          </cell>
          <cell r="B352">
            <v>5113047</v>
          </cell>
          <cell r="C352">
            <v>4410</v>
          </cell>
          <cell r="D352">
            <v>1751077</v>
          </cell>
          <cell r="E352">
            <v>176</v>
          </cell>
          <cell r="F352">
            <v>79</v>
          </cell>
          <cell r="G352">
            <v>74</v>
          </cell>
          <cell r="H352">
            <v>64</v>
          </cell>
          <cell r="I352">
            <v>181</v>
          </cell>
          <cell r="J352">
            <v>105</v>
          </cell>
          <cell r="K352">
            <v>131</v>
          </cell>
          <cell r="L352">
            <v>129</v>
          </cell>
          <cell r="M352">
            <v>126</v>
          </cell>
        </row>
        <row r="353">
          <cell r="A353">
            <v>5177870</v>
          </cell>
          <cell r="B353">
            <v>5113028</v>
          </cell>
          <cell r="C353">
            <v>4410</v>
          </cell>
          <cell r="D353">
            <v>6823621</v>
          </cell>
          <cell r="E353">
            <v>201</v>
          </cell>
          <cell r="F353">
            <v>176</v>
          </cell>
          <cell r="G353">
            <v>182</v>
          </cell>
          <cell r="H353">
            <v>174</v>
          </cell>
          <cell r="I353">
            <v>189</v>
          </cell>
          <cell r="J353">
            <v>170</v>
          </cell>
          <cell r="K353">
            <v>189</v>
          </cell>
          <cell r="L353">
            <v>175</v>
          </cell>
          <cell r="M353">
            <v>193</v>
          </cell>
        </row>
        <row r="354">
          <cell r="A354">
            <v>5069762</v>
          </cell>
          <cell r="B354">
            <v>5058974</v>
          </cell>
          <cell r="C354">
            <v>4410</v>
          </cell>
          <cell r="D354">
            <v>7210412</v>
          </cell>
          <cell r="E354">
            <v>0</v>
          </cell>
          <cell r="F354">
            <v>98</v>
          </cell>
          <cell r="G354">
            <v>59</v>
          </cell>
          <cell r="H354">
            <v>107</v>
          </cell>
          <cell r="I354">
            <v>122</v>
          </cell>
          <cell r="J354">
            <v>121</v>
          </cell>
          <cell r="K354">
            <v>132</v>
          </cell>
          <cell r="L354">
            <v>143</v>
          </cell>
          <cell r="M354">
            <v>141</v>
          </cell>
        </row>
        <row r="355">
          <cell r="A355">
            <v>5177826</v>
          </cell>
          <cell r="B355">
            <v>5113006</v>
          </cell>
          <cell r="C355">
            <v>4410</v>
          </cell>
          <cell r="D355">
            <v>7109083</v>
          </cell>
          <cell r="E355">
            <v>137</v>
          </cell>
          <cell r="F355">
            <v>106</v>
          </cell>
          <cell r="G355">
            <v>141</v>
          </cell>
          <cell r="H355">
            <v>163</v>
          </cell>
          <cell r="I355">
            <v>153</v>
          </cell>
          <cell r="J355">
            <v>127</v>
          </cell>
          <cell r="K355">
            <v>134</v>
          </cell>
          <cell r="L355">
            <v>131</v>
          </cell>
          <cell r="M355">
            <v>173</v>
          </cell>
        </row>
        <row r="356">
          <cell r="A356">
            <v>5178008</v>
          </cell>
          <cell r="B356">
            <v>5113097</v>
          </cell>
          <cell r="C356">
            <v>4410</v>
          </cell>
          <cell r="D356">
            <v>7117841</v>
          </cell>
          <cell r="E356">
            <v>211</v>
          </cell>
          <cell r="F356">
            <v>169</v>
          </cell>
          <cell r="G356">
            <v>166</v>
          </cell>
          <cell r="H356">
            <v>164</v>
          </cell>
          <cell r="I356">
            <v>170</v>
          </cell>
          <cell r="J356">
            <v>170</v>
          </cell>
          <cell r="K356">
            <v>192</v>
          </cell>
          <cell r="L356">
            <v>165</v>
          </cell>
          <cell r="M356">
            <v>173</v>
          </cell>
        </row>
        <row r="357">
          <cell r="A357">
            <v>5177888</v>
          </cell>
          <cell r="B357">
            <v>5113037</v>
          </cell>
          <cell r="C357">
            <v>4410</v>
          </cell>
          <cell r="D357">
            <v>15961098</v>
          </cell>
          <cell r="E357">
            <v>65</v>
          </cell>
          <cell r="F357">
            <v>132</v>
          </cell>
          <cell r="G357">
            <v>99</v>
          </cell>
          <cell r="H357">
            <v>83</v>
          </cell>
          <cell r="I357">
            <v>93</v>
          </cell>
          <cell r="J357">
            <v>79</v>
          </cell>
          <cell r="K357">
            <v>83</v>
          </cell>
          <cell r="L357">
            <v>85</v>
          </cell>
          <cell r="M357">
            <v>86</v>
          </cell>
        </row>
        <row r="358">
          <cell r="A358">
            <v>5177802</v>
          </cell>
          <cell r="B358">
            <v>5112994</v>
          </cell>
          <cell r="C358">
            <v>4410</v>
          </cell>
          <cell r="D358">
            <v>721946</v>
          </cell>
          <cell r="E358">
            <v>134</v>
          </cell>
          <cell r="F358">
            <v>120</v>
          </cell>
          <cell r="G358">
            <v>240</v>
          </cell>
          <cell r="H358">
            <v>137</v>
          </cell>
          <cell r="I358">
            <v>147</v>
          </cell>
          <cell r="J358">
            <v>129</v>
          </cell>
          <cell r="K358">
            <v>139</v>
          </cell>
          <cell r="L358">
            <v>137</v>
          </cell>
          <cell r="M358">
            <v>148</v>
          </cell>
        </row>
        <row r="359">
          <cell r="A359">
            <v>5178042</v>
          </cell>
          <cell r="B359">
            <v>5113114</v>
          </cell>
          <cell r="C359">
            <v>4410</v>
          </cell>
          <cell r="D359">
            <v>3515738</v>
          </cell>
          <cell r="E359">
            <v>170</v>
          </cell>
          <cell r="F359">
            <v>144</v>
          </cell>
          <cell r="G359">
            <v>152</v>
          </cell>
          <cell r="H359">
            <v>151</v>
          </cell>
          <cell r="I359">
            <v>196</v>
          </cell>
          <cell r="J359">
            <v>164</v>
          </cell>
          <cell r="K359">
            <v>184</v>
          </cell>
          <cell r="L359">
            <v>184</v>
          </cell>
          <cell r="M359">
            <v>218</v>
          </cell>
        </row>
        <row r="360">
          <cell r="A360">
            <v>5178282</v>
          </cell>
          <cell r="B360">
            <v>5113234</v>
          </cell>
          <cell r="C360">
            <v>4410</v>
          </cell>
          <cell r="D360">
            <v>70006480</v>
          </cell>
          <cell r="E360">
            <v>251</v>
          </cell>
          <cell r="F360">
            <v>225</v>
          </cell>
          <cell r="G360">
            <v>206</v>
          </cell>
          <cell r="H360">
            <v>212</v>
          </cell>
          <cell r="I360">
            <v>229</v>
          </cell>
          <cell r="J360">
            <v>218</v>
          </cell>
          <cell r="K360">
            <v>215</v>
          </cell>
          <cell r="L360">
            <v>241</v>
          </cell>
          <cell r="M360">
            <v>204</v>
          </cell>
        </row>
        <row r="361">
          <cell r="A361">
            <v>5178348</v>
          </cell>
          <cell r="B361">
            <v>5113267</v>
          </cell>
          <cell r="C361">
            <v>4410</v>
          </cell>
          <cell r="D361">
            <v>5308643</v>
          </cell>
          <cell r="E361">
            <v>101</v>
          </cell>
          <cell r="F361">
            <v>86</v>
          </cell>
          <cell r="G361">
            <v>80</v>
          </cell>
          <cell r="H361">
            <v>92</v>
          </cell>
          <cell r="I361">
            <v>99</v>
          </cell>
          <cell r="J361">
            <v>74</v>
          </cell>
          <cell r="K361">
            <v>90</v>
          </cell>
          <cell r="L361">
            <v>73</v>
          </cell>
          <cell r="M361">
            <v>81</v>
          </cell>
        </row>
        <row r="362">
          <cell r="A362">
            <v>5178370</v>
          </cell>
          <cell r="B362">
            <v>5113278</v>
          </cell>
          <cell r="C362">
            <v>4410</v>
          </cell>
          <cell r="D362">
            <v>15960556</v>
          </cell>
          <cell r="E362">
            <v>179</v>
          </cell>
          <cell r="F362">
            <v>141</v>
          </cell>
          <cell r="G362">
            <v>136</v>
          </cell>
          <cell r="H362">
            <v>160</v>
          </cell>
          <cell r="I362">
            <v>178</v>
          </cell>
          <cell r="J362">
            <v>150</v>
          </cell>
          <cell r="K362">
            <v>143</v>
          </cell>
          <cell r="L362">
            <v>130</v>
          </cell>
          <cell r="M362">
            <v>134</v>
          </cell>
        </row>
        <row r="363">
          <cell r="A363">
            <v>5178044</v>
          </cell>
          <cell r="B363">
            <v>5113115</v>
          </cell>
          <cell r="C363">
            <v>4410</v>
          </cell>
          <cell r="D363">
            <v>10274686</v>
          </cell>
          <cell r="E363">
            <v>336</v>
          </cell>
          <cell r="F363">
            <v>281</v>
          </cell>
          <cell r="G363">
            <v>262</v>
          </cell>
          <cell r="H363">
            <v>252</v>
          </cell>
          <cell r="I363">
            <v>250</v>
          </cell>
          <cell r="J363">
            <v>240</v>
          </cell>
          <cell r="K363">
            <v>248</v>
          </cell>
          <cell r="L363">
            <v>216</v>
          </cell>
          <cell r="M363">
            <v>275</v>
          </cell>
        </row>
        <row r="364">
          <cell r="A364">
            <v>5178062</v>
          </cell>
          <cell r="B364">
            <v>5113124</v>
          </cell>
          <cell r="C364">
            <v>4410</v>
          </cell>
          <cell r="D364">
            <v>1502241</v>
          </cell>
          <cell r="E364">
            <v>167</v>
          </cell>
          <cell r="F364">
            <v>306</v>
          </cell>
          <cell r="G364">
            <v>158</v>
          </cell>
          <cell r="H364">
            <v>165</v>
          </cell>
          <cell r="I364">
            <v>183</v>
          </cell>
          <cell r="J364">
            <v>172</v>
          </cell>
          <cell r="K364">
            <v>190</v>
          </cell>
          <cell r="L364">
            <v>174</v>
          </cell>
          <cell r="M364">
            <v>212</v>
          </cell>
        </row>
        <row r="365">
          <cell r="A365">
            <v>5178262</v>
          </cell>
          <cell r="B365">
            <v>5113224</v>
          </cell>
          <cell r="C365">
            <v>4410</v>
          </cell>
          <cell r="D365">
            <v>1618664</v>
          </cell>
          <cell r="E365">
            <v>157</v>
          </cell>
          <cell r="F365">
            <v>138</v>
          </cell>
          <cell r="G365">
            <v>142</v>
          </cell>
          <cell r="H365">
            <v>130</v>
          </cell>
          <cell r="I365">
            <v>144</v>
          </cell>
          <cell r="J365">
            <v>130</v>
          </cell>
          <cell r="K365">
            <v>144</v>
          </cell>
          <cell r="L365">
            <v>140</v>
          </cell>
          <cell r="M365">
            <v>159</v>
          </cell>
        </row>
        <row r="366">
          <cell r="A366">
            <v>5178240</v>
          </cell>
          <cell r="B366">
            <v>5113213</v>
          </cell>
          <cell r="C366">
            <v>4410</v>
          </cell>
          <cell r="D366">
            <v>1691952</v>
          </cell>
          <cell r="E366">
            <v>252</v>
          </cell>
          <cell r="F366">
            <v>214</v>
          </cell>
          <cell r="G366">
            <v>207</v>
          </cell>
          <cell r="H366">
            <v>211</v>
          </cell>
          <cell r="I366">
            <v>220</v>
          </cell>
          <cell r="J366">
            <v>187</v>
          </cell>
          <cell r="K366">
            <v>194</v>
          </cell>
          <cell r="L366">
            <v>197</v>
          </cell>
          <cell r="M366">
            <v>221</v>
          </cell>
        </row>
        <row r="367">
          <cell r="A367">
            <v>5178218</v>
          </cell>
          <cell r="B367">
            <v>5113202</v>
          </cell>
          <cell r="C367">
            <v>4410</v>
          </cell>
          <cell r="D367">
            <v>1691954</v>
          </cell>
          <cell r="E367">
            <v>162</v>
          </cell>
          <cell r="F367">
            <v>298</v>
          </cell>
          <cell r="G367">
            <v>135</v>
          </cell>
          <cell r="H367">
            <v>158</v>
          </cell>
          <cell r="I367">
            <v>203</v>
          </cell>
          <cell r="J367">
            <v>146</v>
          </cell>
          <cell r="K367">
            <v>166</v>
          </cell>
          <cell r="L367">
            <v>200</v>
          </cell>
          <cell r="M367">
            <v>176</v>
          </cell>
        </row>
        <row r="368">
          <cell r="A368">
            <v>5178412</v>
          </cell>
          <cell r="B368">
            <v>5113299</v>
          </cell>
          <cell r="C368">
            <v>4410</v>
          </cell>
          <cell r="D368">
            <v>3730226</v>
          </cell>
          <cell r="E368">
            <v>46</v>
          </cell>
          <cell r="F368">
            <v>42</v>
          </cell>
          <cell r="G368">
            <v>51</v>
          </cell>
          <cell r="H368">
            <v>54</v>
          </cell>
          <cell r="I368">
            <v>40</v>
          </cell>
          <cell r="J368">
            <v>50</v>
          </cell>
          <cell r="K368">
            <v>50</v>
          </cell>
          <cell r="L368">
            <v>48</v>
          </cell>
          <cell r="M368">
            <v>60</v>
          </cell>
        </row>
        <row r="369">
          <cell r="A369">
            <v>5178326</v>
          </cell>
          <cell r="B369">
            <v>5113256</v>
          </cell>
          <cell r="C369">
            <v>4410</v>
          </cell>
          <cell r="D369">
            <v>4746657</v>
          </cell>
          <cell r="E369">
            <v>32</v>
          </cell>
          <cell r="F369">
            <v>33</v>
          </cell>
          <cell r="G369">
            <v>36</v>
          </cell>
          <cell r="H369">
            <v>42</v>
          </cell>
          <cell r="I369">
            <v>0</v>
          </cell>
          <cell r="J369">
            <v>27</v>
          </cell>
          <cell r="K369">
            <v>29</v>
          </cell>
          <cell r="L369">
            <v>0</v>
          </cell>
          <cell r="M369">
            <v>23</v>
          </cell>
        </row>
        <row r="370">
          <cell r="A370">
            <v>5178046</v>
          </cell>
          <cell r="B370">
            <v>5113116</v>
          </cell>
          <cell r="C370">
            <v>4410</v>
          </cell>
          <cell r="D370">
            <v>6824559</v>
          </cell>
          <cell r="E370">
            <v>257</v>
          </cell>
          <cell r="F370">
            <v>235</v>
          </cell>
          <cell r="G370">
            <v>262</v>
          </cell>
          <cell r="H370">
            <v>260</v>
          </cell>
          <cell r="I370">
            <v>268</v>
          </cell>
          <cell r="J370">
            <v>260</v>
          </cell>
          <cell r="K370">
            <v>247</v>
          </cell>
          <cell r="L370">
            <v>236</v>
          </cell>
          <cell r="M370">
            <v>272</v>
          </cell>
        </row>
        <row r="371">
          <cell r="A371">
            <v>5178086</v>
          </cell>
          <cell r="B371">
            <v>5113136</v>
          </cell>
          <cell r="C371">
            <v>4410</v>
          </cell>
          <cell r="D371">
            <v>6825496</v>
          </cell>
          <cell r="E371">
            <v>324</v>
          </cell>
          <cell r="F371">
            <v>228</v>
          </cell>
          <cell r="G371">
            <v>167</v>
          </cell>
          <cell r="H371">
            <v>192</v>
          </cell>
          <cell r="I371">
            <v>218</v>
          </cell>
          <cell r="J371">
            <v>184</v>
          </cell>
          <cell r="K371">
            <v>223</v>
          </cell>
          <cell r="L371">
            <v>176</v>
          </cell>
          <cell r="M371">
            <v>239</v>
          </cell>
        </row>
        <row r="372">
          <cell r="A372">
            <v>5178152</v>
          </cell>
          <cell r="B372">
            <v>5113169</v>
          </cell>
          <cell r="C372">
            <v>4410</v>
          </cell>
          <cell r="D372">
            <v>6823193</v>
          </cell>
          <cell r="E372">
            <v>99</v>
          </cell>
          <cell r="F372">
            <v>81</v>
          </cell>
          <cell r="G372">
            <v>63</v>
          </cell>
          <cell r="H372">
            <v>51</v>
          </cell>
          <cell r="I372">
            <v>110</v>
          </cell>
          <cell r="J372">
            <v>128</v>
          </cell>
          <cell r="K372">
            <v>131</v>
          </cell>
          <cell r="L372">
            <v>197</v>
          </cell>
          <cell r="M372">
            <v>272</v>
          </cell>
        </row>
        <row r="373">
          <cell r="A373">
            <v>5178392</v>
          </cell>
          <cell r="B373">
            <v>5113289</v>
          </cell>
          <cell r="C373">
            <v>4410</v>
          </cell>
          <cell r="D373">
            <v>1752329</v>
          </cell>
          <cell r="E373">
            <v>234</v>
          </cell>
          <cell r="F373">
            <v>195</v>
          </cell>
          <cell r="G373">
            <v>181</v>
          </cell>
          <cell r="H373">
            <v>166</v>
          </cell>
          <cell r="I373">
            <v>142</v>
          </cell>
          <cell r="J373">
            <v>129</v>
          </cell>
          <cell r="K373">
            <v>99</v>
          </cell>
          <cell r="L373">
            <v>173</v>
          </cell>
          <cell r="M373">
            <v>160</v>
          </cell>
        </row>
        <row r="374">
          <cell r="A374">
            <v>5178196</v>
          </cell>
          <cell r="B374">
            <v>5113191</v>
          </cell>
          <cell r="C374">
            <v>4410</v>
          </cell>
          <cell r="D374">
            <v>6822154</v>
          </cell>
          <cell r="E374">
            <v>185</v>
          </cell>
          <cell r="F374">
            <v>148</v>
          </cell>
          <cell r="G374">
            <v>155</v>
          </cell>
          <cell r="H374">
            <v>175</v>
          </cell>
          <cell r="I374">
            <v>145</v>
          </cell>
          <cell r="J374">
            <v>152</v>
          </cell>
          <cell r="K374">
            <v>155</v>
          </cell>
          <cell r="L374">
            <v>151</v>
          </cell>
          <cell r="M374">
            <v>169</v>
          </cell>
        </row>
        <row r="375">
          <cell r="A375">
            <v>5178130</v>
          </cell>
          <cell r="B375">
            <v>5113158</v>
          </cell>
          <cell r="C375">
            <v>4410</v>
          </cell>
          <cell r="D375">
            <v>7129727</v>
          </cell>
          <cell r="E375">
            <v>225</v>
          </cell>
          <cell r="F375">
            <v>175</v>
          </cell>
          <cell r="G375">
            <v>224</v>
          </cell>
          <cell r="H375">
            <v>201</v>
          </cell>
          <cell r="I375">
            <v>214</v>
          </cell>
          <cell r="J375">
            <v>189</v>
          </cell>
          <cell r="K375">
            <v>188</v>
          </cell>
          <cell r="L375">
            <v>204</v>
          </cell>
          <cell r="M375">
            <v>204</v>
          </cell>
        </row>
        <row r="376">
          <cell r="A376">
            <v>5178108</v>
          </cell>
          <cell r="B376">
            <v>5113147</v>
          </cell>
          <cell r="C376">
            <v>4410</v>
          </cell>
          <cell r="D376">
            <v>7128926</v>
          </cell>
          <cell r="E376">
            <v>246</v>
          </cell>
          <cell r="F376">
            <v>174</v>
          </cell>
          <cell r="G376">
            <v>202</v>
          </cell>
          <cell r="H376">
            <v>192</v>
          </cell>
          <cell r="I376">
            <v>186</v>
          </cell>
          <cell r="J376">
            <v>161</v>
          </cell>
          <cell r="K376">
            <v>168</v>
          </cell>
          <cell r="L376">
            <v>180</v>
          </cell>
          <cell r="M376">
            <v>206</v>
          </cell>
        </row>
        <row r="377">
          <cell r="A377">
            <v>5178174</v>
          </cell>
          <cell r="B377">
            <v>5113180</v>
          </cell>
          <cell r="C377">
            <v>4410</v>
          </cell>
          <cell r="D377">
            <v>7315000</v>
          </cell>
          <cell r="E377">
            <v>126</v>
          </cell>
          <cell r="F377">
            <v>116</v>
          </cell>
          <cell r="G377">
            <v>118</v>
          </cell>
          <cell r="H377">
            <v>135</v>
          </cell>
          <cell r="I377">
            <v>156</v>
          </cell>
          <cell r="J377">
            <v>137</v>
          </cell>
          <cell r="K377">
            <v>150</v>
          </cell>
          <cell r="L377">
            <v>133</v>
          </cell>
          <cell r="M377">
            <v>154</v>
          </cell>
        </row>
        <row r="378">
          <cell r="A378">
            <v>5094944</v>
          </cell>
          <cell r="B378">
            <v>5071565</v>
          </cell>
          <cell r="C378">
            <v>4410</v>
          </cell>
          <cell r="D378">
            <v>3655509</v>
          </cell>
          <cell r="E378">
            <v>134</v>
          </cell>
          <cell r="F378">
            <v>104</v>
          </cell>
          <cell r="G378">
            <v>118</v>
          </cell>
          <cell r="H378">
            <v>103</v>
          </cell>
          <cell r="I378">
            <v>106</v>
          </cell>
          <cell r="J378">
            <v>89</v>
          </cell>
          <cell r="K378">
            <v>94</v>
          </cell>
          <cell r="L378">
            <v>102</v>
          </cell>
          <cell r="M378">
            <v>104</v>
          </cell>
        </row>
        <row r="379">
          <cell r="A379">
            <v>5094950</v>
          </cell>
          <cell r="B379">
            <v>5071568</v>
          </cell>
          <cell r="C379">
            <v>4410</v>
          </cell>
          <cell r="D379">
            <v>3655838</v>
          </cell>
          <cell r="E379">
            <v>266</v>
          </cell>
          <cell r="F379">
            <v>213</v>
          </cell>
          <cell r="G379">
            <v>236</v>
          </cell>
          <cell r="H379">
            <v>207</v>
          </cell>
          <cell r="I379">
            <v>250</v>
          </cell>
          <cell r="J379">
            <v>228</v>
          </cell>
          <cell r="K379">
            <v>221</v>
          </cell>
          <cell r="L379">
            <v>228</v>
          </cell>
          <cell r="M379">
            <v>221</v>
          </cell>
        </row>
        <row r="380">
          <cell r="A380">
            <v>5178642</v>
          </cell>
          <cell r="B380">
            <v>5113414</v>
          </cell>
          <cell r="C380">
            <v>4410</v>
          </cell>
          <cell r="D380">
            <v>3655723</v>
          </cell>
          <cell r="E380">
            <v>233</v>
          </cell>
          <cell r="F380">
            <v>206</v>
          </cell>
          <cell r="G380">
            <v>200</v>
          </cell>
          <cell r="H380">
            <v>189</v>
          </cell>
          <cell r="I380">
            <v>273</v>
          </cell>
          <cell r="J380">
            <v>183</v>
          </cell>
          <cell r="K380">
            <v>193</v>
          </cell>
          <cell r="L380">
            <v>172</v>
          </cell>
          <cell r="M380">
            <v>184</v>
          </cell>
        </row>
        <row r="381">
          <cell r="A381">
            <v>5178434</v>
          </cell>
          <cell r="B381">
            <v>5113310</v>
          </cell>
          <cell r="C381">
            <v>4410</v>
          </cell>
          <cell r="D381">
            <v>3645931</v>
          </cell>
          <cell r="E381">
            <v>233</v>
          </cell>
          <cell r="F381">
            <v>206</v>
          </cell>
          <cell r="G381">
            <v>200</v>
          </cell>
          <cell r="H381">
            <v>189</v>
          </cell>
          <cell r="I381">
            <v>273</v>
          </cell>
          <cell r="J381">
            <v>237</v>
          </cell>
          <cell r="K381">
            <v>251</v>
          </cell>
          <cell r="L381">
            <v>224</v>
          </cell>
          <cell r="M381">
            <v>242</v>
          </cell>
        </row>
        <row r="382">
          <cell r="A382">
            <v>5178512</v>
          </cell>
          <cell r="B382">
            <v>5113349</v>
          </cell>
          <cell r="C382">
            <v>4410</v>
          </cell>
          <cell r="D382">
            <v>7115989</v>
          </cell>
          <cell r="E382">
            <v>233</v>
          </cell>
          <cell r="F382">
            <v>206</v>
          </cell>
          <cell r="G382">
            <v>200</v>
          </cell>
          <cell r="H382">
            <v>189</v>
          </cell>
          <cell r="I382">
            <v>273</v>
          </cell>
          <cell r="J382">
            <v>237</v>
          </cell>
          <cell r="K382">
            <v>251</v>
          </cell>
          <cell r="L382">
            <v>224</v>
          </cell>
          <cell r="M382">
            <v>242</v>
          </cell>
        </row>
        <row r="383">
          <cell r="A383">
            <v>5178728</v>
          </cell>
          <cell r="B383">
            <v>5113457</v>
          </cell>
          <cell r="C383">
            <v>4410</v>
          </cell>
          <cell r="D383">
            <v>721614</v>
          </cell>
          <cell r="E383">
            <v>233</v>
          </cell>
          <cell r="F383">
            <v>206</v>
          </cell>
          <cell r="G383">
            <v>200</v>
          </cell>
          <cell r="H383">
            <v>144</v>
          </cell>
          <cell r="I383">
            <v>213</v>
          </cell>
          <cell r="J383">
            <v>183</v>
          </cell>
          <cell r="K383">
            <v>193</v>
          </cell>
          <cell r="L383">
            <v>172</v>
          </cell>
          <cell r="M383">
            <v>475</v>
          </cell>
        </row>
        <row r="384">
          <cell r="A384">
            <v>5178940</v>
          </cell>
          <cell r="B384">
            <v>5113563</v>
          </cell>
          <cell r="C384">
            <v>4410</v>
          </cell>
          <cell r="D384">
            <v>1691953</v>
          </cell>
          <cell r="E384">
            <v>466</v>
          </cell>
          <cell r="F384">
            <v>412</v>
          </cell>
          <cell r="G384">
            <v>200</v>
          </cell>
          <cell r="H384">
            <v>189</v>
          </cell>
          <cell r="I384">
            <v>273</v>
          </cell>
          <cell r="J384">
            <v>237</v>
          </cell>
          <cell r="K384">
            <v>251</v>
          </cell>
          <cell r="L384">
            <v>224</v>
          </cell>
          <cell r="M384">
            <v>216</v>
          </cell>
        </row>
        <row r="385">
          <cell r="A385">
            <v>5178830</v>
          </cell>
          <cell r="B385">
            <v>5113508</v>
          </cell>
          <cell r="C385">
            <v>4410</v>
          </cell>
          <cell r="D385">
            <v>7103282</v>
          </cell>
          <cell r="E385">
            <v>233</v>
          </cell>
          <cell r="F385">
            <v>206</v>
          </cell>
          <cell r="G385">
            <v>200</v>
          </cell>
          <cell r="H385">
            <v>144</v>
          </cell>
          <cell r="I385">
            <v>213</v>
          </cell>
          <cell r="J385">
            <v>183</v>
          </cell>
          <cell r="K385">
            <v>193</v>
          </cell>
          <cell r="L385">
            <v>172</v>
          </cell>
          <cell r="M385">
            <v>269</v>
          </cell>
        </row>
        <row r="386">
          <cell r="A386">
            <v>5178452</v>
          </cell>
          <cell r="B386">
            <v>5113319</v>
          </cell>
          <cell r="C386">
            <v>4410</v>
          </cell>
          <cell r="D386">
            <v>7314095</v>
          </cell>
          <cell r="E386">
            <v>233</v>
          </cell>
          <cell r="F386">
            <v>206</v>
          </cell>
          <cell r="G386">
            <v>200</v>
          </cell>
          <cell r="H386">
            <v>189</v>
          </cell>
          <cell r="I386">
            <v>273</v>
          </cell>
          <cell r="J386">
            <v>237</v>
          </cell>
          <cell r="K386">
            <v>251</v>
          </cell>
          <cell r="L386">
            <v>224</v>
          </cell>
          <cell r="M386">
            <v>128</v>
          </cell>
        </row>
        <row r="387">
          <cell r="A387">
            <v>5094960</v>
          </cell>
          <cell r="B387">
            <v>5071573</v>
          </cell>
          <cell r="C387">
            <v>4410</v>
          </cell>
          <cell r="D387">
            <v>3639899</v>
          </cell>
          <cell r="E387">
            <v>246</v>
          </cell>
          <cell r="F387">
            <v>130</v>
          </cell>
          <cell r="G387">
            <v>145</v>
          </cell>
          <cell r="H387">
            <v>104</v>
          </cell>
          <cell r="I387">
            <v>126</v>
          </cell>
          <cell r="J387">
            <v>93</v>
          </cell>
          <cell r="K387">
            <v>133</v>
          </cell>
          <cell r="L387">
            <v>698</v>
          </cell>
          <cell r="M387">
            <v>528</v>
          </cell>
        </row>
        <row r="388">
          <cell r="A388">
            <v>5178708</v>
          </cell>
          <cell r="B388">
            <v>5113447</v>
          </cell>
          <cell r="C388">
            <v>4410</v>
          </cell>
          <cell r="D388">
            <v>3367065</v>
          </cell>
          <cell r="E388">
            <v>1145</v>
          </cell>
          <cell r="F388">
            <v>307</v>
          </cell>
          <cell r="G388">
            <v>295</v>
          </cell>
          <cell r="H388">
            <v>339</v>
          </cell>
          <cell r="I388">
            <v>357</v>
          </cell>
          <cell r="J388">
            <v>314</v>
          </cell>
          <cell r="K388">
            <v>940</v>
          </cell>
          <cell r="L388">
            <v>1023</v>
          </cell>
          <cell r="M388">
            <v>1107</v>
          </cell>
        </row>
        <row r="389">
          <cell r="A389">
            <v>5178768</v>
          </cell>
          <cell r="B389">
            <v>5113477</v>
          </cell>
          <cell r="C389">
            <v>4410</v>
          </cell>
          <cell r="D389">
            <v>3526774</v>
          </cell>
          <cell r="E389">
            <v>92</v>
          </cell>
          <cell r="F389">
            <v>42</v>
          </cell>
          <cell r="G389">
            <v>69</v>
          </cell>
          <cell r="H389">
            <v>218</v>
          </cell>
          <cell r="I389">
            <v>251</v>
          </cell>
          <cell r="J389">
            <v>227</v>
          </cell>
          <cell r="K389">
            <v>213</v>
          </cell>
          <cell r="L389">
            <v>122</v>
          </cell>
          <cell r="M389">
            <v>126</v>
          </cell>
        </row>
        <row r="390">
          <cell r="A390">
            <v>5178554</v>
          </cell>
          <cell r="B390">
            <v>5113370</v>
          </cell>
          <cell r="C390">
            <v>4410</v>
          </cell>
          <cell r="D390">
            <v>3507294</v>
          </cell>
          <cell r="E390">
            <v>137</v>
          </cell>
          <cell r="F390">
            <v>124</v>
          </cell>
          <cell r="G390">
            <v>124</v>
          </cell>
          <cell r="H390">
            <v>161</v>
          </cell>
          <cell r="I390">
            <v>178</v>
          </cell>
          <cell r="J390">
            <v>147</v>
          </cell>
          <cell r="K390">
            <v>162</v>
          </cell>
          <cell r="L390">
            <v>151</v>
          </cell>
          <cell r="M390">
            <v>180</v>
          </cell>
        </row>
        <row r="391">
          <cell r="A391">
            <v>5178960</v>
          </cell>
          <cell r="B391">
            <v>5113573</v>
          </cell>
          <cell r="C391">
            <v>4410</v>
          </cell>
          <cell r="D391">
            <v>3201977</v>
          </cell>
          <cell r="E391">
            <v>121</v>
          </cell>
          <cell r="F391">
            <v>63</v>
          </cell>
          <cell r="G391">
            <v>136</v>
          </cell>
          <cell r="H391">
            <v>101</v>
          </cell>
          <cell r="I391">
            <v>129</v>
          </cell>
          <cell r="J391">
            <v>111</v>
          </cell>
          <cell r="K391">
            <v>0</v>
          </cell>
          <cell r="L391">
            <v>261</v>
          </cell>
          <cell r="M391">
            <v>189</v>
          </cell>
        </row>
        <row r="392">
          <cell r="A392">
            <v>5178872</v>
          </cell>
          <cell r="B392">
            <v>5113529</v>
          </cell>
          <cell r="C392">
            <v>4410</v>
          </cell>
          <cell r="D392">
            <v>7117671</v>
          </cell>
          <cell r="E392">
            <v>215</v>
          </cell>
          <cell r="F392">
            <v>186</v>
          </cell>
          <cell r="G392">
            <v>151</v>
          </cell>
          <cell r="H392">
            <v>156</v>
          </cell>
          <cell r="I392">
            <v>157</v>
          </cell>
          <cell r="J392">
            <v>176</v>
          </cell>
          <cell r="K392">
            <v>190</v>
          </cell>
          <cell r="L392">
            <v>196</v>
          </cell>
          <cell r="M392">
            <v>211</v>
          </cell>
        </row>
        <row r="393">
          <cell r="A393">
            <v>5094952</v>
          </cell>
          <cell r="B393">
            <v>5071569</v>
          </cell>
          <cell r="C393">
            <v>4410</v>
          </cell>
          <cell r="D393">
            <v>5317774</v>
          </cell>
          <cell r="E393">
            <v>108</v>
          </cell>
          <cell r="F393">
            <v>99</v>
          </cell>
          <cell r="G393">
            <v>76</v>
          </cell>
          <cell r="H393">
            <v>70</v>
          </cell>
          <cell r="I393">
            <v>67</v>
          </cell>
          <cell r="J393">
            <v>65</v>
          </cell>
          <cell r="K393">
            <v>68</v>
          </cell>
          <cell r="L393">
            <v>65</v>
          </cell>
          <cell r="M393">
            <v>66</v>
          </cell>
        </row>
        <row r="394">
          <cell r="A394">
            <v>5178686</v>
          </cell>
          <cell r="B394">
            <v>5113436</v>
          </cell>
          <cell r="C394">
            <v>4410</v>
          </cell>
          <cell r="D394">
            <v>5383914</v>
          </cell>
          <cell r="E394">
            <v>332</v>
          </cell>
          <cell r="F394">
            <v>267</v>
          </cell>
          <cell r="G394">
            <v>302</v>
          </cell>
          <cell r="H394">
            <v>235</v>
          </cell>
          <cell r="I394">
            <v>256</v>
          </cell>
          <cell r="J394">
            <v>245</v>
          </cell>
          <cell r="K394">
            <v>254</v>
          </cell>
          <cell r="L394">
            <v>272</v>
          </cell>
          <cell r="M394">
            <v>295</v>
          </cell>
        </row>
        <row r="395">
          <cell r="A395">
            <v>5178664</v>
          </cell>
          <cell r="B395">
            <v>5113425</v>
          </cell>
          <cell r="C395">
            <v>4410</v>
          </cell>
          <cell r="D395">
            <v>16007568</v>
          </cell>
          <cell r="E395">
            <v>261</v>
          </cell>
          <cell r="F395">
            <v>239</v>
          </cell>
          <cell r="G395">
            <v>226</v>
          </cell>
          <cell r="H395">
            <v>237</v>
          </cell>
          <cell r="I395">
            <v>237</v>
          </cell>
          <cell r="J395">
            <v>236</v>
          </cell>
          <cell r="K395">
            <v>37</v>
          </cell>
          <cell r="L395">
            <v>175</v>
          </cell>
          <cell r="M395">
            <v>210</v>
          </cell>
        </row>
        <row r="396">
          <cell r="A396">
            <v>5094958</v>
          </cell>
          <cell r="B396">
            <v>5071572</v>
          </cell>
          <cell r="C396">
            <v>4410</v>
          </cell>
          <cell r="D396">
            <v>10276205</v>
          </cell>
          <cell r="E396">
            <v>331</v>
          </cell>
          <cell r="F396">
            <v>538</v>
          </cell>
          <cell r="G396">
            <v>602</v>
          </cell>
          <cell r="H396">
            <v>180</v>
          </cell>
          <cell r="I396">
            <v>12</v>
          </cell>
          <cell r="J396">
            <v>21</v>
          </cell>
          <cell r="K396">
            <v>479</v>
          </cell>
          <cell r="L396">
            <v>678</v>
          </cell>
          <cell r="M396">
            <v>137</v>
          </cell>
        </row>
        <row r="397">
          <cell r="A397">
            <v>5178598</v>
          </cell>
          <cell r="B397">
            <v>5113392</v>
          </cell>
          <cell r="C397">
            <v>4410</v>
          </cell>
          <cell r="D397">
            <v>8913502</v>
          </cell>
          <cell r="E397">
            <v>163</v>
          </cell>
          <cell r="F397">
            <v>131</v>
          </cell>
          <cell r="G397">
            <v>132</v>
          </cell>
          <cell r="H397">
            <v>123</v>
          </cell>
          <cell r="I397">
            <v>128</v>
          </cell>
          <cell r="J397">
            <v>123</v>
          </cell>
          <cell r="K397">
            <v>142</v>
          </cell>
          <cell r="L397">
            <v>133</v>
          </cell>
          <cell r="M397">
            <v>129</v>
          </cell>
        </row>
        <row r="398">
          <cell r="A398">
            <v>5094942</v>
          </cell>
          <cell r="B398">
            <v>5071564</v>
          </cell>
          <cell r="C398">
            <v>4410</v>
          </cell>
          <cell r="D398">
            <v>34728294</v>
          </cell>
          <cell r="E398">
            <v>34</v>
          </cell>
          <cell r="F398">
            <v>87</v>
          </cell>
          <cell r="G398">
            <v>83</v>
          </cell>
          <cell r="H398">
            <v>39</v>
          </cell>
          <cell r="I398">
            <v>44</v>
          </cell>
          <cell r="J398">
            <v>34</v>
          </cell>
          <cell r="K398">
            <v>25</v>
          </cell>
          <cell r="L398">
            <v>27</v>
          </cell>
          <cell r="M398">
            <v>23</v>
          </cell>
        </row>
        <row r="399">
          <cell r="A399">
            <v>5178490</v>
          </cell>
          <cell r="B399">
            <v>5113338</v>
          </cell>
          <cell r="C399">
            <v>4410</v>
          </cell>
          <cell r="D399">
            <v>1876871</v>
          </cell>
          <cell r="E399">
            <v>218</v>
          </cell>
          <cell r="F399">
            <v>196</v>
          </cell>
          <cell r="G399">
            <v>193</v>
          </cell>
          <cell r="H399">
            <v>177</v>
          </cell>
          <cell r="I399">
            <v>191</v>
          </cell>
          <cell r="J399">
            <v>173</v>
          </cell>
          <cell r="K399">
            <v>191</v>
          </cell>
          <cell r="L399">
            <v>201</v>
          </cell>
          <cell r="M399">
            <v>225</v>
          </cell>
        </row>
        <row r="400">
          <cell r="A400">
            <v>5178748</v>
          </cell>
          <cell r="B400">
            <v>5113467</v>
          </cell>
          <cell r="C400">
            <v>4410</v>
          </cell>
          <cell r="D400">
            <v>1889908</v>
          </cell>
          <cell r="E400">
            <v>161</v>
          </cell>
          <cell r="F400">
            <v>67</v>
          </cell>
          <cell r="G400">
            <v>44</v>
          </cell>
          <cell r="H400">
            <v>48</v>
          </cell>
          <cell r="I400">
            <v>48</v>
          </cell>
          <cell r="J400">
            <v>48</v>
          </cell>
          <cell r="K400">
            <v>50</v>
          </cell>
          <cell r="L400">
            <v>98</v>
          </cell>
          <cell r="M400">
            <v>173</v>
          </cell>
        </row>
        <row r="401">
          <cell r="A401">
            <v>5178620</v>
          </cell>
          <cell r="B401">
            <v>5113403</v>
          </cell>
          <cell r="C401">
            <v>4410</v>
          </cell>
          <cell r="D401">
            <v>2951300</v>
          </cell>
          <cell r="E401">
            <v>169</v>
          </cell>
          <cell r="F401">
            <v>130</v>
          </cell>
          <cell r="G401">
            <v>98</v>
          </cell>
          <cell r="H401">
            <v>120</v>
          </cell>
          <cell r="I401">
            <v>131</v>
          </cell>
          <cell r="J401">
            <v>122</v>
          </cell>
          <cell r="K401">
            <v>106</v>
          </cell>
          <cell r="L401">
            <v>114</v>
          </cell>
          <cell r="M401">
            <v>97</v>
          </cell>
        </row>
        <row r="402">
          <cell r="A402">
            <v>5094934</v>
          </cell>
          <cell r="B402">
            <v>5071560</v>
          </cell>
          <cell r="C402">
            <v>4410</v>
          </cell>
          <cell r="D402">
            <v>1449661</v>
          </cell>
          <cell r="E402">
            <v>91</v>
          </cell>
          <cell r="F402">
            <v>74</v>
          </cell>
          <cell r="G402">
            <v>115</v>
          </cell>
          <cell r="H402">
            <v>132</v>
          </cell>
          <cell r="I402">
            <v>152</v>
          </cell>
          <cell r="J402">
            <v>120</v>
          </cell>
          <cell r="K402">
            <v>94</v>
          </cell>
          <cell r="L402">
            <v>107</v>
          </cell>
          <cell r="M402">
            <v>109</v>
          </cell>
        </row>
        <row r="403">
          <cell r="A403">
            <v>5094936</v>
          </cell>
          <cell r="B403">
            <v>5071561</v>
          </cell>
          <cell r="C403">
            <v>4410</v>
          </cell>
          <cell r="D403">
            <v>1692118</v>
          </cell>
          <cell r="E403">
            <v>314</v>
          </cell>
          <cell r="F403">
            <v>90</v>
          </cell>
          <cell r="G403">
            <v>207</v>
          </cell>
          <cell r="H403">
            <v>191</v>
          </cell>
          <cell r="I403">
            <v>202</v>
          </cell>
          <cell r="J403">
            <v>174</v>
          </cell>
          <cell r="K403">
            <v>233</v>
          </cell>
          <cell r="L403">
            <v>332</v>
          </cell>
          <cell r="M403">
            <v>320</v>
          </cell>
        </row>
        <row r="404">
          <cell r="A404">
            <v>5094954</v>
          </cell>
          <cell r="B404">
            <v>5071570</v>
          </cell>
          <cell r="C404">
            <v>4410</v>
          </cell>
          <cell r="D404">
            <v>2950688</v>
          </cell>
          <cell r="E404">
            <v>930</v>
          </cell>
          <cell r="F404">
            <v>725</v>
          </cell>
          <cell r="G404">
            <v>863</v>
          </cell>
          <cell r="H404">
            <v>809</v>
          </cell>
          <cell r="I404">
            <v>872</v>
          </cell>
          <cell r="J404">
            <v>703</v>
          </cell>
          <cell r="K404">
            <v>680</v>
          </cell>
          <cell r="L404">
            <v>741</v>
          </cell>
          <cell r="M404">
            <v>772</v>
          </cell>
        </row>
        <row r="405">
          <cell r="A405">
            <v>5178982</v>
          </cell>
          <cell r="B405">
            <v>5113584</v>
          </cell>
          <cell r="C405">
            <v>4410</v>
          </cell>
          <cell r="D405">
            <v>1789741</v>
          </cell>
          <cell r="E405">
            <v>188</v>
          </cell>
          <cell r="F405">
            <v>159</v>
          </cell>
          <cell r="G405">
            <v>105</v>
          </cell>
          <cell r="H405">
            <v>74</v>
          </cell>
          <cell r="I405">
            <v>74</v>
          </cell>
          <cell r="J405">
            <v>67</v>
          </cell>
          <cell r="K405">
            <v>72</v>
          </cell>
          <cell r="L405">
            <v>70</v>
          </cell>
          <cell r="M405">
            <v>97</v>
          </cell>
        </row>
        <row r="406">
          <cell r="A406">
            <v>5178894</v>
          </cell>
          <cell r="B406">
            <v>5113540</v>
          </cell>
          <cell r="C406">
            <v>4410</v>
          </cell>
          <cell r="D406">
            <v>1676015</v>
          </cell>
          <cell r="E406">
            <v>199</v>
          </cell>
          <cell r="F406">
            <v>356</v>
          </cell>
          <cell r="G406">
            <v>374</v>
          </cell>
          <cell r="H406">
            <v>154</v>
          </cell>
          <cell r="I406">
            <v>190</v>
          </cell>
          <cell r="J406">
            <v>173</v>
          </cell>
          <cell r="K406">
            <v>186</v>
          </cell>
          <cell r="L406">
            <v>182</v>
          </cell>
          <cell r="M406">
            <v>224</v>
          </cell>
        </row>
        <row r="407">
          <cell r="A407">
            <v>5178576</v>
          </cell>
          <cell r="B407">
            <v>5113381</v>
          </cell>
          <cell r="C407">
            <v>4410</v>
          </cell>
          <cell r="D407">
            <v>2953743</v>
          </cell>
          <cell r="E407">
            <v>225</v>
          </cell>
          <cell r="F407">
            <v>166</v>
          </cell>
          <cell r="G407">
            <v>190</v>
          </cell>
          <cell r="H407">
            <v>161</v>
          </cell>
          <cell r="I407">
            <v>210</v>
          </cell>
          <cell r="J407">
            <v>187</v>
          </cell>
          <cell r="K407">
            <v>209</v>
          </cell>
          <cell r="L407">
            <v>195</v>
          </cell>
          <cell r="M407">
            <v>448</v>
          </cell>
        </row>
        <row r="408">
          <cell r="A408">
            <v>5094956</v>
          </cell>
          <cell r="B408">
            <v>5071571</v>
          </cell>
          <cell r="C408">
            <v>4410</v>
          </cell>
          <cell r="D408">
            <v>1729120</v>
          </cell>
          <cell r="E408">
            <v>383</v>
          </cell>
          <cell r="F408">
            <v>279</v>
          </cell>
          <cell r="G408">
            <v>329</v>
          </cell>
          <cell r="H408">
            <v>311</v>
          </cell>
          <cell r="I408">
            <v>325</v>
          </cell>
          <cell r="J408">
            <v>261</v>
          </cell>
          <cell r="K408">
            <v>272</v>
          </cell>
          <cell r="L408">
            <v>283</v>
          </cell>
          <cell r="M408">
            <v>276</v>
          </cell>
        </row>
        <row r="409">
          <cell r="A409">
            <v>5178852</v>
          </cell>
          <cell r="B409">
            <v>5113519</v>
          </cell>
          <cell r="C409">
            <v>4410</v>
          </cell>
          <cell r="D409">
            <v>1751649</v>
          </cell>
          <cell r="E409">
            <v>232</v>
          </cell>
          <cell r="F409">
            <v>173</v>
          </cell>
          <cell r="G409">
            <v>134</v>
          </cell>
          <cell r="H409">
            <v>92</v>
          </cell>
          <cell r="I409">
            <v>127</v>
          </cell>
          <cell r="J409">
            <v>269</v>
          </cell>
          <cell r="K409">
            <v>138</v>
          </cell>
          <cell r="L409">
            <v>190</v>
          </cell>
          <cell r="M409">
            <v>178</v>
          </cell>
        </row>
        <row r="410">
          <cell r="A410">
            <v>5179004</v>
          </cell>
          <cell r="B410">
            <v>5113595</v>
          </cell>
          <cell r="C410">
            <v>4410</v>
          </cell>
          <cell r="D410">
            <v>6824002</v>
          </cell>
          <cell r="E410">
            <v>56</v>
          </cell>
          <cell r="F410">
            <v>29</v>
          </cell>
          <cell r="G410">
            <v>81</v>
          </cell>
          <cell r="H410">
            <v>109</v>
          </cell>
          <cell r="I410">
            <v>304</v>
          </cell>
          <cell r="J410">
            <v>91</v>
          </cell>
          <cell r="K410">
            <v>60</v>
          </cell>
          <cell r="L410">
            <v>15</v>
          </cell>
          <cell r="M410">
            <v>31</v>
          </cell>
        </row>
        <row r="411">
          <cell r="A411">
            <v>5178790</v>
          </cell>
          <cell r="B411">
            <v>5113488</v>
          </cell>
          <cell r="C411">
            <v>4410</v>
          </cell>
          <cell r="D411">
            <v>6823599</v>
          </cell>
          <cell r="E411">
            <v>106</v>
          </cell>
          <cell r="F411">
            <v>108</v>
          </cell>
          <cell r="G411">
            <v>93</v>
          </cell>
          <cell r="H411">
            <v>97</v>
          </cell>
          <cell r="I411">
            <v>104</v>
          </cell>
          <cell r="J411">
            <v>82</v>
          </cell>
          <cell r="K411">
            <v>109</v>
          </cell>
          <cell r="L411">
            <v>123</v>
          </cell>
          <cell r="M411">
            <v>101</v>
          </cell>
        </row>
        <row r="412">
          <cell r="A412">
            <v>5178472</v>
          </cell>
          <cell r="B412">
            <v>5113329</v>
          </cell>
          <cell r="C412">
            <v>4410</v>
          </cell>
          <cell r="D412">
            <v>7104687</v>
          </cell>
          <cell r="E412">
            <v>92</v>
          </cell>
          <cell r="F412">
            <v>81</v>
          </cell>
          <cell r="G412">
            <v>83</v>
          </cell>
          <cell r="H412">
            <v>87</v>
          </cell>
          <cell r="I412">
            <v>131</v>
          </cell>
          <cell r="J412">
            <v>121</v>
          </cell>
          <cell r="K412">
            <v>130</v>
          </cell>
          <cell r="L412">
            <v>126</v>
          </cell>
          <cell r="M412">
            <v>107</v>
          </cell>
        </row>
        <row r="413">
          <cell r="A413">
            <v>5094938</v>
          </cell>
          <cell r="B413">
            <v>5071562</v>
          </cell>
          <cell r="C413">
            <v>4410</v>
          </cell>
          <cell r="D413">
            <v>7727711</v>
          </cell>
          <cell r="E413">
            <v>256</v>
          </cell>
          <cell r="F413">
            <v>215</v>
          </cell>
          <cell r="G413">
            <v>238</v>
          </cell>
          <cell r="H413">
            <v>199</v>
          </cell>
          <cell r="I413">
            <v>211</v>
          </cell>
          <cell r="J413">
            <v>193</v>
          </cell>
          <cell r="K413">
            <v>202</v>
          </cell>
          <cell r="L413">
            <v>228</v>
          </cell>
          <cell r="M413">
            <v>211</v>
          </cell>
        </row>
        <row r="414">
          <cell r="A414">
            <v>5178812</v>
          </cell>
          <cell r="B414">
            <v>5113499</v>
          </cell>
          <cell r="C414">
            <v>4410</v>
          </cell>
          <cell r="D414">
            <v>7130291</v>
          </cell>
          <cell r="E414">
            <v>472</v>
          </cell>
          <cell r="F414">
            <v>432</v>
          </cell>
          <cell r="G414">
            <v>478</v>
          </cell>
          <cell r="H414">
            <v>463</v>
          </cell>
          <cell r="I414">
            <v>491</v>
          </cell>
          <cell r="J414">
            <v>410</v>
          </cell>
          <cell r="K414">
            <v>437</v>
          </cell>
          <cell r="L414">
            <v>605</v>
          </cell>
          <cell r="M414">
            <v>450</v>
          </cell>
        </row>
        <row r="415">
          <cell r="A415">
            <v>5178532</v>
          </cell>
          <cell r="B415">
            <v>5113359</v>
          </cell>
          <cell r="C415">
            <v>4410</v>
          </cell>
          <cell r="D415">
            <v>7104777</v>
          </cell>
          <cell r="E415">
            <v>507</v>
          </cell>
          <cell r="F415">
            <v>328</v>
          </cell>
          <cell r="G415">
            <v>235</v>
          </cell>
          <cell r="H415">
            <v>218</v>
          </cell>
          <cell r="I415">
            <v>196</v>
          </cell>
          <cell r="J415">
            <v>165</v>
          </cell>
          <cell r="K415">
            <v>159</v>
          </cell>
          <cell r="L415">
            <v>182</v>
          </cell>
          <cell r="M415">
            <v>205</v>
          </cell>
        </row>
        <row r="416">
          <cell r="A416">
            <v>5178914</v>
          </cell>
          <cell r="B416">
            <v>5113550</v>
          </cell>
          <cell r="C416">
            <v>4410</v>
          </cell>
          <cell r="D416">
            <v>70006355</v>
          </cell>
          <cell r="E416">
            <v>144</v>
          </cell>
          <cell r="F416">
            <v>123</v>
          </cell>
          <cell r="G416">
            <v>127</v>
          </cell>
          <cell r="H416">
            <v>142</v>
          </cell>
          <cell r="I416">
            <v>143</v>
          </cell>
          <cell r="J416">
            <v>134</v>
          </cell>
          <cell r="K416">
            <v>142</v>
          </cell>
          <cell r="L416">
            <v>159</v>
          </cell>
          <cell r="M416">
            <v>139</v>
          </cell>
        </row>
        <row r="417">
          <cell r="A417">
            <v>5094940</v>
          </cell>
          <cell r="B417">
            <v>5071563</v>
          </cell>
          <cell r="C417">
            <v>4410</v>
          </cell>
          <cell r="D417">
            <v>3656133</v>
          </cell>
          <cell r="E417">
            <v>224</v>
          </cell>
          <cell r="F417">
            <v>177</v>
          </cell>
          <cell r="G417">
            <v>207</v>
          </cell>
          <cell r="H417">
            <v>179</v>
          </cell>
          <cell r="I417">
            <v>196</v>
          </cell>
          <cell r="J417">
            <v>170</v>
          </cell>
          <cell r="K417">
            <v>167</v>
          </cell>
          <cell r="L417">
            <v>186</v>
          </cell>
          <cell r="M417">
            <v>173</v>
          </cell>
        </row>
        <row r="418">
          <cell r="A418">
            <v>5179386</v>
          </cell>
          <cell r="B418">
            <v>5113786</v>
          </cell>
          <cell r="C418">
            <v>4410</v>
          </cell>
          <cell r="E418">
            <v>231</v>
          </cell>
          <cell r="F418">
            <v>206</v>
          </cell>
          <cell r="G418">
            <v>198</v>
          </cell>
          <cell r="H418">
            <v>176</v>
          </cell>
          <cell r="I418">
            <v>229</v>
          </cell>
          <cell r="J418">
            <v>198</v>
          </cell>
          <cell r="K418">
            <v>211</v>
          </cell>
          <cell r="L418">
            <v>191</v>
          </cell>
          <cell r="M418">
            <v>203</v>
          </cell>
        </row>
        <row r="419">
          <cell r="A419">
            <v>5179370</v>
          </cell>
          <cell r="B419">
            <v>5113778</v>
          </cell>
          <cell r="C419">
            <v>4410</v>
          </cell>
          <cell r="E419">
            <v>246</v>
          </cell>
          <cell r="F419">
            <v>220</v>
          </cell>
          <cell r="G419">
            <v>211</v>
          </cell>
          <cell r="H419">
            <v>188</v>
          </cell>
          <cell r="I419">
            <v>245</v>
          </cell>
          <cell r="J419">
            <v>211</v>
          </cell>
          <cell r="K419">
            <v>225</v>
          </cell>
          <cell r="L419">
            <v>203</v>
          </cell>
          <cell r="M419">
            <v>217</v>
          </cell>
        </row>
        <row r="420">
          <cell r="A420">
            <v>5179382</v>
          </cell>
          <cell r="B420">
            <v>5113784</v>
          </cell>
          <cell r="C420">
            <v>4410</v>
          </cell>
          <cell r="D420">
            <v>3652567</v>
          </cell>
          <cell r="E420">
            <v>172</v>
          </cell>
          <cell r="F420">
            <v>152</v>
          </cell>
          <cell r="G420">
            <v>148</v>
          </cell>
          <cell r="H420">
            <v>144</v>
          </cell>
          <cell r="I420">
            <v>213</v>
          </cell>
          <cell r="J420">
            <v>183</v>
          </cell>
          <cell r="K420">
            <v>193</v>
          </cell>
          <cell r="L420">
            <v>172</v>
          </cell>
          <cell r="M420">
            <v>184</v>
          </cell>
        </row>
        <row r="421">
          <cell r="A421">
            <v>5179384</v>
          </cell>
          <cell r="B421">
            <v>5113785</v>
          </cell>
          <cell r="C421">
            <v>4410</v>
          </cell>
          <cell r="D421">
            <v>16009352</v>
          </cell>
          <cell r="E421">
            <v>233</v>
          </cell>
          <cell r="F421">
            <v>206</v>
          </cell>
          <cell r="G421">
            <v>200</v>
          </cell>
          <cell r="H421">
            <v>189</v>
          </cell>
          <cell r="I421">
            <v>273</v>
          </cell>
          <cell r="J421">
            <v>237</v>
          </cell>
          <cell r="K421">
            <v>251</v>
          </cell>
          <cell r="L421">
            <v>224</v>
          </cell>
          <cell r="M421">
            <v>149</v>
          </cell>
        </row>
        <row r="422">
          <cell r="A422">
            <v>5179090</v>
          </cell>
          <cell r="B422">
            <v>5113638</v>
          </cell>
          <cell r="C422">
            <v>4410</v>
          </cell>
          <cell r="D422">
            <v>6821038</v>
          </cell>
          <cell r="E422">
            <v>233</v>
          </cell>
          <cell r="F422">
            <v>206</v>
          </cell>
          <cell r="G422">
            <v>200</v>
          </cell>
          <cell r="H422">
            <v>189</v>
          </cell>
          <cell r="I422">
            <v>273</v>
          </cell>
          <cell r="J422">
            <v>212</v>
          </cell>
          <cell r="K422">
            <v>100</v>
          </cell>
          <cell r="L422">
            <v>103</v>
          </cell>
          <cell r="M422">
            <v>114</v>
          </cell>
        </row>
        <row r="423">
          <cell r="A423">
            <v>5179332</v>
          </cell>
          <cell r="B423">
            <v>5113759</v>
          </cell>
          <cell r="C423">
            <v>4410</v>
          </cell>
          <cell r="D423">
            <v>1502247</v>
          </cell>
          <cell r="E423">
            <v>342</v>
          </cell>
          <cell r="F423">
            <v>618</v>
          </cell>
          <cell r="G423">
            <v>330</v>
          </cell>
          <cell r="H423">
            <v>321</v>
          </cell>
          <cell r="I423">
            <v>341</v>
          </cell>
          <cell r="J423">
            <v>311</v>
          </cell>
          <cell r="K423">
            <v>313</v>
          </cell>
          <cell r="L423">
            <v>303</v>
          </cell>
          <cell r="M423">
            <v>328</v>
          </cell>
        </row>
        <row r="424">
          <cell r="A424">
            <v>5179112</v>
          </cell>
          <cell r="B424">
            <v>5113649</v>
          </cell>
          <cell r="C424">
            <v>4410</v>
          </cell>
          <cell r="D424">
            <v>2951262</v>
          </cell>
          <cell r="E424">
            <v>100</v>
          </cell>
          <cell r="F424">
            <v>82</v>
          </cell>
          <cell r="G424">
            <v>98</v>
          </cell>
          <cell r="H424">
            <v>90</v>
          </cell>
          <cell r="I424">
            <v>91</v>
          </cell>
          <cell r="J424">
            <v>86</v>
          </cell>
          <cell r="K424">
            <v>96</v>
          </cell>
          <cell r="L424">
            <v>100</v>
          </cell>
          <cell r="M424">
            <v>95</v>
          </cell>
        </row>
        <row r="425">
          <cell r="A425">
            <v>5179200</v>
          </cell>
          <cell r="B425">
            <v>5113693</v>
          </cell>
          <cell r="C425">
            <v>4410</v>
          </cell>
          <cell r="D425">
            <v>1692334</v>
          </cell>
          <cell r="E425">
            <v>268</v>
          </cell>
          <cell r="F425">
            <v>229</v>
          </cell>
          <cell r="G425">
            <v>255</v>
          </cell>
          <cell r="H425">
            <v>248</v>
          </cell>
          <cell r="I425">
            <v>232</v>
          </cell>
          <cell r="J425">
            <v>218</v>
          </cell>
          <cell r="K425">
            <v>224</v>
          </cell>
          <cell r="L425">
            <v>251</v>
          </cell>
          <cell r="M425">
            <v>288</v>
          </cell>
        </row>
        <row r="426">
          <cell r="A426">
            <v>5179046</v>
          </cell>
          <cell r="B426">
            <v>5113616</v>
          </cell>
          <cell r="C426">
            <v>4410</v>
          </cell>
          <cell r="D426">
            <v>6822055</v>
          </cell>
          <cell r="E426">
            <v>186</v>
          </cell>
          <cell r="F426">
            <v>156</v>
          </cell>
          <cell r="G426">
            <v>165</v>
          </cell>
          <cell r="H426">
            <v>166</v>
          </cell>
          <cell r="I426">
            <v>177</v>
          </cell>
          <cell r="J426">
            <v>171</v>
          </cell>
          <cell r="K426">
            <v>171</v>
          </cell>
          <cell r="L426">
            <v>164</v>
          </cell>
          <cell r="M426">
            <v>186</v>
          </cell>
        </row>
        <row r="427">
          <cell r="A427">
            <v>5179158</v>
          </cell>
          <cell r="B427">
            <v>5113672</v>
          </cell>
          <cell r="C427">
            <v>4410</v>
          </cell>
          <cell r="D427">
            <v>3741358</v>
          </cell>
          <cell r="E427">
            <v>185</v>
          </cell>
          <cell r="F427">
            <v>152</v>
          </cell>
          <cell r="G427">
            <v>153</v>
          </cell>
          <cell r="H427">
            <v>190</v>
          </cell>
          <cell r="I427">
            <v>180</v>
          </cell>
          <cell r="J427">
            <v>158</v>
          </cell>
          <cell r="K427">
            <v>68</v>
          </cell>
          <cell r="L427">
            <v>93</v>
          </cell>
          <cell r="M427">
            <v>101</v>
          </cell>
        </row>
        <row r="428">
          <cell r="A428">
            <v>5179222</v>
          </cell>
          <cell r="B428">
            <v>5113704</v>
          </cell>
          <cell r="C428">
            <v>4410</v>
          </cell>
          <cell r="D428">
            <v>6822409</v>
          </cell>
          <cell r="E428">
            <v>17</v>
          </cell>
          <cell r="F428">
            <v>48</v>
          </cell>
          <cell r="G428">
            <v>44</v>
          </cell>
          <cell r="H428">
            <v>10</v>
          </cell>
          <cell r="I428">
            <v>10</v>
          </cell>
          <cell r="J428">
            <v>16</v>
          </cell>
          <cell r="K428">
            <v>0</v>
          </cell>
          <cell r="L428">
            <v>25</v>
          </cell>
          <cell r="M428">
            <v>39</v>
          </cell>
        </row>
        <row r="429">
          <cell r="A429">
            <v>5179242</v>
          </cell>
          <cell r="B429">
            <v>5113714</v>
          </cell>
          <cell r="C429">
            <v>4410</v>
          </cell>
          <cell r="D429">
            <v>6822101</v>
          </cell>
          <cell r="E429">
            <v>0</v>
          </cell>
          <cell r="F429">
            <v>168</v>
          </cell>
          <cell r="G429">
            <v>164</v>
          </cell>
          <cell r="H429">
            <v>125</v>
          </cell>
          <cell r="I429">
            <v>170</v>
          </cell>
          <cell r="J429">
            <v>157</v>
          </cell>
          <cell r="K429">
            <v>162</v>
          </cell>
          <cell r="L429">
            <v>236</v>
          </cell>
          <cell r="M429">
            <v>228</v>
          </cell>
        </row>
        <row r="430">
          <cell r="A430">
            <v>5179258</v>
          </cell>
          <cell r="B430">
            <v>5113722</v>
          </cell>
          <cell r="C430">
            <v>4410</v>
          </cell>
          <cell r="D430">
            <v>1676014</v>
          </cell>
          <cell r="E430">
            <v>0</v>
          </cell>
          <cell r="F430">
            <v>74</v>
          </cell>
          <cell r="G430">
            <v>126</v>
          </cell>
          <cell r="H430">
            <v>121</v>
          </cell>
          <cell r="I430">
            <v>164</v>
          </cell>
          <cell r="J430">
            <v>217</v>
          </cell>
          <cell r="K430">
            <v>98</v>
          </cell>
          <cell r="L430">
            <v>176</v>
          </cell>
          <cell r="M430">
            <v>234</v>
          </cell>
        </row>
        <row r="431">
          <cell r="A431">
            <v>5179354</v>
          </cell>
          <cell r="B431">
            <v>5113770</v>
          </cell>
          <cell r="C431">
            <v>4410</v>
          </cell>
          <cell r="D431">
            <v>3729707</v>
          </cell>
          <cell r="E431">
            <v>247</v>
          </cell>
          <cell r="F431">
            <v>457</v>
          </cell>
          <cell r="G431">
            <v>212</v>
          </cell>
          <cell r="H431">
            <v>176</v>
          </cell>
          <cell r="I431">
            <v>189</v>
          </cell>
          <cell r="J431">
            <v>170</v>
          </cell>
          <cell r="K431">
            <v>172</v>
          </cell>
          <cell r="L431">
            <v>139</v>
          </cell>
          <cell r="M431">
            <v>64</v>
          </cell>
        </row>
        <row r="432">
          <cell r="A432">
            <v>5179390</v>
          </cell>
          <cell r="B432">
            <v>5113788</v>
          </cell>
          <cell r="C432">
            <v>4410</v>
          </cell>
          <cell r="D432">
            <v>3730069</v>
          </cell>
          <cell r="E432">
            <v>272</v>
          </cell>
          <cell r="F432">
            <v>238</v>
          </cell>
          <cell r="G432">
            <v>230</v>
          </cell>
          <cell r="H432">
            <v>236</v>
          </cell>
          <cell r="I432">
            <v>251</v>
          </cell>
          <cell r="J432">
            <v>211</v>
          </cell>
          <cell r="K432">
            <v>227</v>
          </cell>
          <cell r="L432">
            <v>206</v>
          </cell>
          <cell r="M432">
            <v>228</v>
          </cell>
        </row>
        <row r="433">
          <cell r="A433">
            <v>5179388</v>
          </cell>
          <cell r="B433">
            <v>5113787</v>
          </cell>
          <cell r="C433">
            <v>4410</v>
          </cell>
          <cell r="D433">
            <v>6824767</v>
          </cell>
          <cell r="E433">
            <v>204</v>
          </cell>
          <cell r="F433">
            <v>135</v>
          </cell>
          <cell r="G433">
            <v>144</v>
          </cell>
          <cell r="H433">
            <v>183</v>
          </cell>
          <cell r="I433">
            <v>188</v>
          </cell>
          <cell r="J433">
            <v>180</v>
          </cell>
          <cell r="K433">
            <v>168</v>
          </cell>
          <cell r="L433">
            <v>156</v>
          </cell>
          <cell r="M433">
            <v>158</v>
          </cell>
        </row>
        <row r="434">
          <cell r="A434">
            <v>5179068</v>
          </cell>
          <cell r="B434">
            <v>5113627</v>
          </cell>
          <cell r="C434">
            <v>4410</v>
          </cell>
          <cell r="D434">
            <v>6829489</v>
          </cell>
          <cell r="E434">
            <v>59</v>
          </cell>
          <cell r="F434">
            <v>46</v>
          </cell>
          <cell r="G434">
            <v>56</v>
          </cell>
          <cell r="H434">
            <v>56</v>
          </cell>
          <cell r="I434">
            <v>60</v>
          </cell>
          <cell r="J434">
            <v>54</v>
          </cell>
          <cell r="K434">
            <v>43</v>
          </cell>
          <cell r="L434">
            <v>35</v>
          </cell>
          <cell r="M434">
            <v>31</v>
          </cell>
        </row>
        <row r="435">
          <cell r="A435">
            <v>5179274</v>
          </cell>
          <cell r="B435">
            <v>5113730</v>
          </cell>
          <cell r="C435">
            <v>4410</v>
          </cell>
          <cell r="D435">
            <v>3729711</v>
          </cell>
          <cell r="E435">
            <v>152</v>
          </cell>
          <cell r="F435">
            <v>152</v>
          </cell>
          <cell r="G435">
            <v>164</v>
          </cell>
          <cell r="H435">
            <v>148</v>
          </cell>
          <cell r="I435">
            <v>145</v>
          </cell>
          <cell r="J435">
            <v>127</v>
          </cell>
          <cell r="K435">
            <v>145</v>
          </cell>
          <cell r="L435">
            <v>123</v>
          </cell>
          <cell r="M435">
            <v>138</v>
          </cell>
        </row>
        <row r="436">
          <cell r="A436">
            <v>5179292</v>
          </cell>
          <cell r="B436">
            <v>5113739</v>
          </cell>
          <cell r="C436">
            <v>4410</v>
          </cell>
          <cell r="D436">
            <v>6825066</v>
          </cell>
          <cell r="E436">
            <v>227</v>
          </cell>
          <cell r="F436">
            <v>161</v>
          </cell>
          <cell r="G436">
            <v>135</v>
          </cell>
          <cell r="H436">
            <v>106</v>
          </cell>
          <cell r="I436">
            <v>133</v>
          </cell>
          <cell r="J436">
            <v>111</v>
          </cell>
          <cell r="K436">
            <v>192</v>
          </cell>
          <cell r="L436">
            <v>169</v>
          </cell>
          <cell r="M436">
            <v>195</v>
          </cell>
        </row>
        <row r="437">
          <cell r="A437">
            <v>5179178</v>
          </cell>
          <cell r="B437">
            <v>5113682</v>
          </cell>
          <cell r="C437">
            <v>4410</v>
          </cell>
          <cell r="D437">
            <v>6427949</v>
          </cell>
          <cell r="E437">
            <v>64</v>
          </cell>
          <cell r="F437">
            <v>60</v>
          </cell>
          <cell r="G437">
            <v>71</v>
          </cell>
          <cell r="H437">
            <v>128</v>
          </cell>
          <cell r="I437">
            <v>141</v>
          </cell>
          <cell r="J437">
            <v>133</v>
          </cell>
          <cell r="K437">
            <v>146</v>
          </cell>
          <cell r="L437">
            <v>138</v>
          </cell>
          <cell r="M437">
            <v>152</v>
          </cell>
        </row>
        <row r="438">
          <cell r="A438">
            <v>5179134</v>
          </cell>
          <cell r="B438">
            <v>5113660</v>
          </cell>
          <cell r="C438">
            <v>4410</v>
          </cell>
          <cell r="D438">
            <v>7104762</v>
          </cell>
          <cell r="E438">
            <v>241</v>
          </cell>
          <cell r="F438">
            <v>190</v>
          </cell>
          <cell r="G438">
            <v>201</v>
          </cell>
          <cell r="H438">
            <v>209</v>
          </cell>
          <cell r="I438">
            <v>168</v>
          </cell>
          <cell r="J438">
            <v>165</v>
          </cell>
          <cell r="K438">
            <v>175</v>
          </cell>
          <cell r="L438">
            <v>192</v>
          </cell>
          <cell r="M438">
            <v>193</v>
          </cell>
        </row>
        <row r="439">
          <cell r="A439">
            <v>5179380</v>
          </cell>
          <cell r="B439">
            <v>5113783</v>
          </cell>
          <cell r="C439">
            <v>4410</v>
          </cell>
          <cell r="D439">
            <v>7128931</v>
          </cell>
          <cell r="E439">
            <v>171</v>
          </cell>
          <cell r="F439">
            <v>151</v>
          </cell>
          <cell r="G439">
            <v>180</v>
          </cell>
          <cell r="H439">
            <v>238</v>
          </cell>
          <cell r="I439">
            <v>240</v>
          </cell>
          <cell r="J439">
            <v>220</v>
          </cell>
          <cell r="K439">
            <v>230</v>
          </cell>
          <cell r="L439">
            <v>222</v>
          </cell>
          <cell r="M439">
            <v>187</v>
          </cell>
        </row>
        <row r="440">
          <cell r="A440">
            <v>5179378</v>
          </cell>
          <cell r="B440">
            <v>5113782</v>
          </cell>
          <cell r="C440">
            <v>4410</v>
          </cell>
          <cell r="D440">
            <v>7314725</v>
          </cell>
          <cell r="E440">
            <v>219</v>
          </cell>
          <cell r="F440">
            <v>175</v>
          </cell>
          <cell r="G440">
            <v>175</v>
          </cell>
          <cell r="H440">
            <v>233</v>
          </cell>
          <cell r="I440">
            <v>243</v>
          </cell>
          <cell r="J440">
            <v>225</v>
          </cell>
          <cell r="K440">
            <v>247</v>
          </cell>
          <cell r="L440">
            <v>237</v>
          </cell>
          <cell r="M440">
            <v>262</v>
          </cell>
        </row>
        <row r="441">
          <cell r="A441">
            <v>5179310</v>
          </cell>
          <cell r="B441">
            <v>5113748</v>
          </cell>
          <cell r="C441">
            <v>4410</v>
          </cell>
          <cell r="D441">
            <v>3355246</v>
          </cell>
          <cell r="E441">
            <v>312</v>
          </cell>
          <cell r="F441">
            <v>79</v>
          </cell>
          <cell r="G441">
            <v>234</v>
          </cell>
          <cell r="H441">
            <v>208</v>
          </cell>
          <cell r="I441">
            <v>221</v>
          </cell>
          <cell r="J441">
            <v>200</v>
          </cell>
          <cell r="K441">
            <v>228</v>
          </cell>
          <cell r="L441">
            <v>225</v>
          </cell>
          <cell r="M441">
            <v>249</v>
          </cell>
        </row>
        <row r="442">
          <cell r="A442">
            <v>5179514</v>
          </cell>
          <cell r="B442">
            <v>5113850</v>
          </cell>
          <cell r="C442">
            <v>4410</v>
          </cell>
          <cell r="E442">
            <v>172</v>
          </cell>
          <cell r="F442">
            <v>152</v>
          </cell>
          <cell r="G442">
            <v>148</v>
          </cell>
          <cell r="H442">
            <v>144</v>
          </cell>
          <cell r="I442">
            <v>213</v>
          </cell>
          <cell r="J442">
            <v>183</v>
          </cell>
          <cell r="K442">
            <v>193</v>
          </cell>
          <cell r="L442">
            <v>172</v>
          </cell>
          <cell r="M442">
            <v>184</v>
          </cell>
        </row>
        <row r="443">
          <cell r="A443">
            <v>5179456</v>
          </cell>
          <cell r="B443">
            <v>5113821</v>
          </cell>
          <cell r="C443">
            <v>4410</v>
          </cell>
          <cell r="D443">
            <v>3353310</v>
          </cell>
          <cell r="E443">
            <v>259</v>
          </cell>
          <cell r="F443">
            <v>172</v>
          </cell>
          <cell r="G443">
            <v>180</v>
          </cell>
          <cell r="H443">
            <v>144</v>
          </cell>
          <cell r="I443">
            <v>140</v>
          </cell>
          <cell r="J443">
            <v>129</v>
          </cell>
          <cell r="K443">
            <v>156</v>
          </cell>
          <cell r="L443">
            <v>162</v>
          </cell>
          <cell r="M443">
            <v>192</v>
          </cell>
        </row>
        <row r="444">
          <cell r="A444">
            <v>5179658</v>
          </cell>
          <cell r="B444">
            <v>5113922</v>
          </cell>
          <cell r="C444">
            <v>4410</v>
          </cell>
          <cell r="D444">
            <v>1751036</v>
          </cell>
          <cell r="E444">
            <v>202</v>
          </cell>
          <cell r="F444">
            <v>278</v>
          </cell>
          <cell r="G444">
            <v>197</v>
          </cell>
          <cell r="H444">
            <v>115</v>
          </cell>
          <cell r="I444">
            <v>120</v>
          </cell>
          <cell r="J444">
            <v>102</v>
          </cell>
          <cell r="K444">
            <v>98</v>
          </cell>
          <cell r="L444">
            <v>74</v>
          </cell>
          <cell r="M444">
            <v>77</v>
          </cell>
        </row>
        <row r="445">
          <cell r="A445">
            <v>5179638</v>
          </cell>
          <cell r="B445">
            <v>5113912</v>
          </cell>
          <cell r="C445">
            <v>4410</v>
          </cell>
          <cell r="D445">
            <v>6829266</v>
          </cell>
          <cell r="E445">
            <v>314</v>
          </cell>
          <cell r="F445">
            <v>196</v>
          </cell>
          <cell r="G445">
            <v>234</v>
          </cell>
          <cell r="H445">
            <v>221</v>
          </cell>
          <cell r="I445">
            <v>229</v>
          </cell>
          <cell r="J445">
            <v>218</v>
          </cell>
          <cell r="K445">
            <v>138</v>
          </cell>
          <cell r="L445">
            <v>300</v>
          </cell>
          <cell r="M445">
            <v>245</v>
          </cell>
        </row>
        <row r="446">
          <cell r="A446">
            <v>5179596</v>
          </cell>
          <cell r="B446">
            <v>5113891</v>
          </cell>
          <cell r="C446">
            <v>4410</v>
          </cell>
          <cell r="D446">
            <v>6824305</v>
          </cell>
          <cell r="E446">
            <v>136</v>
          </cell>
          <cell r="F446">
            <v>124</v>
          </cell>
          <cell r="G446">
            <v>107</v>
          </cell>
          <cell r="H446">
            <v>129</v>
          </cell>
          <cell r="I446">
            <v>151</v>
          </cell>
          <cell r="J446">
            <v>105</v>
          </cell>
          <cell r="K446">
            <v>99</v>
          </cell>
          <cell r="L446">
            <v>124</v>
          </cell>
          <cell r="M446">
            <v>152</v>
          </cell>
        </row>
        <row r="447">
          <cell r="A447">
            <v>5179554</v>
          </cell>
          <cell r="B447">
            <v>5113870</v>
          </cell>
          <cell r="C447">
            <v>4410</v>
          </cell>
          <cell r="D447">
            <v>6824322</v>
          </cell>
          <cell r="E447">
            <v>190</v>
          </cell>
          <cell r="F447">
            <v>165</v>
          </cell>
          <cell r="G447">
            <v>166</v>
          </cell>
          <cell r="H447">
            <v>163</v>
          </cell>
          <cell r="I447">
            <v>175</v>
          </cell>
          <cell r="J447">
            <v>160</v>
          </cell>
          <cell r="K447">
            <v>195</v>
          </cell>
          <cell r="L447">
            <v>191</v>
          </cell>
          <cell r="M447">
            <v>188</v>
          </cell>
        </row>
        <row r="448">
          <cell r="A448">
            <v>5179696</v>
          </cell>
          <cell r="B448">
            <v>5113941</v>
          </cell>
          <cell r="C448">
            <v>4410</v>
          </cell>
          <cell r="D448">
            <v>3741427</v>
          </cell>
          <cell r="E448">
            <v>260</v>
          </cell>
          <cell r="F448">
            <v>145</v>
          </cell>
          <cell r="G448">
            <v>107</v>
          </cell>
          <cell r="H448">
            <v>125</v>
          </cell>
          <cell r="I448">
            <v>129</v>
          </cell>
          <cell r="J448">
            <v>175</v>
          </cell>
          <cell r="K448">
            <v>278</v>
          </cell>
          <cell r="L448">
            <v>187</v>
          </cell>
          <cell r="M448">
            <v>82</v>
          </cell>
        </row>
        <row r="449">
          <cell r="A449">
            <v>5179676</v>
          </cell>
          <cell r="B449">
            <v>5113931</v>
          </cell>
          <cell r="C449">
            <v>4410</v>
          </cell>
          <cell r="D449">
            <v>6822122</v>
          </cell>
          <cell r="E449">
            <v>30</v>
          </cell>
          <cell r="F449">
            <v>82</v>
          </cell>
          <cell r="G449">
            <v>76</v>
          </cell>
          <cell r="H449">
            <v>99</v>
          </cell>
          <cell r="I449">
            <v>57</v>
          </cell>
          <cell r="J449">
            <v>75</v>
          </cell>
          <cell r="K449">
            <v>76</v>
          </cell>
          <cell r="L449">
            <v>75</v>
          </cell>
          <cell r="M449">
            <v>76</v>
          </cell>
        </row>
        <row r="450">
          <cell r="A450">
            <v>5179574</v>
          </cell>
          <cell r="B450">
            <v>5113880</v>
          </cell>
          <cell r="C450">
            <v>4410</v>
          </cell>
          <cell r="D450">
            <v>6822441</v>
          </cell>
          <cell r="E450">
            <v>149</v>
          </cell>
          <cell r="F450">
            <v>120</v>
          </cell>
          <cell r="G450">
            <v>123</v>
          </cell>
          <cell r="H450">
            <v>110</v>
          </cell>
          <cell r="I450">
            <v>120</v>
          </cell>
          <cell r="J450">
            <v>90</v>
          </cell>
          <cell r="K450">
            <v>85</v>
          </cell>
          <cell r="L450">
            <v>144</v>
          </cell>
          <cell r="M450">
            <v>145</v>
          </cell>
        </row>
        <row r="451">
          <cell r="A451">
            <v>5179472</v>
          </cell>
          <cell r="B451">
            <v>5113829</v>
          </cell>
          <cell r="C451">
            <v>4410</v>
          </cell>
          <cell r="D451">
            <v>6824725</v>
          </cell>
          <cell r="E451">
            <v>237</v>
          </cell>
          <cell r="F451">
            <v>225</v>
          </cell>
          <cell r="G451">
            <v>452</v>
          </cell>
          <cell r="H451">
            <v>216</v>
          </cell>
          <cell r="I451">
            <v>218</v>
          </cell>
          <cell r="J451">
            <v>211</v>
          </cell>
          <cell r="K451">
            <v>221</v>
          </cell>
          <cell r="L451">
            <v>173</v>
          </cell>
          <cell r="M451">
            <v>239</v>
          </cell>
        </row>
        <row r="452">
          <cell r="A452">
            <v>5179436</v>
          </cell>
          <cell r="B452">
            <v>5113811</v>
          </cell>
          <cell r="C452">
            <v>4410</v>
          </cell>
          <cell r="D452">
            <v>7299050</v>
          </cell>
          <cell r="E452">
            <v>288</v>
          </cell>
          <cell r="F452">
            <v>117</v>
          </cell>
          <cell r="G452">
            <v>239</v>
          </cell>
          <cell r="H452">
            <v>185</v>
          </cell>
          <cell r="I452">
            <v>136</v>
          </cell>
          <cell r="J452">
            <v>213</v>
          </cell>
          <cell r="K452">
            <v>226</v>
          </cell>
          <cell r="L452">
            <v>233</v>
          </cell>
          <cell r="M452">
            <v>251</v>
          </cell>
        </row>
        <row r="453">
          <cell r="A453">
            <v>5179616</v>
          </cell>
          <cell r="B453">
            <v>5113901</v>
          </cell>
          <cell r="C453">
            <v>4410</v>
          </cell>
          <cell r="D453">
            <v>7103154</v>
          </cell>
          <cell r="E453">
            <v>188</v>
          </cell>
          <cell r="F453">
            <v>178</v>
          </cell>
          <cell r="G453">
            <v>175</v>
          </cell>
          <cell r="H453">
            <v>162</v>
          </cell>
          <cell r="I453">
            <v>147</v>
          </cell>
          <cell r="J453">
            <v>126</v>
          </cell>
          <cell r="K453">
            <v>137</v>
          </cell>
          <cell r="L453">
            <v>128</v>
          </cell>
          <cell r="M453">
            <v>154</v>
          </cell>
        </row>
        <row r="454">
          <cell r="A454">
            <v>5179416</v>
          </cell>
          <cell r="B454">
            <v>5113801</v>
          </cell>
          <cell r="C454">
            <v>4410</v>
          </cell>
          <cell r="D454">
            <v>15961103</v>
          </cell>
          <cell r="E454">
            <v>206</v>
          </cell>
          <cell r="F454">
            <v>154</v>
          </cell>
          <cell r="G454">
            <v>173</v>
          </cell>
          <cell r="H454">
            <v>167</v>
          </cell>
          <cell r="I454">
            <v>169</v>
          </cell>
          <cell r="J454">
            <v>184</v>
          </cell>
          <cell r="K454">
            <v>186</v>
          </cell>
          <cell r="L454">
            <v>187</v>
          </cell>
          <cell r="M454">
            <v>170</v>
          </cell>
        </row>
        <row r="455">
          <cell r="A455">
            <v>5179836</v>
          </cell>
          <cell r="B455">
            <v>5114011</v>
          </cell>
          <cell r="C455">
            <v>4410</v>
          </cell>
          <cell r="E455">
            <v>172</v>
          </cell>
          <cell r="F455">
            <v>152</v>
          </cell>
          <cell r="G455">
            <v>148</v>
          </cell>
          <cell r="H455">
            <v>144</v>
          </cell>
          <cell r="I455">
            <v>213</v>
          </cell>
          <cell r="J455">
            <v>183</v>
          </cell>
          <cell r="K455">
            <v>193</v>
          </cell>
          <cell r="L455">
            <v>172</v>
          </cell>
          <cell r="M455">
            <v>184</v>
          </cell>
        </row>
        <row r="456">
          <cell r="A456">
            <v>5175380</v>
          </cell>
          <cell r="B456">
            <v>5111783</v>
          </cell>
          <cell r="C456">
            <v>4410</v>
          </cell>
          <cell r="D456">
            <v>3649102</v>
          </cell>
          <cell r="E456">
            <v>239</v>
          </cell>
          <cell r="F456">
            <v>200</v>
          </cell>
          <cell r="G456">
            <v>223</v>
          </cell>
          <cell r="H456">
            <v>259</v>
          </cell>
          <cell r="I456">
            <v>291</v>
          </cell>
          <cell r="J456">
            <v>250</v>
          </cell>
          <cell r="K456">
            <v>253</v>
          </cell>
          <cell r="L456">
            <v>241</v>
          </cell>
          <cell r="M456">
            <v>253</v>
          </cell>
        </row>
        <row r="457">
          <cell r="A457">
            <v>5179716</v>
          </cell>
          <cell r="B457">
            <v>5113951</v>
          </cell>
          <cell r="C457">
            <v>4410</v>
          </cell>
          <cell r="D457">
            <v>3652839</v>
          </cell>
          <cell r="E457">
            <v>279</v>
          </cell>
          <cell r="F457">
            <v>248</v>
          </cell>
          <cell r="G457">
            <v>241</v>
          </cell>
          <cell r="H457">
            <v>233</v>
          </cell>
          <cell r="I457">
            <v>253</v>
          </cell>
          <cell r="J457">
            <v>232</v>
          </cell>
          <cell r="K457">
            <v>235</v>
          </cell>
          <cell r="L457">
            <v>218</v>
          </cell>
          <cell r="M457">
            <v>240</v>
          </cell>
        </row>
        <row r="458">
          <cell r="A458">
            <v>5181132</v>
          </cell>
          <cell r="B458">
            <v>5114659</v>
          </cell>
          <cell r="C458">
            <v>4410</v>
          </cell>
          <cell r="D458">
            <v>33001804</v>
          </cell>
          <cell r="E458">
            <v>172</v>
          </cell>
          <cell r="F458">
            <v>152</v>
          </cell>
          <cell r="G458">
            <v>148</v>
          </cell>
          <cell r="H458">
            <v>144</v>
          </cell>
          <cell r="I458">
            <v>213</v>
          </cell>
          <cell r="J458">
            <v>183</v>
          </cell>
          <cell r="K458">
            <v>193</v>
          </cell>
          <cell r="L458">
            <v>172</v>
          </cell>
          <cell r="M458">
            <v>184</v>
          </cell>
        </row>
        <row r="459">
          <cell r="A459">
            <v>5181130</v>
          </cell>
          <cell r="B459">
            <v>5114658</v>
          </cell>
          <cell r="C459">
            <v>4410</v>
          </cell>
          <cell r="D459">
            <v>31993465</v>
          </cell>
          <cell r="E459">
            <v>48</v>
          </cell>
          <cell r="F459">
            <v>59</v>
          </cell>
          <cell r="G459">
            <v>53</v>
          </cell>
          <cell r="H459">
            <v>52</v>
          </cell>
          <cell r="I459">
            <v>17</v>
          </cell>
          <cell r="J459">
            <v>43</v>
          </cell>
          <cell r="K459">
            <v>36</v>
          </cell>
          <cell r="L459">
            <v>39</v>
          </cell>
          <cell r="M459">
            <v>41</v>
          </cell>
        </row>
        <row r="460">
          <cell r="A460">
            <v>5179776</v>
          </cell>
          <cell r="B460">
            <v>5113981</v>
          </cell>
          <cell r="C460">
            <v>4410</v>
          </cell>
          <cell r="D460">
            <v>3741336</v>
          </cell>
          <cell r="E460">
            <v>233</v>
          </cell>
          <cell r="F460">
            <v>206</v>
          </cell>
          <cell r="G460">
            <v>200</v>
          </cell>
          <cell r="H460">
            <v>189</v>
          </cell>
          <cell r="I460">
            <v>273</v>
          </cell>
          <cell r="J460">
            <v>237</v>
          </cell>
          <cell r="K460">
            <v>251</v>
          </cell>
          <cell r="L460">
            <v>448</v>
          </cell>
          <cell r="M460">
            <v>136</v>
          </cell>
        </row>
        <row r="461">
          <cell r="A461">
            <v>5179756</v>
          </cell>
          <cell r="B461">
            <v>5113971</v>
          </cell>
          <cell r="C461">
            <v>4410</v>
          </cell>
          <cell r="D461">
            <v>31991508</v>
          </cell>
          <cell r="E461">
            <v>433</v>
          </cell>
          <cell r="F461">
            <v>447</v>
          </cell>
          <cell r="G461">
            <v>518</v>
          </cell>
          <cell r="H461">
            <v>289</v>
          </cell>
          <cell r="I461">
            <v>306</v>
          </cell>
          <cell r="J461">
            <v>291</v>
          </cell>
          <cell r="K461">
            <v>389</v>
          </cell>
          <cell r="L461">
            <v>527</v>
          </cell>
          <cell r="M461">
            <v>404</v>
          </cell>
        </row>
        <row r="462">
          <cell r="A462">
            <v>5179816</v>
          </cell>
          <cell r="B462">
            <v>5114001</v>
          </cell>
          <cell r="C462">
            <v>4410</v>
          </cell>
          <cell r="D462">
            <v>15960499</v>
          </cell>
          <cell r="E462">
            <v>50</v>
          </cell>
          <cell r="F462">
            <v>60</v>
          </cell>
          <cell r="G462">
            <v>65</v>
          </cell>
          <cell r="H462">
            <v>203</v>
          </cell>
          <cell r="I462">
            <v>195</v>
          </cell>
          <cell r="J462">
            <v>196</v>
          </cell>
          <cell r="K462">
            <v>169</v>
          </cell>
          <cell r="L462">
            <v>166</v>
          </cell>
          <cell r="M462">
            <v>167</v>
          </cell>
        </row>
        <row r="463">
          <cell r="A463">
            <v>5175446</v>
          </cell>
          <cell r="B463">
            <v>5111816</v>
          </cell>
          <cell r="C463">
            <v>4410</v>
          </cell>
          <cell r="D463">
            <v>156186</v>
          </cell>
          <cell r="E463">
            <v>73</v>
          </cell>
          <cell r="F463">
            <v>51</v>
          </cell>
          <cell r="G463">
            <v>47</v>
          </cell>
          <cell r="H463">
            <v>52</v>
          </cell>
          <cell r="I463">
            <v>61</v>
          </cell>
          <cell r="J463">
            <v>48</v>
          </cell>
          <cell r="K463">
            <v>48</v>
          </cell>
          <cell r="L463">
            <v>57</v>
          </cell>
          <cell r="M463">
            <v>58</v>
          </cell>
        </row>
        <row r="464">
          <cell r="A464">
            <v>5175360</v>
          </cell>
          <cell r="B464">
            <v>5111773</v>
          </cell>
          <cell r="C464">
            <v>4410</v>
          </cell>
          <cell r="D464">
            <v>156183</v>
          </cell>
          <cell r="E464">
            <v>229</v>
          </cell>
          <cell r="F464">
            <v>293</v>
          </cell>
          <cell r="G464">
            <v>320</v>
          </cell>
          <cell r="H464">
            <v>284</v>
          </cell>
          <cell r="I464">
            <v>354</v>
          </cell>
          <cell r="J464">
            <v>213</v>
          </cell>
          <cell r="K464">
            <v>288</v>
          </cell>
          <cell r="L464">
            <v>287</v>
          </cell>
          <cell r="M464">
            <v>352</v>
          </cell>
        </row>
        <row r="465">
          <cell r="A465">
            <v>5181122</v>
          </cell>
          <cell r="B465">
            <v>5114654</v>
          </cell>
          <cell r="C465">
            <v>4410</v>
          </cell>
          <cell r="D465">
            <v>355558</v>
          </cell>
          <cell r="E465">
            <v>681</v>
          </cell>
          <cell r="F465">
            <v>593</v>
          </cell>
          <cell r="G465">
            <v>639</v>
          </cell>
          <cell r="H465">
            <v>578</v>
          </cell>
          <cell r="I465">
            <v>572</v>
          </cell>
          <cell r="J465">
            <v>514</v>
          </cell>
          <cell r="K465">
            <v>490</v>
          </cell>
          <cell r="L465">
            <v>459</v>
          </cell>
          <cell r="M465">
            <v>356</v>
          </cell>
        </row>
        <row r="466">
          <cell r="A466">
            <v>5179736</v>
          </cell>
          <cell r="B466">
            <v>5113961</v>
          </cell>
          <cell r="C466">
            <v>4410</v>
          </cell>
          <cell r="D466">
            <v>16007907</v>
          </cell>
          <cell r="E466">
            <v>230</v>
          </cell>
          <cell r="F466">
            <v>193</v>
          </cell>
          <cell r="G466">
            <v>208</v>
          </cell>
          <cell r="H466">
            <v>210</v>
          </cell>
          <cell r="I466">
            <v>223</v>
          </cell>
          <cell r="J466">
            <v>173</v>
          </cell>
          <cell r="K466">
            <v>191</v>
          </cell>
          <cell r="L466">
            <v>201</v>
          </cell>
          <cell r="M466">
            <v>235</v>
          </cell>
        </row>
        <row r="467">
          <cell r="A467">
            <v>5179396</v>
          </cell>
          <cell r="B467">
            <v>5113791</v>
          </cell>
          <cell r="C467">
            <v>4410</v>
          </cell>
          <cell r="D467">
            <v>1910723</v>
          </cell>
          <cell r="E467">
            <v>282</v>
          </cell>
          <cell r="F467">
            <v>184</v>
          </cell>
          <cell r="G467">
            <v>240</v>
          </cell>
          <cell r="H467">
            <v>218</v>
          </cell>
          <cell r="I467">
            <v>198</v>
          </cell>
          <cell r="J467">
            <v>168</v>
          </cell>
          <cell r="K467">
            <v>148</v>
          </cell>
          <cell r="L467">
            <v>126</v>
          </cell>
          <cell r="M467">
            <v>131</v>
          </cell>
        </row>
        <row r="468">
          <cell r="A468">
            <v>5175424</v>
          </cell>
          <cell r="B468">
            <v>5111805</v>
          </cell>
          <cell r="C468">
            <v>4410</v>
          </cell>
          <cell r="D468">
            <v>1911907</v>
          </cell>
          <cell r="E468">
            <v>173</v>
          </cell>
          <cell r="F468">
            <v>152</v>
          </cell>
          <cell r="G468">
            <v>154</v>
          </cell>
          <cell r="H468">
            <v>150</v>
          </cell>
          <cell r="I468">
            <v>150</v>
          </cell>
          <cell r="J468">
            <v>142</v>
          </cell>
          <cell r="K468">
            <v>159</v>
          </cell>
          <cell r="L468">
            <v>151</v>
          </cell>
          <cell r="M468">
            <v>166</v>
          </cell>
        </row>
        <row r="469">
          <cell r="A469">
            <v>5181110</v>
          </cell>
          <cell r="B469">
            <v>5114648</v>
          </cell>
          <cell r="C469">
            <v>4410</v>
          </cell>
          <cell r="D469">
            <v>1535571</v>
          </cell>
          <cell r="E469">
            <v>260</v>
          </cell>
          <cell r="F469">
            <v>226</v>
          </cell>
          <cell r="G469">
            <v>217</v>
          </cell>
          <cell r="H469">
            <v>224</v>
          </cell>
          <cell r="I469">
            <v>236</v>
          </cell>
          <cell r="J469">
            <v>238</v>
          </cell>
          <cell r="K469">
            <v>227</v>
          </cell>
          <cell r="L469">
            <v>229</v>
          </cell>
          <cell r="M469">
            <v>183</v>
          </cell>
        </row>
        <row r="470">
          <cell r="A470">
            <v>5181116</v>
          </cell>
          <cell r="B470">
            <v>5114651</v>
          </cell>
          <cell r="C470">
            <v>4410</v>
          </cell>
          <cell r="D470">
            <v>2962692</v>
          </cell>
          <cell r="E470">
            <v>121</v>
          </cell>
          <cell r="F470">
            <v>181</v>
          </cell>
          <cell r="G470">
            <v>210</v>
          </cell>
          <cell r="H470">
            <v>172</v>
          </cell>
          <cell r="I470">
            <v>185</v>
          </cell>
          <cell r="J470">
            <v>166</v>
          </cell>
          <cell r="K470">
            <v>164</v>
          </cell>
          <cell r="L470">
            <v>175</v>
          </cell>
          <cell r="M470">
            <v>188</v>
          </cell>
        </row>
        <row r="471">
          <cell r="A471">
            <v>5179400</v>
          </cell>
          <cell r="B471">
            <v>5113793</v>
          </cell>
          <cell r="C471">
            <v>4410</v>
          </cell>
          <cell r="D471">
            <v>1753308</v>
          </cell>
          <cell r="E471">
            <v>237</v>
          </cell>
          <cell r="F471">
            <v>183</v>
          </cell>
          <cell r="G471">
            <v>220</v>
          </cell>
          <cell r="H471">
            <v>214</v>
          </cell>
          <cell r="I471">
            <v>291</v>
          </cell>
          <cell r="J471">
            <v>282</v>
          </cell>
          <cell r="K471">
            <v>323</v>
          </cell>
          <cell r="L471">
            <v>337</v>
          </cell>
          <cell r="M471">
            <v>367</v>
          </cell>
        </row>
        <row r="472">
          <cell r="A472">
            <v>5175298</v>
          </cell>
          <cell r="B472">
            <v>5111742</v>
          </cell>
          <cell r="C472">
            <v>4410</v>
          </cell>
          <cell r="D472">
            <v>3730356</v>
          </cell>
          <cell r="E472">
            <v>305</v>
          </cell>
          <cell r="F472">
            <v>267</v>
          </cell>
          <cell r="G472">
            <v>274</v>
          </cell>
          <cell r="H472">
            <v>268</v>
          </cell>
          <cell r="I472">
            <v>271</v>
          </cell>
          <cell r="J472">
            <v>280</v>
          </cell>
          <cell r="K472">
            <v>232</v>
          </cell>
          <cell r="L472">
            <v>149</v>
          </cell>
          <cell r="M472">
            <v>203</v>
          </cell>
        </row>
        <row r="473">
          <cell r="A473">
            <v>5179398</v>
          </cell>
          <cell r="B473">
            <v>5113792</v>
          </cell>
          <cell r="C473">
            <v>4410</v>
          </cell>
          <cell r="D473">
            <v>6823869</v>
          </cell>
          <cell r="E473">
            <v>218</v>
          </cell>
          <cell r="F473">
            <v>182</v>
          </cell>
          <cell r="G473">
            <v>188</v>
          </cell>
          <cell r="H473">
            <v>178</v>
          </cell>
          <cell r="I473">
            <v>195</v>
          </cell>
          <cell r="J473">
            <v>176</v>
          </cell>
          <cell r="K473">
            <v>174</v>
          </cell>
          <cell r="L473">
            <v>172</v>
          </cell>
          <cell r="M473">
            <v>212</v>
          </cell>
        </row>
        <row r="474">
          <cell r="A474">
            <v>5179402</v>
          </cell>
          <cell r="B474">
            <v>5113794</v>
          </cell>
          <cell r="C474">
            <v>4410</v>
          </cell>
          <cell r="D474">
            <v>3725850</v>
          </cell>
          <cell r="E474">
            <v>151</v>
          </cell>
          <cell r="F474">
            <v>128</v>
          </cell>
          <cell r="G474">
            <v>123</v>
          </cell>
          <cell r="H474">
            <v>121</v>
          </cell>
          <cell r="I474">
            <v>138</v>
          </cell>
          <cell r="J474">
            <v>136</v>
          </cell>
          <cell r="K474">
            <v>141</v>
          </cell>
          <cell r="L474">
            <v>117</v>
          </cell>
          <cell r="M474">
            <v>152</v>
          </cell>
        </row>
        <row r="475">
          <cell r="A475">
            <v>5179858</v>
          </cell>
          <cell r="B475">
            <v>5114022</v>
          </cell>
          <cell r="C475">
            <v>4410</v>
          </cell>
          <cell r="D475">
            <v>6821123</v>
          </cell>
          <cell r="E475">
            <v>135</v>
          </cell>
          <cell r="F475">
            <v>158</v>
          </cell>
          <cell r="G475">
            <v>123</v>
          </cell>
          <cell r="H475">
            <v>151</v>
          </cell>
          <cell r="I475">
            <v>160</v>
          </cell>
          <cell r="J475">
            <v>140</v>
          </cell>
          <cell r="K475">
            <v>132</v>
          </cell>
          <cell r="L475">
            <v>139</v>
          </cell>
          <cell r="M475">
            <v>148</v>
          </cell>
        </row>
        <row r="476">
          <cell r="A476">
            <v>5179880</v>
          </cell>
          <cell r="B476">
            <v>5114033</v>
          </cell>
          <cell r="C476">
            <v>4410</v>
          </cell>
          <cell r="D476">
            <v>6823343</v>
          </cell>
          <cell r="E476">
            <v>87</v>
          </cell>
          <cell r="F476">
            <v>87</v>
          </cell>
          <cell r="G476">
            <v>79</v>
          </cell>
          <cell r="H476">
            <v>82</v>
          </cell>
          <cell r="I476">
            <v>79</v>
          </cell>
          <cell r="J476">
            <v>68</v>
          </cell>
          <cell r="K476">
            <v>71</v>
          </cell>
          <cell r="L476">
            <v>70</v>
          </cell>
          <cell r="M476">
            <v>46</v>
          </cell>
        </row>
        <row r="477">
          <cell r="A477">
            <v>5175340</v>
          </cell>
          <cell r="B477">
            <v>5111763</v>
          </cell>
          <cell r="C477">
            <v>4410</v>
          </cell>
          <cell r="D477">
            <v>6829406</v>
          </cell>
          <cell r="E477">
            <v>141</v>
          </cell>
          <cell r="F477">
            <v>110</v>
          </cell>
          <cell r="G477">
            <v>123</v>
          </cell>
          <cell r="H477">
            <v>299</v>
          </cell>
          <cell r="I477">
            <v>286</v>
          </cell>
          <cell r="J477">
            <v>806</v>
          </cell>
          <cell r="K477">
            <v>233</v>
          </cell>
          <cell r="L477">
            <v>249</v>
          </cell>
          <cell r="M477">
            <v>306</v>
          </cell>
        </row>
        <row r="478">
          <cell r="A478">
            <v>5175318</v>
          </cell>
          <cell r="B478">
            <v>5111752</v>
          </cell>
          <cell r="C478">
            <v>4410</v>
          </cell>
          <cell r="D478">
            <v>1751648</v>
          </cell>
          <cell r="E478">
            <v>257</v>
          </cell>
          <cell r="F478">
            <v>224</v>
          </cell>
          <cell r="G478">
            <v>201</v>
          </cell>
          <cell r="H478">
            <v>210</v>
          </cell>
          <cell r="I478">
            <v>206</v>
          </cell>
          <cell r="J478">
            <v>172</v>
          </cell>
          <cell r="K478">
            <v>184</v>
          </cell>
          <cell r="L478">
            <v>206</v>
          </cell>
          <cell r="M478">
            <v>223</v>
          </cell>
        </row>
        <row r="479">
          <cell r="A479">
            <v>5181126</v>
          </cell>
          <cell r="B479">
            <v>5114656</v>
          </cell>
          <cell r="C479">
            <v>4410</v>
          </cell>
          <cell r="D479">
            <v>3314066</v>
          </cell>
          <cell r="E479">
            <v>223</v>
          </cell>
          <cell r="F479">
            <v>189</v>
          </cell>
          <cell r="G479">
            <v>199</v>
          </cell>
          <cell r="H479">
            <v>179</v>
          </cell>
          <cell r="I479">
            <v>199</v>
          </cell>
          <cell r="J479">
            <v>186</v>
          </cell>
          <cell r="K479">
            <v>201</v>
          </cell>
          <cell r="L479">
            <v>190</v>
          </cell>
          <cell r="M479">
            <v>202</v>
          </cell>
        </row>
        <row r="480">
          <cell r="A480">
            <v>5181112</v>
          </cell>
          <cell r="B480">
            <v>5114649</v>
          </cell>
          <cell r="C480">
            <v>4410</v>
          </cell>
          <cell r="D480">
            <v>3304967</v>
          </cell>
          <cell r="E480">
            <v>89</v>
          </cell>
          <cell r="F480">
            <v>90</v>
          </cell>
          <cell r="G480">
            <v>68</v>
          </cell>
          <cell r="H480">
            <v>79</v>
          </cell>
          <cell r="I480">
            <v>84</v>
          </cell>
          <cell r="J480">
            <v>90</v>
          </cell>
          <cell r="K480">
            <v>86</v>
          </cell>
          <cell r="L480">
            <v>87</v>
          </cell>
          <cell r="M480">
            <v>121</v>
          </cell>
        </row>
        <row r="481">
          <cell r="A481">
            <v>5095622</v>
          </cell>
          <cell r="B481">
            <v>5071904</v>
          </cell>
          <cell r="C481">
            <v>4410</v>
          </cell>
          <cell r="D481">
            <v>7146519</v>
          </cell>
          <cell r="E481">
            <v>125</v>
          </cell>
          <cell r="F481">
            <v>86</v>
          </cell>
          <cell r="G481">
            <v>75</v>
          </cell>
          <cell r="H481">
            <v>106</v>
          </cell>
          <cell r="I481">
            <v>120</v>
          </cell>
          <cell r="J481">
            <v>119</v>
          </cell>
          <cell r="K481">
            <v>20</v>
          </cell>
          <cell r="L481">
            <v>89</v>
          </cell>
          <cell r="M481">
            <v>85</v>
          </cell>
        </row>
        <row r="482">
          <cell r="A482">
            <v>5179796</v>
          </cell>
          <cell r="B482">
            <v>5113991</v>
          </cell>
          <cell r="C482">
            <v>4410</v>
          </cell>
          <cell r="D482">
            <v>7130334</v>
          </cell>
          <cell r="E482">
            <v>107</v>
          </cell>
          <cell r="F482">
            <v>137</v>
          </cell>
          <cell r="G482">
            <v>228</v>
          </cell>
          <cell r="H482">
            <v>269</v>
          </cell>
          <cell r="I482">
            <v>609</v>
          </cell>
          <cell r="J482">
            <v>84</v>
          </cell>
          <cell r="K482">
            <v>75</v>
          </cell>
          <cell r="L482">
            <v>91</v>
          </cell>
          <cell r="M482">
            <v>103</v>
          </cell>
        </row>
        <row r="483">
          <cell r="A483">
            <v>5175402</v>
          </cell>
          <cell r="B483">
            <v>5111794</v>
          </cell>
          <cell r="C483">
            <v>4410</v>
          </cell>
          <cell r="D483">
            <v>7116786</v>
          </cell>
          <cell r="E483">
            <v>217</v>
          </cell>
          <cell r="F483">
            <v>177</v>
          </cell>
          <cell r="G483">
            <v>169</v>
          </cell>
          <cell r="H483">
            <v>189</v>
          </cell>
          <cell r="I483">
            <v>187</v>
          </cell>
          <cell r="J483">
            <v>168</v>
          </cell>
          <cell r="K483">
            <v>177</v>
          </cell>
          <cell r="L483">
            <v>173</v>
          </cell>
          <cell r="M483">
            <v>192</v>
          </cell>
        </row>
        <row r="484">
          <cell r="A484">
            <v>5181108</v>
          </cell>
          <cell r="B484">
            <v>5114647</v>
          </cell>
          <cell r="C484">
            <v>4410</v>
          </cell>
          <cell r="D484">
            <v>7118154</v>
          </cell>
          <cell r="E484">
            <v>226</v>
          </cell>
          <cell r="F484">
            <v>206</v>
          </cell>
          <cell r="G484">
            <v>199</v>
          </cell>
          <cell r="H484">
            <v>189</v>
          </cell>
          <cell r="I484">
            <v>205</v>
          </cell>
          <cell r="J484">
            <v>179</v>
          </cell>
          <cell r="K484">
            <v>194</v>
          </cell>
          <cell r="L484">
            <v>191</v>
          </cell>
          <cell r="M484">
            <v>205</v>
          </cell>
        </row>
        <row r="485">
          <cell r="A485">
            <v>5181124</v>
          </cell>
          <cell r="B485">
            <v>5114655</v>
          </cell>
          <cell r="C485">
            <v>4410</v>
          </cell>
          <cell r="D485">
            <v>7116084</v>
          </cell>
          <cell r="E485">
            <v>51</v>
          </cell>
          <cell r="F485">
            <v>0</v>
          </cell>
          <cell r="G485">
            <v>0</v>
          </cell>
          <cell r="H485">
            <v>299</v>
          </cell>
          <cell r="I485">
            <v>446</v>
          </cell>
          <cell r="J485">
            <v>376</v>
          </cell>
          <cell r="K485">
            <v>352</v>
          </cell>
          <cell r="L485">
            <v>331</v>
          </cell>
          <cell r="M485">
            <v>355</v>
          </cell>
        </row>
        <row r="486">
          <cell r="A486">
            <v>5181114</v>
          </cell>
          <cell r="B486">
            <v>5114650</v>
          </cell>
          <cell r="C486">
            <v>4410</v>
          </cell>
          <cell r="D486">
            <v>7117927</v>
          </cell>
          <cell r="E486">
            <v>277</v>
          </cell>
          <cell r="F486">
            <v>243</v>
          </cell>
          <cell r="G486">
            <v>255</v>
          </cell>
          <cell r="H486">
            <v>248</v>
          </cell>
          <cell r="I486">
            <v>271</v>
          </cell>
          <cell r="J486">
            <v>228</v>
          </cell>
          <cell r="K486">
            <v>269</v>
          </cell>
          <cell r="L486">
            <v>225</v>
          </cell>
          <cell r="M486">
            <v>243</v>
          </cell>
        </row>
        <row r="487">
          <cell r="A487">
            <v>5181128</v>
          </cell>
          <cell r="B487">
            <v>5114657</v>
          </cell>
          <cell r="C487">
            <v>4410</v>
          </cell>
          <cell r="D487">
            <v>443766</v>
          </cell>
          <cell r="E487">
            <v>179</v>
          </cell>
          <cell r="F487">
            <v>167</v>
          </cell>
          <cell r="G487">
            <v>158</v>
          </cell>
          <cell r="H487">
            <v>168</v>
          </cell>
          <cell r="I487">
            <v>155</v>
          </cell>
          <cell r="J487">
            <v>150</v>
          </cell>
          <cell r="K487">
            <v>149</v>
          </cell>
          <cell r="L487">
            <v>161</v>
          </cell>
          <cell r="M487">
            <v>183</v>
          </cell>
        </row>
        <row r="488">
          <cell r="A488">
            <v>5181120</v>
          </cell>
          <cell r="B488">
            <v>5114653</v>
          </cell>
          <cell r="C488">
            <v>4410</v>
          </cell>
          <cell r="D488">
            <v>721580</v>
          </cell>
          <cell r="E488">
            <v>185</v>
          </cell>
          <cell r="F488">
            <v>137</v>
          </cell>
          <cell r="G488">
            <v>149</v>
          </cell>
          <cell r="H488">
            <v>141</v>
          </cell>
          <cell r="I488">
            <v>150</v>
          </cell>
          <cell r="J488">
            <v>132</v>
          </cell>
          <cell r="K488">
            <v>132</v>
          </cell>
          <cell r="L488">
            <v>138</v>
          </cell>
          <cell r="M488">
            <v>144</v>
          </cell>
        </row>
        <row r="489">
          <cell r="A489">
            <v>5070046</v>
          </cell>
          <cell r="B489">
            <v>5059116</v>
          </cell>
          <cell r="C489">
            <v>4410</v>
          </cell>
          <cell r="E489">
            <v>172</v>
          </cell>
          <cell r="F489">
            <v>143</v>
          </cell>
          <cell r="G489">
            <v>157</v>
          </cell>
          <cell r="H489">
            <v>149</v>
          </cell>
          <cell r="I489">
            <v>207</v>
          </cell>
          <cell r="J489">
            <v>189</v>
          </cell>
          <cell r="K489">
            <v>181</v>
          </cell>
          <cell r="L489">
            <v>183</v>
          </cell>
          <cell r="M489">
            <v>179</v>
          </cell>
        </row>
        <row r="490">
          <cell r="A490">
            <v>5174896</v>
          </cell>
          <cell r="B490">
            <v>5111541</v>
          </cell>
          <cell r="C490">
            <v>4410</v>
          </cell>
          <cell r="E490">
            <v>353</v>
          </cell>
          <cell r="F490">
            <v>315</v>
          </cell>
          <cell r="G490">
            <v>303</v>
          </cell>
          <cell r="H490">
            <v>270</v>
          </cell>
          <cell r="I490">
            <v>352</v>
          </cell>
          <cell r="J490">
            <v>303</v>
          </cell>
          <cell r="K490">
            <v>323</v>
          </cell>
          <cell r="L490">
            <v>292</v>
          </cell>
          <cell r="M490">
            <v>312</v>
          </cell>
        </row>
        <row r="491">
          <cell r="A491">
            <v>5174998</v>
          </cell>
          <cell r="B491">
            <v>5111592</v>
          </cell>
          <cell r="C491">
            <v>4410</v>
          </cell>
          <cell r="F491">
            <v>612</v>
          </cell>
          <cell r="H491">
            <v>278</v>
          </cell>
          <cell r="I491">
            <v>247</v>
          </cell>
          <cell r="J491">
            <v>323</v>
          </cell>
          <cell r="K491">
            <v>277</v>
          </cell>
          <cell r="L491">
            <v>295</v>
          </cell>
          <cell r="M491">
            <v>267</v>
          </cell>
        </row>
        <row r="492">
          <cell r="A492">
            <v>5181150</v>
          </cell>
          <cell r="B492">
            <v>5114668</v>
          </cell>
          <cell r="C492">
            <v>4410</v>
          </cell>
          <cell r="D492">
            <v>33001592</v>
          </cell>
          <cell r="E492">
            <v>3389</v>
          </cell>
          <cell r="F492">
            <v>95</v>
          </cell>
          <cell r="G492">
            <v>116</v>
          </cell>
          <cell r="H492">
            <v>157</v>
          </cell>
          <cell r="I492">
            <v>33</v>
          </cell>
          <cell r="J492">
            <v>69</v>
          </cell>
          <cell r="K492">
            <v>70</v>
          </cell>
          <cell r="L492">
            <v>77</v>
          </cell>
          <cell r="M492">
            <v>88</v>
          </cell>
        </row>
        <row r="493">
          <cell r="A493">
            <v>5181148</v>
          </cell>
          <cell r="B493">
            <v>5114667</v>
          </cell>
          <cell r="C493">
            <v>4410</v>
          </cell>
          <cell r="D493">
            <v>33001697</v>
          </cell>
          <cell r="E493">
            <v>151</v>
          </cell>
          <cell r="F493">
            <v>30</v>
          </cell>
          <cell r="G493">
            <v>116</v>
          </cell>
          <cell r="H493">
            <v>112</v>
          </cell>
          <cell r="I493">
            <v>116</v>
          </cell>
          <cell r="J493">
            <v>105</v>
          </cell>
          <cell r="K493">
            <v>107</v>
          </cell>
          <cell r="L493">
            <v>92</v>
          </cell>
          <cell r="M493">
            <v>110</v>
          </cell>
        </row>
        <row r="494">
          <cell r="A494">
            <v>5181152</v>
          </cell>
          <cell r="B494">
            <v>5114669</v>
          </cell>
          <cell r="C494">
            <v>4410</v>
          </cell>
          <cell r="D494">
            <v>33001593</v>
          </cell>
          <cell r="E494">
            <v>53</v>
          </cell>
          <cell r="F494">
            <v>29</v>
          </cell>
          <cell r="G494">
            <v>72</v>
          </cell>
          <cell r="H494">
            <v>48</v>
          </cell>
          <cell r="I494">
            <v>57</v>
          </cell>
          <cell r="J494">
            <v>43</v>
          </cell>
          <cell r="K494">
            <v>41</v>
          </cell>
          <cell r="L494">
            <v>51</v>
          </cell>
          <cell r="M494">
            <v>54</v>
          </cell>
        </row>
        <row r="495">
          <cell r="A495">
            <v>5181162</v>
          </cell>
          <cell r="B495">
            <v>5114674</v>
          </cell>
          <cell r="C495">
            <v>4410</v>
          </cell>
          <cell r="D495">
            <v>33001588</v>
          </cell>
          <cell r="E495">
            <v>283</v>
          </cell>
          <cell r="F495">
            <v>253</v>
          </cell>
          <cell r="G495">
            <v>243</v>
          </cell>
          <cell r="H495">
            <v>216</v>
          </cell>
          <cell r="I495">
            <v>282</v>
          </cell>
          <cell r="J495">
            <v>243</v>
          </cell>
          <cell r="K495">
            <v>259</v>
          </cell>
          <cell r="L495">
            <v>234</v>
          </cell>
          <cell r="M495">
            <v>250</v>
          </cell>
        </row>
        <row r="496">
          <cell r="A496">
            <v>5181158</v>
          </cell>
          <cell r="B496">
            <v>5114672</v>
          </cell>
          <cell r="C496">
            <v>4410</v>
          </cell>
          <cell r="D496">
            <v>33001667</v>
          </cell>
          <cell r="E496">
            <v>133</v>
          </cell>
          <cell r="F496">
            <v>104</v>
          </cell>
          <cell r="G496">
            <v>93</v>
          </cell>
          <cell r="H496">
            <v>105</v>
          </cell>
          <cell r="I496">
            <v>110</v>
          </cell>
          <cell r="J496">
            <v>105</v>
          </cell>
          <cell r="K496">
            <v>103</v>
          </cell>
          <cell r="L496">
            <v>102</v>
          </cell>
          <cell r="M496">
            <v>105</v>
          </cell>
        </row>
        <row r="497">
          <cell r="A497">
            <v>5174954</v>
          </cell>
          <cell r="B497">
            <v>5111570</v>
          </cell>
          <cell r="C497">
            <v>4410</v>
          </cell>
          <cell r="D497">
            <v>3727095</v>
          </cell>
          <cell r="E497">
            <v>172</v>
          </cell>
          <cell r="F497">
            <v>152</v>
          </cell>
          <cell r="G497">
            <v>148</v>
          </cell>
          <cell r="H497">
            <v>144</v>
          </cell>
          <cell r="I497">
            <v>213</v>
          </cell>
          <cell r="J497">
            <v>183</v>
          </cell>
          <cell r="K497">
            <v>193</v>
          </cell>
          <cell r="L497">
            <v>155</v>
          </cell>
          <cell r="M497">
            <v>171</v>
          </cell>
        </row>
        <row r="498">
          <cell r="A498">
            <v>5175028</v>
          </cell>
          <cell r="B498">
            <v>5111607</v>
          </cell>
          <cell r="C498">
            <v>4410</v>
          </cell>
          <cell r="D498">
            <v>18492450</v>
          </cell>
          <cell r="E498">
            <v>172</v>
          </cell>
          <cell r="F498">
            <v>152</v>
          </cell>
          <cell r="G498">
            <v>148</v>
          </cell>
          <cell r="H498">
            <v>144</v>
          </cell>
          <cell r="I498">
            <v>213</v>
          </cell>
          <cell r="J498">
            <v>121</v>
          </cell>
          <cell r="K498">
            <v>165</v>
          </cell>
          <cell r="L498">
            <v>133</v>
          </cell>
          <cell r="M498">
            <v>149</v>
          </cell>
        </row>
        <row r="499">
          <cell r="A499">
            <v>5175148</v>
          </cell>
          <cell r="B499">
            <v>5111667</v>
          </cell>
          <cell r="C499">
            <v>4410</v>
          </cell>
          <cell r="D499">
            <v>3362761</v>
          </cell>
          <cell r="E499">
            <v>327</v>
          </cell>
          <cell r="F499">
            <v>105</v>
          </cell>
          <cell r="G499">
            <v>100</v>
          </cell>
          <cell r="H499">
            <v>214</v>
          </cell>
          <cell r="I499">
            <v>219</v>
          </cell>
          <cell r="J499">
            <v>161</v>
          </cell>
          <cell r="K499">
            <v>154</v>
          </cell>
          <cell r="L499">
            <v>122</v>
          </cell>
          <cell r="M499">
            <v>136</v>
          </cell>
        </row>
        <row r="500">
          <cell r="A500">
            <v>5174934</v>
          </cell>
          <cell r="B500">
            <v>5111560</v>
          </cell>
          <cell r="C500">
            <v>4410</v>
          </cell>
          <cell r="D500">
            <v>3361097</v>
          </cell>
          <cell r="E500">
            <v>138</v>
          </cell>
          <cell r="F500">
            <v>117</v>
          </cell>
          <cell r="G500">
            <v>112</v>
          </cell>
          <cell r="H500">
            <v>117</v>
          </cell>
          <cell r="I500">
            <v>122</v>
          </cell>
          <cell r="J500">
            <v>121</v>
          </cell>
          <cell r="K500">
            <v>149</v>
          </cell>
          <cell r="L500">
            <v>146</v>
          </cell>
          <cell r="M500">
            <v>165</v>
          </cell>
        </row>
        <row r="501">
          <cell r="A501">
            <v>5176422</v>
          </cell>
          <cell r="B501">
            <v>5112304</v>
          </cell>
          <cell r="C501">
            <v>4410</v>
          </cell>
          <cell r="D501">
            <v>156078</v>
          </cell>
          <cell r="E501">
            <v>93</v>
          </cell>
          <cell r="F501">
            <v>101</v>
          </cell>
          <cell r="G501">
            <v>109</v>
          </cell>
          <cell r="H501">
            <v>93</v>
          </cell>
          <cell r="I501">
            <v>101</v>
          </cell>
          <cell r="J501">
            <v>98</v>
          </cell>
          <cell r="K501">
            <v>95</v>
          </cell>
          <cell r="L501">
            <v>94</v>
          </cell>
          <cell r="M501">
            <v>101</v>
          </cell>
        </row>
        <row r="502">
          <cell r="A502">
            <v>5174992</v>
          </cell>
          <cell r="B502">
            <v>5111589</v>
          </cell>
          <cell r="C502">
            <v>4410</v>
          </cell>
          <cell r="D502">
            <v>156257</v>
          </cell>
          <cell r="E502">
            <v>206</v>
          </cell>
          <cell r="F502">
            <v>187</v>
          </cell>
          <cell r="G502">
            <v>185</v>
          </cell>
          <cell r="H502">
            <v>176</v>
          </cell>
          <cell r="I502">
            <v>201</v>
          </cell>
          <cell r="J502">
            <v>183</v>
          </cell>
          <cell r="K502">
            <v>196</v>
          </cell>
          <cell r="L502">
            <v>165</v>
          </cell>
          <cell r="M502">
            <v>201</v>
          </cell>
        </row>
        <row r="503">
          <cell r="A503">
            <v>5181168</v>
          </cell>
          <cell r="B503">
            <v>5114677</v>
          </cell>
          <cell r="C503">
            <v>4410</v>
          </cell>
          <cell r="D503">
            <v>2934728</v>
          </cell>
          <cell r="E503">
            <v>197</v>
          </cell>
          <cell r="F503">
            <v>178</v>
          </cell>
          <cell r="G503">
            <v>175</v>
          </cell>
          <cell r="H503">
            <v>176</v>
          </cell>
          <cell r="I503">
            <v>187</v>
          </cell>
          <cell r="J503">
            <v>0</v>
          </cell>
          <cell r="K503">
            <v>0</v>
          </cell>
          <cell r="L503">
            <v>0</v>
          </cell>
          <cell r="M503">
            <v>0</v>
          </cell>
        </row>
        <row r="504">
          <cell r="A504">
            <v>5174878</v>
          </cell>
          <cell r="B504">
            <v>5111532</v>
          </cell>
          <cell r="C504">
            <v>4410</v>
          </cell>
          <cell r="D504">
            <v>1502245</v>
          </cell>
          <cell r="E504">
            <v>161</v>
          </cell>
          <cell r="F504">
            <v>127</v>
          </cell>
          <cell r="G504">
            <v>152</v>
          </cell>
          <cell r="H504">
            <v>166</v>
          </cell>
          <cell r="I504">
            <v>172</v>
          </cell>
          <cell r="J504">
            <v>200</v>
          </cell>
          <cell r="K504">
            <v>265</v>
          </cell>
          <cell r="L504">
            <v>196</v>
          </cell>
          <cell r="M504">
            <v>226</v>
          </cell>
        </row>
        <row r="505">
          <cell r="A505">
            <v>5181156</v>
          </cell>
          <cell r="B505">
            <v>5114671</v>
          </cell>
          <cell r="C505">
            <v>4410</v>
          </cell>
          <cell r="D505">
            <v>1530244</v>
          </cell>
          <cell r="E505">
            <v>257</v>
          </cell>
          <cell r="F505">
            <v>202</v>
          </cell>
          <cell r="G505">
            <v>211</v>
          </cell>
          <cell r="H505">
            <v>199</v>
          </cell>
          <cell r="I505">
            <v>218</v>
          </cell>
          <cell r="J505">
            <v>218</v>
          </cell>
          <cell r="K505">
            <v>220</v>
          </cell>
          <cell r="L505">
            <v>195</v>
          </cell>
          <cell r="M505">
            <v>244</v>
          </cell>
        </row>
        <row r="506">
          <cell r="A506">
            <v>5175084</v>
          </cell>
          <cell r="B506">
            <v>5111635</v>
          </cell>
          <cell r="C506">
            <v>4410</v>
          </cell>
          <cell r="D506">
            <v>3741011</v>
          </cell>
          <cell r="E506">
            <v>180</v>
          </cell>
          <cell r="F506">
            <v>86</v>
          </cell>
          <cell r="G506">
            <v>132</v>
          </cell>
          <cell r="H506">
            <v>175</v>
          </cell>
          <cell r="I506">
            <v>252</v>
          </cell>
          <cell r="J506">
            <v>86</v>
          </cell>
          <cell r="K506">
            <v>128</v>
          </cell>
          <cell r="L506">
            <v>160</v>
          </cell>
          <cell r="M506">
            <v>131</v>
          </cell>
        </row>
        <row r="507">
          <cell r="A507">
            <v>5175014</v>
          </cell>
          <cell r="B507">
            <v>5111600</v>
          </cell>
          <cell r="C507">
            <v>4410</v>
          </cell>
          <cell r="D507">
            <v>3730354</v>
          </cell>
          <cell r="E507">
            <v>168</v>
          </cell>
          <cell r="F507">
            <v>124</v>
          </cell>
          <cell r="G507">
            <v>100</v>
          </cell>
          <cell r="H507">
            <v>120</v>
          </cell>
          <cell r="I507">
            <v>106</v>
          </cell>
          <cell r="J507">
            <v>114</v>
          </cell>
          <cell r="K507">
            <v>88</v>
          </cell>
          <cell r="L507">
            <v>126</v>
          </cell>
          <cell r="M507">
            <v>130</v>
          </cell>
        </row>
        <row r="508">
          <cell r="A508">
            <v>5175170</v>
          </cell>
          <cell r="B508">
            <v>5111678</v>
          </cell>
          <cell r="C508">
            <v>4410</v>
          </cell>
          <cell r="D508">
            <v>1752157</v>
          </cell>
          <cell r="E508">
            <v>190</v>
          </cell>
          <cell r="F508">
            <v>183</v>
          </cell>
          <cell r="G508">
            <v>165</v>
          </cell>
          <cell r="H508">
            <v>184</v>
          </cell>
          <cell r="I508">
            <v>137</v>
          </cell>
          <cell r="J508">
            <v>147</v>
          </cell>
          <cell r="K508">
            <v>174</v>
          </cell>
          <cell r="L508">
            <v>157</v>
          </cell>
          <cell r="M508">
            <v>101</v>
          </cell>
        </row>
        <row r="509">
          <cell r="A509">
            <v>5174916</v>
          </cell>
          <cell r="B509">
            <v>5111551</v>
          </cell>
          <cell r="C509">
            <v>4410</v>
          </cell>
          <cell r="D509">
            <v>6826732</v>
          </cell>
          <cell r="E509">
            <v>243</v>
          </cell>
          <cell r="F509">
            <v>253</v>
          </cell>
          <cell r="G509">
            <v>254</v>
          </cell>
          <cell r="H509">
            <v>237</v>
          </cell>
          <cell r="I509">
            <v>241</v>
          </cell>
          <cell r="J509">
            <v>229</v>
          </cell>
          <cell r="K509">
            <v>238</v>
          </cell>
          <cell r="L509">
            <v>240</v>
          </cell>
          <cell r="M509">
            <v>251</v>
          </cell>
        </row>
        <row r="510">
          <cell r="A510">
            <v>5174864</v>
          </cell>
          <cell r="B510">
            <v>5111525</v>
          </cell>
          <cell r="C510">
            <v>4410</v>
          </cell>
          <cell r="D510">
            <v>6827200</v>
          </cell>
          <cell r="E510">
            <v>333</v>
          </cell>
          <cell r="F510">
            <v>278</v>
          </cell>
          <cell r="G510">
            <v>343</v>
          </cell>
          <cell r="H510">
            <v>377</v>
          </cell>
          <cell r="I510">
            <v>341</v>
          </cell>
          <cell r="J510">
            <v>294</v>
          </cell>
          <cell r="K510">
            <v>295</v>
          </cell>
          <cell r="L510">
            <v>289</v>
          </cell>
          <cell r="M510">
            <v>325</v>
          </cell>
        </row>
        <row r="511">
          <cell r="A511">
            <v>5181166</v>
          </cell>
          <cell r="B511">
            <v>5114676</v>
          </cell>
          <cell r="C511">
            <v>4410</v>
          </cell>
          <cell r="D511">
            <v>2207229</v>
          </cell>
          <cell r="E511">
            <v>160</v>
          </cell>
          <cell r="F511">
            <v>102</v>
          </cell>
          <cell r="G511">
            <v>140</v>
          </cell>
          <cell r="H511">
            <v>123</v>
          </cell>
          <cell r="I511">
            <v>143</v>
          </cell>
          <cell r="J511">
            <v>163</v>
          </cell>
          <cell r="K511">
            <v>159</v>
          </cell>
          <cell r="L511">
            <v>171</v>
          </cell>
          <cell r="M511">
            <v>210</v>
          </cell>
        </row>
        <row r="512">
          <cell r="A512">
            <v>5181154</v>
          </cell>
          <cell r="B512">
            <v>5114670</v>
          </cell>
          <cell r="C512">
            <v>4410</v>
          </cell>
          <cell r="D512">
            <v>6313517</v>
          </cell>
          <cell r="E512">
            <v>91</v>
          </cell>
          <cell r="F512">
            <v>78</v>
          </cell>
          <cell r="G512">
            <v>90</v>
          </cell>
          <cell r="H512">
            <v>68</v>
          </cell>
          <cell r="I512">
            <v>94</v>
          </cell>
          <cell r="J512">
            <v>89</v>
          </cell>
          <cell r="K512">
            <v>112</v>
          </cell>
          <cell r="L512">
            <v>100</v>
          </cell>
          <cell r="M512">
            <v>97</v>
          </cell>
        </row>
        <row r="513">
          <cell r="A513">
            <v>5175192</v>
          </cell>
          <cell r="B513">
            <v>5111689</v>
          </cell>
          <cell r="C513">
            <v>4410</v>
          </cell>
          <cell r="D513">
            <v>6823609</v>
          </cell>
          <cell r="E513">
            <v>111</v>
          </cell>
          <cell r="F513">
            <v>83</v>
          </cell>
          <cell r="G513">
            <v>79</v>
          </cell>
          <cell r="H513">
            <v>83</v>
          </cell>
          <cell r="I513">
            <v>82</v>
          </cell>
          <cell r="J513">
            <v>78</v>
          </cell>
          <cell r="K513">
            <v>81</v>
          </cell>
          <cell r="L513">
            <v>83</v>
          </cell>
          <cell r="M513">
            <v>128</v>
          </cell>
        </row>
        <row r="514">
          <cell r="A514">
            <v>5175214</v>
          </cell>
          <cell r="B514">
            <v>5111700</v>
          </cell>
          <cell r="C514">
            <v>4410</v>
          </cell>
          <cell r="D514">
            <v>6820904</v>
          </cell>
          <cell r="E514">
            <v>117</v>
          </cell>
          <cell r="F514">
            <v>72</v>
          </cell>
          <cell r="G514">
            <v>65</v>
          </cell>
          <cell r="H514">
            <v>101</v>
          </cell>
          <cell r="I514">
            <v>125</v>
          </cell>
          <cell r="J514">
            <v>96</v>
          </cell>
          <cell r="K514">
            <v>109</v>
          </cell>
          <cell r="L514">
            <v>113</v>
          </cell>
          <cell r="M514">
            <v>129</v>
          </cell>
        </row>
        <row r="515">
          <cell r="A515">
            <v>5181174</v>
          </cell>
          <cell r="B515">
            <v>5114680</v>
          </cell>
          <cell r="C515">
            <v>4410</v>
          </cell>
          <cell r="D515">
            <v>2177224</v>
          </cell>
          <cell r="E515">
            <v>230</v>
          </cell>
          <cell r="F515">
            <v>9</v>
          </cell>
          <cell r="G515">
            <v>374</v>
          </cell>
          <cell r="H515">
            <v>196</v>
          </cell>
          <cell r="I515">
            <v>204</v>
          </cell>
          <cell r="J515">
            <v>374</v>
          </cell>
          <cell r="K515">
            <v>204</v>
          </cell>
          <cell r="L515">
            <v>221</v>
          </cell>
          <cell r="M515">
            <v>162</v>
          </cell>
        </row>
        <row r="516">
          <cell r="A516">
            <v>5181172</v>
          </cell>
          <cell r="B516">
            <v>5114679</v>
          </cell>
          <cell r="C516">
            <v>4410</v>
          </cell>
          <cell r="D516">
            <v>3361758</v>
          </cell>
          <cell r="E516">
            <v>182</v>
          </cell>
          <cell r="F516">
            <v>150</v>
          </cell>
          <cell r="G516">
            <v>222</v>
          </cell>
          <cell r="H516">
            <v>166</v>
          </cell>
          <cell r="I516">
            <v>162</v>
          </cell>
          <cell r="J516">
            <v>314</v>
          </cell>
          <cell r="K516">
            <v>185</v>
          </cell>
          <cell r="L516">
            <v>162</v>
          </cell>
          <cell r="M516">
            <v>202</v>
          </cell>
        </row>
        <row r="517">
          <cell r="A517">
            <v>5181164</v>
          </cell>
          <cell r="B517">
            <v>5114675</v>
          </cell>
          <cell r="C517">
            <v>4410</v>
          </cell>
          <cell r="D517">
            <v>2178270</v>
          </cell>
          <cell r="E517">
            <v>122</v>
          </cell>
          <cell r="F517">
            <v>109</v>
          </cell>
          <cell r="G517">
            <v>101</v>
          </cell>
          <cell r="H517">
            <v>91</v>
          </cell>
          <cell r="I517">
            <v>95</v>
          </cell>
          <cell r="J517">
            <v>100</v>
          </cell>
          <cell r="K517">
            <v>122</v>
          </cell>
          <cell r="L517">
            <v>104</v>
          </cell>
          <cell r="M517">
            <v>102</v>
          </cell>
        </row>
        <row r="518">
          <cell r="A518">
            <v>5175064</v>
          </cell>
          <cell r="B518">
            <v>5111625</v>
          </cell>
          <cell r="C518">
            <v>4410</v>
          </cell>
          <cell r="D518">
            <v>7314866</v>
          </cell>
          <cell r="E518">
            <v>154</v>
          </cell>
          <cell r="F518">
            <v>140</v>
          </cell>
          <cell r="G518">
            <v>168</v>
          </cell>
          <cell r="H518">
            <v>128</v>
          </cell>
          <cell r="I518">
            <v>138</v>
          </cell>
          <cell r="J518">
            <v>135</v>
          </cell>
          <cell r="K518">
            <v>175</v>
          </cell>
          <cell r="L518">
            <v>217</v>
          </cell>
          <cell r="M518">
            <v>175</v>
          </cell>
        </row>
        <row r="519">
          <cell r="A519">
            <v>5174972</v>
          </cell>
          <cell r="B519">
            <v>5111579</v>
          </cell>
          <cell r="C519">
            <v>4410</v>
          </cell>
          <cell r="D519">
            <v>7129741</v>
          </cell>
          <cell r="E519">
            <v>261</v>
          </cell>
          <cell r="F519">
            <v>228</v>
          </cell>
          <cell r="G519">
            <v>222</v>
          </cell>
          <cell r="H519">
            <v>182</v>
          </cell>
          <cell r="I519">
            <v>197</v>
          </cell>
          <cell r="J519">
            <v>167</v>
          </cell>
          <cell r="K519">
            <v>152</v>
          </cell>
          <cell r="L519">
            <v>121</v>
          </cell>
          <cell r="M519">
            <v>396</v>
          </cell>
        </row>
        <row r="520">
          <cell r="A520">
            <v>5175236</v>
          </cell>
          <cell r="B520">
            <v>5111711</v>
          </cell>
          <cell r="C520">
            <v>4410</v>
          </cell>
          <cell r="D520">
            <v>7129869</v>
          </cell>
          <cell r="E520">
            <v>110</v>
          </cell>
          <cell r="F520">
            <v>91</v>
          </cell>
          <cell r="G520">
            <v>119</v>
          </cell>
          <cell r="H520">
            <v>123</v>
          </cell>
          <cell r="I520">
            <v>132</v>
          </cell>
          <cell r="J520">
            <v>125</v>
          </cell>
          <cell r="K520">
            <v>150</v>
          </cell>
          <cell r="L520">
            <v>152</v>
          </cell>
          <cell r="M520">
            <v>181</v>
          </cell>
        </row>
        <row r="521">
          <cell r="A521">
            <v>5175106</v>
          </cell>
          <cell r="B521">
            <v>5111646</v>
          </cell>
          <cell r="C521">
            <v>4410</v>
          </cell>
          <cell r="D521">
            <v>7117821</v>
          </cell>
          <cell r="E521">
            <v>109</v>
          </cell>
          <cell r="F521">
            <v>96</v>
          </cell>
          <cell r="G521">
            <v>118</v>
          </cell>
          <cell r="H521">
            <v>102</v>
          </cell>
          <cell r="I521">
            <v>120</v>
          </cell>
          <cell r="J521">
            <v>77</v>
          </cell>
          <cell r="K521">
            <v>114</v>
          </cell>
          <cell r="L521">
            <v>81</v>
          </cell>
          <cell r="M521">
            <v>116</v>
          </cell>
        </row>
        <row r="522">
          <cell r="A522">
            <v>5175126</v>
          </cell>
          <cell r="B522">
            <v>5111656</v>
          </cell>
          <cell r="C522">
            <v>4410</v>
          </cell>
          <cell r="D522">
            <v>7129903</v>
          </cell>
          <cell r="E522">
            <v>235</v>
          </cell>
          <cell r="F522">
            <v>205</v>
          </cell>
          <cell r="G522">
            <v>193</v>
          </cell>
          <cell r="H522">
            <v>186</v>
          </cell>
          <cell r="I522">
            <v>201</v>
          </cell>
          <cell r="J522">
            <v>193</v>
          </cell>
          <cell r="K522">
            <v>199</v>
          </cell>
          <cell r="L522">
            <v>203</v>
          </cell>
          <cell r="M522">
            <v>204</v>
          </cell>
        </row>
        <row r="523">
          <cell r="A523">
            <v>5181144</v>
          </cell>
          <cell r="B523">
            <v>5114665</v>
          </cell>
          <cell r="C523">
            <v>4410</v>
          </cell>
          <cell r="D523">
            <v>7727099</v>
          </cell>
          <cell r="E523">
            <v>235</v>
          </cell>
          <cell r="F523">
            <v>342</v>
          </cell>
          <cell r="G523">
            <v>175</v>
          </cell>
          <cell r="H523">
            <v>299</v>
          </cell>
          <cell r="I523">
            <v>264</v>
          </cell>
          <cell r="J523">
            <v>214</v>
          </cell>
          <cell r="K523">
            <v>227</v>
          </cell>
          <cell r="L523">
            <v>219</v>
          </cell>
          <cell r="M523">
            <v>490</v>
          </cell>
        </row>
        <row r="524">
          <cell r="A524">
            <v>5181146</v>
          </cell>
          <cell r="B524">
            <v>5114666</v>
          </cell>
          <cell r="C524">
            <v>4410</v>
          </cell>
          <cell r="D524">
            <v>7128985</v>
          </cell>
          <cell r="E524">
            <v>278</v>
          </cell>
          <cell r="F524">
            <v>176</v>
          </cell>
          <cell r="G524">
            <v>204</v>
          </cell>
          <cell r="H524">
            <v>240</v>
          </cell>
          <cell r="I524">
            <v>225</v>
          </cell>
          <cell r="J524">
            <v>205</v>
          </cell>
          <cell r="K524">
            <v>241</v>
          </cell>
          <cell r="L524">
            <v>254</v>
          </cell>
          <cell r="M524">
            <v>224</v>
          </cell>
        </row>
        <row r="525">
          <cell r="A525">
            <v>5051536</v>
          </cell>
          <cell r="B525">
            <v>5049861</v>
          </cell>
          <cell r="C525">
            <v>4410</v>
          </cell>
          <cell r="D525">
            <v>7286434</v>
          </cell>
          <cell r="E525">
            <v>236</v>
          </cell>
          <cell r="F525">
            <v>237</v>
          </cell>
          <cell r="G525">
            <v>260</v>
          </cell>
          <cell r="H525">
            <v>223</v>
          </cell>
          <cell r="I525">
            <v>210</v>
          </cell>
          <cell r="J525">
            <v>197</v>
          </cell>
          <cell r="K525">
            <v>235</v>
          </cell>
          <cell r="L525">
            <v>237</v>
          </cell>
          <cell r="M525">
            <v>199</v>
          </cell>
        </row>
        <row r="526">
          <cell r="A526">
            <v>5181170</v>
          </cell>
          <cell r="B526">
            <v>5114678</v>
          </cell>
          <cell r="C526">
            <v>4410</v>
          </cell>
          <cell r="D526">
            <v>7117754</v>
          </cell>
          <cell r="E526">
            <v>160</v>
          </cell>
          <cell r="F526">
            <v>7</v>
          </cell>
          <cell r="G526">
            <v>273</v>
          </cell>
          <cell r="H526">
            <v>136</v>
          </cell>
          <cell r="I526">
            <v>104</v>
          </cell>
          <cell r="J526">
            <v>129</v>
          </cell>
          <cell r="K526">
            <v>168</v>
          </cell>
          <cell r="L526">
            <v>156</v>
          </cell>
          <cell r="M526">
            <v>121</v>
          </cell>
        </row>
        <row r="527">
          <cell r="A527">
            <v>5175042</v>
          </cell>
          <cell r="B527">
            <v>5111614</v>
          </cell>
          <cell r="C527">
            <v>4410</v>
          </cell>
          <cell r="D527">
            <v>18492543</v>
          </cell>
          <cell r="E527">
            <v>153</v>
          </cell>
          <cell r="F527">
            <v>131</v>
          </cell>
          <cell r="G527">
            <v>126</v>
          </cell>
          <cell r="H527">
            <v>131</v>
          </cell>
          <cell r="I527">
            <v>157</v>
          </cell>
          <cell r="J527">
            <v>156</v>
          </cell>
          <cell r="K527">
            <v>152</v>
          </cell>
          <cell r="L527">
            <v>154</v>
          </cell>
          <cell r="M527">
            <v>138</v>
          </cell>
        </row>
        <row r="528">
          <cell r="A528">
            <v>5174814</v>
          </cell>
          <cell r="B528">
            <v>5111500</v>
          </cell>
          <cell r="C528">
            <v>4410</v>
          </cell>
          <cell r="D528">
            <v>3648819</v>
          </cell>
          <cell r="E528">
            <v>233</v>
          </cell>
          <cell r="F528">
            <v>412</v>
          </cell>
          <cell r="G528">
            <v>200</v>
          </cell>
          <cell r="H528">
            <v>189</v>
          </cell>
          <cell r="I528">
            <v>273</v>
          </cell>
          <cell r="J528">
            <v>339</v>
          </cell>
          <cell r="K528">
            <v>159</v>
          </cell>
          <cell r="L528">
            <v>170</v>
          </cell>
          <cell r="M528">
            <v>178</v>
          </cell>
        </row>
        <row r="529">
          <cell r="A529">
            <v>5181194</v>
          </cell>
          <cell r="B529">
            <v>5114690</v>
          </cell>
          <cell r="C529">
            <v>4410</v>
          </cell>
          <cell r="D529">
            <v>31993432</v>
          </cell>
          <cell r="E529">
            <v>333</v>
          </cell>
          <cell r="F529">
            <v>237</v>
          </cell>
          <cell r="G529">
            <v>174</v>
          </cell>
          <cell r="H529">
            <v>101</v>
          </cell>
          <cell r="I529">
            <v>91</v>
          </cell>
          <cell r="J529">
            <v>187</v>
          </cell>
          <cell r="K529">
            <v>107</v>
          </cell>
          <cell r="L529">
            <v>88</v>
          </cell>
          <cell r="M529">
            <v>127</v>
          </cell>
        </row>
        <row r="530">
          <cell r="A530">
            <v>5181202</v>
          </cell>
          <cell r="B530">
            <v>5114694</v>
          </cell>
          <cell r="C530">
            <v>4410</v>
          </cell>
          <cell r="D530">
            <v>33001596</v>
          </cell>
          <cell r="E530">
            <v>190</v>
          </cell>
          <cell r="F530">
            <v>175</v>
          </cell>
          <cell r="G530">
            <v>139</v>
          </cell>
          <cell r="H530">
            <v>134</v>
          </cell>
          <cell r="I530">
            <v>51</v>
          </cell>
          <cell r="J530">
            <v>19</v>
          </cell>
          <cell r="K530">
            <v>105</v>
          </cell>
          <cell r="L530">
            <v>92</v>
          </cell>
          <cell r="M530">
            <v>91</v>
          </cell>
        </row>
        <row r="531">
          <cell r="A531">
            <v>5181186</v>
          </cell>
          <cell r="B531">
            <v>5114686</v>
          </cell>
          <cell r="C531">
            <v>4410</v>
          </cell>
          <cell r="D531">
            <v>33001601</v>
          </cell>
          <cell r="E531">
            <v>123</v>
          </cell>
          <cell r="F531">
            <v>107</v>
          </cell>
          <cell r="G531">
            <v>128</v>
          </cell>
          <cell r="H531">
            <v>98</v>
          </cell>
          <cell r="I531">
            <v>98</v>
          </cell>
          <cell r="J531">
            <v>131</v>
          </cell>
          <cell r="K531">
            <v>135</v>
          </cell>
          <cell r="L531">
            <v>109</v>
          </cell>
          <cell r="M531">
            <v>118</v>
          </cell>
        </row>
        <row r="532">
          <cell r="A532">
            <v>5181210</v>
          </cell>
          <cell r="B532">
            <v>5114698</v>
          </cell>
          <cell r="C532">
            <v>4410</v>
          </cell>
          <cell r="D532">
            <v>33001773</v>
          </cell>
          <cell r="E532">
            <v>22</v>
          </cell>
          <cell r="F532">
            <v>16</v>
          </cell>
          <cell r="G532">
            <v>22</v>
          </cell>
          <cell r="H532">
            <v>30</v>
          </cell>
          <cell r="I532">
            <v>32</v>
          </cell>
          <cell r="J532">
            <v>26</v>
          </cell>
          <cell r="K532">
            <v>31</v>
          </cell>
          <cell r="L532">
            <v>19</v>
          </cell>
          <cell r="M532">
            <v>27</v>
          </cell>
        </row>
        <row r="533">
          <cell r="A533">
            <v>5174714</v>
          </cell>
          <cell r="B533">
            <v>5111450</v>
          </cell>
          <cell r="C533">
            <v>4410</v>
          </cell>
          <cell r="D533">
            <v>33001188</v>
          </cell>
          <cell r="E533">
            <v>278</v>
          </cell>
          <cell r="F533">
            <v>227</v>
          </cell>
          <cell r="G533">
            <v>249</v>
          </cell>
          <cell r="H533">
            <v>132</v>
          </cell>
          <cell r="I533">
            <v>342</v>
          </cell>
          <cell r="J533">
            <v>206</v>
          </cell>
          <cell r="K533">
            <v>81</v>
          </cell>
          <cell r="L533">
            <v>194</v>
          </cell>
          <cell r="M533">
            <v>204</v>
          </cell>
        </row>
        <row r="534">
          <cell r="A534">
            <v>5174520</v>
          </cell>
          <cell r="B534">
            <v>5111353</v>
          </cell>
          <cell r="C534">
            <v>4410</v>
          </cell>
          <cell r="D534">
            <v>33001602</v>
          </cell>
          <cell r="E534">
            <v>185</v>
          </cell>
          <cell r="F534">
            <v>161</v>
          </cell>
          <cell r="G534">
            <v>150</v>
          </cell>
          <cell r="H534">
            <v>155</v>
          </cell>
          <cell r="I534">
            <v>154</v>
          </cell>
          <cell r="J534">
            <v>151</v>
          </cell>
          <cell r="K534">
            <v>167</v>
          </cell>
          <cell r="L534">
            <v>152</v>
          </cell>
          <cell r="M534">
            <v>157</v>
          </cell>
        </row>
        <row r="535">
          <cell r="A535">
            <v>5174632</v>
          </cell>
          <cell r="B535">
            <v>5111409</v>
          </cell>
          <cell r="C535">
            <v>4410</v>
          </cell>
          <cell r="D535">
            <v>33001169</v>
          </cell>
          <cell r="E535">
            <v>172</v>
          </cell>
          <cell r="F535">
            <v>132</v>
          </cell>
          <cell r="G535">
            <v>269</v>
          </cell>
          <cell r="H535">
            <v>19</v>
          </cell>
          <cell r="I535">
            <v>6</v>
          </cell>
          <cell r="J535">
            <v>75</v>
          </cell>
          <cell r="K535">
            <v>92</v>
          </cell>
          <cell r="L535">
            <v>72</v>
          </cell>
          <cell r="M535">
            <v>68</v>
          </cell>
        </row>
        <row r="536">
          <cell r="A536">
            <v>5181208</v>
          </cell>
          <cell r="B536">
            <v>5114697</v>
          </cell>
          <cell r="C536">
            <v>4410</v>
          </cell>
          <cell r="D536">
            <v>33001662</v>
          </cell>
          <cell r="E536">
            <v>40</v>
          </cell>
          <cell r="F536">
            <v>0</v>
          </cell>
          <cell r="G536">
            <v>0</v>
          </cell>
          <cell r="H536">
            <v>245</v>
          </cell>
          <cell r="I536">
            <v>87</v>
          </cell>
          <cell r="J536">
            <v>93</v>
          </cell>
          <cell r="K536">
            <v>310</v>
          </cell>
          <cell r="L536">
            <v>176</v>
          </cell>
          <cell r="M536">
            <v>128</v>
          </cell>
        </row>
        <row r="537">
          <cell r="A537">
            <v>5181200</v>
          </cell>
          <cell r="B537">
            <v>5114693</v>
          </cell>
          <cell r="C537">
            <v>4410</v>
          </cell>
          <cell r="D537">
            <v>31993387</v>
          </cell>
          <cell r="E537">
            <v>310</v>
          </cell>
          <cell r="F537">
            <v>247</v>
          </cell>
          <cell r="G537">
            <v>208</v>
          </cell>
          <cell r="H537">
            <v>249</v>
          </cell>
          <cell r="I537">
            <v>253</v>
          </cell>
          <cell r="J537">
            <v>434</v>
          </cell>
          <cell r="K537">
            <v>192</v>
          </cell>
          <cell r="L537">
            <v>188</v>
          </cell>
          <cell r="M537">
            <v>221</v>
          </cell>
        </row>
        <row r="538">
          <cell r="A538">
            <v>5174746</v>
          </cell>
          <cell r="B538">
            <v>5111466</v>
          </cell>
          <cell r="C538">
            <v>4410</v>
          </cell>
          <cell r="D538">
            <v>32998192</v>
          </cell>
          <cell r="E538">
            <v>257</v>
          </cell>
          <cell r="F538">
            <v>206</v>
          </cell>
          <cell r="G538">
            <v>213</v>
          </cell>
          <cell r="H538">
            <v>127</v>
          </cell>
          <cell r="I538">
            <v>362</v>
          </cell>
          <cell r="J538">
            <v>212</v>
          </cell>
          <cell r="K538">
            <v>221</v>
          </cell>
          <cell r="L538">
            <v>228</v>
          </cell>
          <cell r="M538">
            <v>231</v>
          </cell>
        </row>
        <row r="539">
          <cell r="A539">
            <v>5174766</v>
          </cell>
          <cell r="B539">
            <v>5111476</v>
          </cell>
          <cell r="C539">
            <v>4410</v>
          </cell>
          <cell r="D539">
            <v>156238</v>
          </cell>
          <cell r="E539">
            <v>233</v>
          </cell>
          <cell r="F539">
            <v>206</v>
          </cell>
          <cell r="G539">
            <v>200</v>
          </cell>
          <cell r="H539">
            <v>189</v>
          </cell>
          <cell r="I539">
            <v>273</v>
          </cell>
          <cell r="J539">
            <v>531</v>
          </cell>
          <cell r="K539">
            <v>205</v>
          </cell>
          <cell r="L539">
            <v>168</v>
          </cell>
          <cell r="M539">
            <v>165</v>
          </cell>
        </row>
        <row r="540">
          <cell r="A540">
            <v>5174744</v>
          </cell>
          <cell r="B540">
            <v>5111465</v>
          </cell>
          <cell r="C540">
            <v>4410</v>
          </cell>
          <cell r="D540">
            <v>31116437</v>
          </cell>
          <cell r="E540">
            <v>233</v>
          </cell>
          <cell r="F540">
            <v>206</v>
          </cell>
          <cell r="G540">
            <v>200</v>
          </cell>
          <cell r="H540">
            <v>189</v>
          </cell>
          <cell r="I540">
            <v>273</v>
          </cell>
          <cell r="J540">
            <v>331</v>
          </cell>
          <cell r="K540">
            <v>321</v>
          </cell>
          <cell r="L540">
            <v>230</v>
          </cell>
          <cell r="M540">
            <v>246</v>
          </cell>
        </row>
        <row r="541">
          <cell r="A541">
            <v>5181188</v>
          </cell>
          <cell r="B541">
            <v>5114687</v>
          </cell>
          <cell r="C541">
            <v>4410</v>
          </cell>
          <cell r="D541">
            <v>3361154</v>
          </cell>
          <cell r="E541">
            <v>58</v>
          </cell>
          <cell r="F541">
            <v>135</v>
          </cell>
          <cell r="G541">
            <v>103</v>
          </cell>
          <cell r="H541">
            <v>105</v>
          </cell>
          <cell r="I541">
            <v>192</v>
          </cell>
          <cell r="J541">
            <v>223</v>
          </cell>
          <cell r="K541">
            <v>248</v>
          </cell>
          <cell r="L541">
            <v>230</v>
          </cell>
          <cell r="M541">
            <v>216</v>
          </cell>
        </row>
        <row r="542">
          <cell r="A542">
            <v>5174748</v>
          </cell>
          <cell r="B542">
            <v>5111467</v>
          </cell>
          <cell r="C542">
            <v>4410</v>
          </cell>
          <cell r="D542">
            <v>3366079</v>
          </cell>
          <cell r="E542">
            <v>14</v>
          </cell>
          <cell r="F542">
            <v>61</v>
          </cell>
          <cell r="G542">
            <v>6</v>
          </cell>
          <cell r="H542">
            <v>32</v>
          </cell>
          <cell r="I542">
            <v>0</v>
          </cell>
          <cell r="J542">
            <v>0</v>
          </cell>
          <cell r="K542">
            <v>7</v>
          </cell>
          <cell r="L542">
            <v>34</v>
          </cell>
          <cell r="M542">
            <v>31</v>
          </cell>
        </row>
        <row r="543">
          <cell r="A543">
            <v>5174788</v>
          </cell>
          <cell r="B543">
            <v>5111487</v>
          </cell>
          <cell r="C543">
            <v>4410</v>
          </cell>
          <cell r="D543">
            <v>1472658</v>
          </cell>
          <cell r="E543">
            <v>233</v>
          </cell>
          <cell r="F543">
            <v>206</v>
          </cell>
          <cell r="G543">
            <v>200</v>
          </cell>
          <cell r="H543">
            <v>3</v>
          </cell>
          <cell r="I543">
            <v>0</v>
          </cell>
          <cell r="J543">
            <v>11</v>
          </cell>
          <cell r="K543">
            <v>47</v>
          </cell>
          <cell r="L543">
            <v>51</v>
          </cell>
          <cell r="M543">
            <v>59</v>
          </cell>
        </row>
        <row r="544">
          <cell r="A544">
            <v>5181216</v>
          </cell>
          <cell r="B544">
            <v>5114701</v>
          </cell>
          <cell r="C544">
            <v>4410</v>
          </cell>
          <cell r="D544">
            <v>10412047</v>
          </cell>
          <cell r="E544">
            <v>208</v>
          </cell>
          <cell r="F544">
            <v>180</v>
          </cell>
          <cell r="G544">
            <v>456</v>
          </cell>
          <cell r="H544">
            <v>108</v>
          </cell>
          <cell r="I544">
            <v>145</v>
          </cell>
          <cell r="J544">
            <v>90</v>
          </cell>
          <cell r="K544">
            <v>73</v>
          </cell>
          <cell r="L544">
            <v>100</v>
          </cell>
          <cell r="M544">
            <v>110</v>
          </cell>
        </row>
        <row r="545">
          <cell r="A545">
            <v>5095546</v>
          </cell>
          <cell r="B545">
            <v>5071866</v>
          </cell>
          <cell r="C545">
            <v>4410</v>
          </cell>
          <cell r="D545">
            <v>3352125</v>
          </cell>
          <cell r="E545">
            <v>437</v>
          </cell>
          <cell r="F545">
            <v>655</v>
          </cell>
          <cell r="G545">
            <v>355</v>
          </cell>
          <cell r="H545">
            <v>310</v>
          </cell>
          <cell r="I545">
            <v>151</v>
          </cell>
          <cell r="J545">
            <v>114</v>
          </cell>
          <cell r="K545">
            <v>109</v>
          </cell>
          <cell r="L545">
            <v>150</v>
          </cell>
          <cell r="M545">
            <v>121</v>
          </cell>
        </row>
        <row r="546">
          <cell r="A546">
            <v>5174740</v>
          </cell>
          <cell r="B546">
            <v>5111463</v>
          </cell>
          <cell r="C546">
            <v>4410</v>
          </cell>
          <cell r="D546">
            <v>10503444</v>
          </cell>
          <cell r="E546">
            <v>233</v>
          </cell>
          <cell r="F546">
            <v>1</v>
          </cell>
          <cell r="G546">
            <v>56</v>
          </cell>
          <cell r="H546">
            <v>130</v>
          </cell>
          <cell r="I546">
            <v>272</v>
          </cell>
          <cell r="J546">
            <v>117</v>
          </cell>
          <cell r="K546">
            <v>25</v>
          </cell>
          <cell r="L546">
            <v>33</v>
          </cell>
          <cell r="M546">
            <v>163</v>
          </cell>
        </row>
        <row r="547">
          <cell r="A547">
            <v>5095544</v>
          </cell>
          <cell r="B547">
            <v>5071865</v>
          </cell>
          <cell r="C547">
            <v>4410</v>
          </cell>
          <cell r="D547">
            <v>10505319</v>
          </cell>
          <cell r="E547">
            <v>172</v>
          </cell>
          <cell r="F547">
            <v>187</v>
          </cell>
          <cell r="G547">
            <v>183</v>
          </cell>
          <cell r="H547">
            <v>151</v>
          </cell>
          <cell r="I547">
            <v>149</v>
          </cell>
          <cell r="J547">
            <v>139</v>
          </cell>
          <cell r="K547">
            <v>118</v>
          </cell>
          <cell r="L547">
            <v>127</v>
          </cell>
          <cell r="M547">
            <v>135</v>
          </cell>
        </row>
        <row r="548">
          <cell r="A548">
            <v>5181192</v>
          </cell>
          <cell r="B548">
            <v>5114689</v>
          </cell>
          <cell r="C548">
            <v>4410</v>
          </cell>
          <cell r="D548">
            <v>5397879</v>
          </cell>
          <cell r="E548">
            <v>379</v>
          </cell>
          <cell r="F548">
            <v>327</v>
          </cell>
          <cell r="G548">
            <v>328</v>
          </cell>
          <cell r="H548">
            <v>307</v>
          </cell>
          <cell r="I548">
            <v>349</v>
          </cell>
          <cell r="J548">
            <v>325</v>
          </cell>
          <cell r="K548">
            <v>317</v>
          </cell>
          <cell r="L548">
            <v>304</v>
          </cell>
          <cell r="M548">
            <v>345</v>
          </cell>
        </row>
        <row r="549">
          <cell r="A549">
            <v>5174562</v>
          </cell>
          <cell r="B549">
            <v>5111374</v>
          </cell>
          <cell r="C549">
            <v>4410</v>
          </cell>
          <cell r="D549">
            <v>156269</v>
          </cell>
          <cell r="E549">
            <v>158</v>
          </cell>
          <cell r="F549">
            <v>132</v>
          </cell>
          <cell r="G549">
            <v>141</v>
          </cell>
          <cell r="H549">
            <v>120</v>
          </cell>
          <cell r="I549">
            <v>114</v>
          </cell>
          <cell r="J549">
            <v>89</v>
          </cell>
          <cell r="K549">
            <v>96</v>
          </cell>
          <cell r="L549">
            <v>103</v>
          </cell>
          <cell r="M549">
            <v>113</v>
          </cell>
        </row>
        <row r="550">
          <cell r="A550">
            <v>5181196</v>
          </cell>
          <cell r="B550">
            <v>5114691</v>
          </cell>
          <cell r="C550">
            <v>4410</v>
          </cell>
          <cell r="D550">
            <v>16007159</v>
          </cell>
          <cell r="E550">
            <v>176</v>
          </cell>
          <cell r="F550">
            <v>94</v>
          </cell>
          <cell r="G550">
            <v>145</v>
          </cell>
          <cell r="H550">
            <v>0</v>
          </cell>
          <cell r="I550">
            <v>64</v>
          </cell>
          <cell r="J550">
            <v>86</v>
          </cell>
          <cell r="K550">
            <v>127</v>
          </cell>
          <cell r="L550">
            <v>90</v>
          </cell>
          <cell r="M550">
            <v>85</v>
          </cell>
        </row>
        <row r="551">
          <cell r="A551">
            <v>5174500</v>
          </cell>
          <cell r="B551">
            <v>5111343</v>
          </cell>
          <cell r="C551">
            <v>4410</v>
          </cell>
          <cell r="D551">
            <v>2935810</v>
          </cell>
          <cell r="E551">
            <v>163</v>
          </cell>
          <cell r="F551">
            <v>127</v>
          </cell>
          <cell r="G551">
            <v>342</v>
          </cell>
          <cell r="H551">
            <v>193</v>
          </cell>
          <cell r="I551">
            <v>168</v>
          </cell>
          <cell r="J551">
            <v>144</v>
          </cell>
          <cell r="K551">
            <v>120</v>
          </cell>
          <cell r="L551">
            <v>159</v>
          </cell>
          <cell r="M551">
            <v>306</v>
          </cell>
        </row>
        <row r="552">
          <cell r="A552">
            <v>5174614</v>
          </cell>
          <cell r="B552">
            <v>5111400</v>
          </cell>
          <cell r="C552">
            <v>4410</v>
          </cell>
          <cell r="D552">
            <v>1618667</v>
          </cell>
          <cell r="E552">
            <v>105</v>
          </cell>
          <cell r="F552">
            <v>128</v>
          </cell>
          <cell r="G552">
            <v>139</v>
          </cell>
          <cell r="H552">
            <v>132</v>
          </cell>
          <cell r="I552">
            <v>86</v>
          </cell>
          <cell r="J552">
            <v>80</v>
          </cell>
          <cell r="K552">
            <v>73</v>
          </cell>
          <cell r="L552">
            <v>85</v>
          </cell>
          <cell r="M552">
            <v>149</v>
          </cell>
        </row>
        <row r="553">
          <cell r="A553">
            <v>5174730</v>
          </cell>
          <cell r="B553">
            <v>5111458</v>
          </cell>
          <cell r="C553">
            <v>4410</v>
          </cell>
          <cell r="D553">
            <v>1908798</v>
          </cell>
          <cell r="E553">
            <v>70</v>
          </cell>
          <cell r="F553">
            <v>39</v>
          </cell>
          <cell r="G553">
            <v>14</v>
          </cell>
          <cell r="H553">
            <v>11</v>
          </cell>
          <cell r="I553">
            <v>13</v>
          </cell>
          <cell r="J553">
            <v>8</v>
          </cell>
          <cell r="K553">
            <v>7</v>
          </cell>
          <cell r="L553">
            <v>13</v>
          </cell>
          <cell r="M553">
            <v>462</v>
          </cell>
        </row>
        <row r="554">
          <cell r="A554">
            <v>5174732</v>
          </cell>
          <cell r="B554">
            <v>5111459</v>
          </cell>
          <cell r="C554">
            <v>4410</v>
          </cell>
          <cell r="D554">
            <v>1618663</v>
          </cell>
          <cell r="E554">
            <v>228</v>
          </cell>
          <cell r="F554">
            <v>201</v>
          </cell>
          <cell r="G554">
            <v>209</v>
          </cell>
          <cell r="H554">
            <v>204</v>
          </cell>
          <cell r="I554">
            <v>214</v>
          </cell>
          <cell r="J554">
            <v>217</v>
          </cell>
          <cell r="K554">
            <v>217</v>
          </cell>
          <cell r="L554">
            <v>219</v>
          </cell>
          <cell r="M554">
            <v>233</v>
          </cell>
        </row>
        <row r="555">
          <cell r="A555">
            <v>5174750</v>
          </cell>
          <cell r="B555">
            <v>5111468</v>
          </cell>
          <cell r="C555">
            <v>4410</v>
          </cell>
          <cell r="D555">
            <v>1911856</v>
          </cell>
          <cell r="E555">
            <v>78</v>
          </cell>
          <cell r="F555">
            <v>52</v>
          </cell>
          <cell r="G555">
            <v>23</v>
          </cell>
          <cell r="H555">
            <v>53</v>
          </cell>
          <cell r="I555">
            <v>57</v>
          </cell>
          <cell r="J555">
            <v>57</v>
          </cell>
          <cell r="K555">
            <v>34</v>
          </cell>
          <cell r="L555">
            <v>14</v>
          </cell>
          <cell r="M555">
            <v>0</v>
          </cell>
        </row>
        <row r="556">
          <cell r="A556">
            <v>5174570</v>
          </cell>
          <cell r="B556">
            <v>5111378</v>
          </cell>
          <cell r="C556">
            <v>4410</v>
          </cell>
          <cell r="D556">
            <v>1617397</v>
          </cell>
          <cell r="E556">
            <v>153</v>
          </cell>
          <cell r="F556">
            <v>142</v>
          </cell>
          <cell r="G556">
            <v>129</v>
          </cell>
          <cell r="H556">
            <v>67</v>
          </cell>
          <cell r="I556">
            <v>53</v>
          </cell>
          <cell r="J556">
            <v>51</v>
          </cell>
          <cell r="K556">
            <v>50</v>
          </cell>
          <cell r="L556">
            <v>67</v>
          </cell>
          <cell r="M556">
            <v>71</v>
          </cell>
        </row>
        <row r="557">
          <cell r="A557">
            <v>5174834</v>
          </cell>
          <cell r="B557">
            <v>5111510</v>
          </cell>
          <cell r="C557">
            <v>4410</v>
          </cell>
          <cell r="D557">
            <v>1617687</v>
          </cell>
          <cell r="E557">
            <v>648</v>
          </cell>
          <cell r="F557">
            <v>507</v>
          </cell>
          <cell r="G557">
            <v>493</v>
          </cell>
          <cell r="H557">
            <v>472</v>
          </cell>
          <cell r="I557">
            <v>550</v>
          </cell>
          <cell r="J557">
            <v>489</v>
          </cell>
          <cell r="K557">
            <v>496</v>
          </cell>
          <cell r="L557">
            <v>495</v>
          </cell>
          <cell r="M557">
            <v>527</v>
          </cell>
        </row>
        <row r="558">
          <cell r="A558">
            <v>5072676</v>
          </cell>
          <cell r="B558">
            <v>5060431</v>
          </cell>
          <cell r="C558">
            <v>4410</v>
          </cell>
          <cell r="D558">
            <v>1692471</v>
          </cell>
          <cell r="E558">
            <v>278</v>
          </cell>
          <cell r="F558">
            <v>247</v>
          </cell>
          <cell r="G558">
            <v>270</v>
          </cell>
          <cell r="H558">
            <v>268</v>
          </cell>
          <cell r="I558">
            <v>263</v>
          </cell>
          <cell r="J558">
            <v>241</v>
          </cell>
          <cell r="K558">
            <v>239</v>
          </cell>
          <cell r="L558">
            <v>228</v>
          </cell>
          <cell r="M558">
            <v>311</v>
          </cell>
        </row>
        <row r="559">
          <cell r="A559">
            <v>5174728</v>
          </cell>
          <cell r="B559">
            <v>5111457</v>
          </cell>
          <cell r="C559">
            <v>4410</v>
          </cell>
          <cell r="D559">
            <v>70003617</v>
          </cell>
          <cell r="E559">
            <v>103</v>
          </cell>
          <cell r="F559">
            <v>102</v>
          </cell>
          <cell r="G559">
            <v>96</v>
          </cell>
          <cell r="H559">
            <v>116</v>
          </cell>
          <cell r="I559">
            <v>143</v>
          </cell>
          <cell r="J559">
            <v>111</v>
          </cell>
          <cell r="K559">
            <v>104</v>
          </cell>
          <cell r="L559">
            <v>104</v>
          </cell>
          <cell r="M559">
            <v>223</v>
          </cell>
        </row>
        <row r="560">
          <cell r="A560">
            <v>5174558</v>
          </cell>
          <cell r="B560">
            <v>5111372</v>
          </cell>
          <cell r="C560">
            <v>4410</v>
          </cell>
          <cell r="D560">
            <v>6821752</v>
          </cell>
          <cell r="E560">
            <v>223</v>
          </cell>
          <cell r="F560">
            <v>94</v>
          </cell>
          <cell r="G560">
            <v>74</v>
          </cell>
          <cell r="H560">
            <v>76</v>
          </cell>
          <cell r="I560">
            <v>80</v>
          </cell>
          <cell r="J560">
            <v>99</v>
          </cell>
          <cell r="K560">
            <v>112</v>
          </cell>
          <cell r="L560">
            <v>101</v>
          </cell>
          <cell r="M560">
            <v>174</v>
          </cell>
        </row>
        <row r="561">
          <cell r="A561">
            <v>5174556</v>
          </cell>
          <cell r="B561">
            <v>5111371</v>
          </cell>
          <cell r="C561">
            <v>4410</v>
          </cell>
          <cell r="D561">
            <v>3726725</v>
          </cell>
          <cell r="E561">
            <v>227</v>
          </cell>
          <cell r="F561">
            <v>199</v>
          </cell>
          <cell r="G561">
            <v>210</v>
          </cell>
          <cell r="H561">
            <v>203</v>
          </cell>
          <cell r="I561">
            <v>204</v>
          </cell>
          <cell r="J561">
            <v>164</v>
          </cell>
          <cell r="K561">
            <v>159</v>
          </cell>
          <cell r="L561">
            <v>150</v>
          </cell>
          <cell r="M561">
            <v>156</v>
          </cell>
        </row>
        <row r="562">
          <cell r="A562">
            <v>5174536</v>
          </cell>
          <cell r="B562">
            <v>5111361</v>
          </cell>
          <cell r="C562">
            <v>4410</v>
          </cell>
          <cell r="D562">
            <v>1616912</v>
          </cell>
          <cell r="E562">
            <v>163</v>
          </cell>
          <cell r="F562">
            <v>136</v>
          </cell>
          <cell r="G562">
            <v>112</v>
          </cell>
          <cell r="H562">
            <v>0</v>
          </cell>
          <cell r="I562">
            <v>48</v>
          </cell>
          <cell r="J562">
            <v>16</v>
          </cell>
          <cell r="K562">
            <v>20</v>
          </cell>
          <cell r="L562">
            <v>26</v>
          </cell>
          <cell r="M562">
            <v>81</v>
          </cell>
        </row>
        <row r="563">
          <cell r="A563">
            <v>5174654</v>
          </cell>
          <cell r="B563">
            <v>5111420</v>
          </cell>
          <cell r="C563">
            <v>4410</v>
          </cell>
          <cell r="D563">
            <v>3726685</v>
          </cell>
          <cell r="E563">
            <v>111</v>
          </cell>
          <cell r="F563">
            <v>94</v>
          </cell>
          <cell r="G563">
            <v>111</v>
          </cell>
          <cell r="H563">
            <v>147</v>
          </cell>
          <cell r="I563">
            <v>146</v>
          </cell>
          <cell r="J563">
            <v>137</v>
          </cell>
          <cell r="K563">
            <v>145</v>
          </cell>
          <cell r="L563">
            <v>140</v>
          </cell>
          <cell r="M563">
            <v>178</v>
          </cell>
        </row>
        <row r="564">
          <cell r="A564">
            <v>5181218</v>
          </cell>
          <cell r="B564">
            <v>5114702</v>
          </cell>
          <cell r="C564">
            <v>4410</v>
          </cell>
          <cell r="D564">
            <v>3726394</v>
          </cell>
          <cell r="E564">
            <v>56</v>
          </cell>
          <cell r="F564">
            <v>47</v>
          </cell>
          <cell r="G564">
            <v>104</v>
          </cell>
          <cell r="H564">
            <v>148</v>
          </cell>
          <cell r="I564">
            <v>90</v>
          </cell>
          <cell r="J564">
            <v>90</v>
          </cell>
          <cell r="K564">
            <v>83</v>
          </cell>
          <cell r="L564">
            <v>94</v>
          </cell>
          <cell r="M564">
            <v>111</v>
          </cell>
        </row>
        <row r="565">
          <cell r="A565">
            <v>5174742</v>
          </cell>
          <cell r="B565">
            <v>5111464</v>
          </cell>
          <cell r="C565">
            <v>4410</v>
          </cell>
          <cell r="D565">
            <v>7129712</v>
          </cell>
          <cell r="E565">
            <v>66</v>
          </cell>
          <cell r="F565">
            <v>63</v>
          </cell>
          <cell r="G565">
            <v>83</v>
          </cell>
          <cell r="H565">
            <v>73</v>
          </cell>
          <cell r="I565">
            <v>73</v>
          </cell>
          <cell r="J565">
            <v>70</v>
          </cell>
          <cell r="K565">
            <v>78</v>
          </cell>
          <cell r="L565">
            <v>78</v>
          </cell>
          <cell r="M565">
            <v>84</v>
          </cell>
        </row>
        <row r="566">
          <cell r="A566">
            <v>5095548</v>
          </cell>
          <cell r="B566">
            <v>5071867</v>
          </cell>
          <cell r="C566">
            <v>4410</v>
          </cell>
          <cell r="D566">
            <v>6894254</v>
          </cell>
          <cell r="E566">
            <v>73</v>
          </cell>
          <cell r="F566">
            <v>63</v>
          </cell>
          <cell r="G566">
            <v>62</v>
          </cell>
          <cell r="H566">
            <v>57</v>
          </cell>
          <cell r="I566">
            <v>145</v>
          </cell>
          <cell r="J566">
            <v>76</v>
          </cell>
          <cell r="K566">
            <v>230</v>
          </cell>
          <cell r="L566">
            <v>153</v>
          </cell>
          <cell r="M566">
            <v>122</v>
          </cell>
        </row>
        <row r="567">
          <cell r="A567">
            <v>5174592</v>
          </cell>
          <cell r="B567">
            <v>5111389</v>
          </cell>
          <cell r="C567">
            <v>4410</v>
          </cell>
          <cell r="D567">
            <v>7117911</v>
          </cell>
          <cell r="E567">
            <v>357</v>
          </cell>
          <cell r="F567">
            <v>330</v>
          </cell>
          <cell r="G567">
            <v>330</v>
          </cell>
          <cell r="H567">
            <v>313</v>
          </cell>
          <cell r="I567">
            <v>326</v>
          </cell>
          <cell r="J567">
            <v>313</v>
          </cell>
          <cell r="K567">
            <v>341</v>
          </cell>
          <cell r="L567">
            <v>311</v>
          </cell>
          <cell r="M567">
            <v>332</v>
          </cell>
        </row>
        <row r="568">
          <cell r="A568">
            <v>5174734</v>
          </cell>
          <cell r="B568">
            <v>5111460</v>
          </cell>
          <cell r="C568">
            <v>4410</v>
          </cell>
          <cell r="D568">
            <v>7729420</v>
          </cell>
          <cell r="E568">
            <v>205</v>
          </cell>
          <cell r="F568">
            <v>177</v>
          </cell>
          <cell r="G568">
            <v>182</v>
          </cell>
          <cell r="H568">
            <v>221</v>
          </cell>
          <cell r="I568">
            <v>214</v>
          </cell>
          <cell r="J568">
            <v>198</v>
          </cell>
          <cell r="K568">
            <v>202</v>
          </cell>
          <cell r="L568">
            <v>167</v>
          </cell>
          <cell r="M568">
            <v>189</v>
          </cell>
        </row>
        <row r="569">
          <cell r="A569">
            <v>5181190</v>
          </cell>
          <cell r="B569">
            <v>5114688</v>
          </cell>
          <cell r="C569">
            <v>4410</v>
          </cell>
          <cell r="D569">
            <v>15961073</v>
          </cell>
          <cell r="E569">
            <v>139</v>
          </cell>
          <cell r="F569">
            <v>141</v>
          </cell>
          <cell r="G569">
            <v>0</v>
          </cell>
          <cell r="H569">
            <v>120</v>
          </cell>
          <cell r="I569">
            <v>179</v>
          </cell>
          <cell r="J569">
            <v>104</v>
          </cell>
          <cell r="K569">
            <v>0</v>
          </cell>
          <cell r="L569">
            <v>166</v>
          </cell>
          <cell r="M569">
            <v>165</v>
          </cell>
        </row>
        <row r="570">
          <cell r="A570">
            <v>5181198</v>
          </cell>
          <cell r="B570">
            <v>5114692</v>
          </cell>
          <cell r="C570">
            <v>4410</v>
          </cell>
          <cell r="D570">
            <v>15960526</v>
          </cell>
          <cell r="E570">
            <v>80</v>
          </cell>
          <cell r="F570">
            <v>62</v>
          </cell>
          <cell r="G570">
            <v>45</v>
          </cell>
          <cell r="H570">
            <v>44</v>
          </cell>
          <cell r="I570">
            <v>39</v>
          </cell>
          <cell r="J570">
            <v>34</v>
          </cell>
          <cell r="K570">
            <v>34</v>
          </cell>
          <cell r="L570">
            <v>31</v>
          </cell>
          <cell r="M570">
            <v>39</v>
          </cell>
        </row>
        <row r="571">
          <cell r="A571">
            <v>5181214</v>
          </cell>
          <cell r="B571">
            <v>5114700</v>
          </cell>
          <cell r="C571">
            <v>4410</v>
          </cell>
          <cell r="D571">
            <v>6997086</v>
          </cell>
          <cell r="E571">
            <v>0</v>
          </cell>
          <cell r="F571">
            <v>0</v>
          </cell>
          <cell r="G571">
            <v>0</v>
          </cell>
          <cell r="H571">
            <v>50</v>
          </cell>
          <cell r="I571">
            <v>99</v>
          </cell>
          <cell r="J571">
            <v>74</v>
          </cell>
          <cell r="K571">
            <v>83</v>
          </cell>
          <cell r="L571">
            <v>75</v>
          </cell>
          <cell r="M571">
            <v>63</v>
          </cell>
        </row>
        <row r="572">
          <cell r="A572">
            <v>5174806</v>
          </cell>
          <cell r="B572">
            <v>5111496</v>
          </cell>
          <cell r="C572">
            <v>4410</v>
          </cell>
          <cell r="D572">
            <v>445011</v>
          </cell>
          <cell r="E572">
            <v>75</v>
          </cell>
          <cell r="F572">
            <v>56</v>
          </cell>
          <cell r="G572">
            <v>58</v>
          </cell>
          <cell r="H572">
            <v>59</v>
          </cell>
          <cell r="I572">
            <v>72</v>
          </cell>
          <cell r="J572">
            <v>43</v>
          </cell>
          <cell r="K572">
            <v>48</v>
          </cell>
          <cell r="L572">
            <v>64</v>
          </cell>
          <cell r="M572">
            <v>66</v>
          </cell>
        </row>
        <row r="573">
          <cell r="A573">
            <v>5181212</v>
          </cell>
          <cell r="B573">
            <v>5114699</v>
          </cell>
          <cell r="C573">
            <v>4410</v>
          </cell>
          <cell r="D573">
            <v>443767</v>
          </cell>
          <cell r="E573">
            <v>144</v>
          </cell>
          <cell r="F573">
            <v>123</v>
          </cell>
          <cell r="G573">
            <v>12</v>
          </cell>
          <cell r="H573">
            <v>142</v>
          </cell>
          <cell r="I573">
            <v>140</v>
          </cell>
          <cell r="J573">
            <v>128</v>
          </cell>
          <cell r="K573">
            <v>158</v>
          </cell>
          <cell r="L573">
            <v>182</v>
          </cell>
          <cell r="M573">
            <v>213</v>
          </cell>
        </row>
        <row r="574">
          <cell r="A574">
            <v>5174692</v>
          </cell>
          <cell r="B574">
            <v>5111439</v>
          </cell>
          <cell r="C574">
            <v>4410</v>
          </cell>
          <cell r="D574">
            <v>156092</v>
          </cell>
          <cell r="E574">
            <v>172</v>
          </cell>
          <cell r="F574">
            <v>152</v>
          </cell>
          <cell r="G574">
            <v>148</v>
          </cell>
          <cell r="H574">
            <v>144</v>
          </cell>
          <cell r="I574">
            <v>213</v>
          </cell>
          <cell r="J574">
            <v>183</v>
          </cell>
          <cell r="K574">
            <v>193</v>
          </cell>
          <cell r="L574">
            <v>172</v>
          </cell>
          <cell r="M574">
            <v>184</v>
          </cell>
        </row>
        <row r="575">
          <cell r="A575">
            <v>5174674</v>
          </cell>
          <cell r="B575">
            <v>5111430</v>
          </cell>
          <cell r="C575">
            <v>4410</v>
          </cell>
          <cell r="D575">
            <v>156074</v>
          </cell>
          <cell r="E575">
            <v>172</v>
          </cell>
          <cell r="F575">
            <v>152</v>
          </cell>
          <cell r="G575">
            <v>148</v>
          </cell>
          <cell r="H575">
            <v>144</v>
          </cell>
          <cell r="I575">
            <v>213</v>
          </cell>
          <cell r="J575">
            <v>183</v>
          </cell>
          <cell r="K575">
            <v>193</v>
          </cell>
          <cell r="L575">
            <v>172</v>
          </cell>
          <cell r="M575">
            <v>184</v>
          </cell>
        </row>
        <row r="576">
          <cell r="A576">
            <v>5181206</v>
          </cell>
          <cell r="B576">
            <v>5114696</v>
          </cell>
          <cell r="C576">
            <v>4410</v>
          </cell>
          <cell r="D576">
            <v>31993760</v>
          </cell>
          <cell r="E576">
            <v>99</v>
          </cell>
          <cell r="F576">
            <v>27</v>
          </cell>
          <cell r="G576">
            <v>26</v>
          </cell>
          <cell r="H576">
            <v>58</v>
          </cell>
          <cell r="I576">
            <v>26</v>
          </cell>
          <cell r="J576">
            <v>39</v>
          </cell>
          <cell r="K576">
            <v>35</v>
          </cell>
          <cell r="L576">
            <v>19</v>
          </cell>
          <cell r="M576">
            <v>34</v>
          </cell>
        </row>
        <row r="577">
          <cell r="A577">
            <v>5095596</v>
          </cell>
          <cell r="B577">
            <v>5071891</v>
          </cell>
          <cell r="C577">
            <v>4410</v>
          </cell>
          <cell r="E577">
            <v>172</v>
          </cell>
          <cell r="F577">
            <v>143</v>
          </cell>
          <cell r="H577">
            <v>157</v>
          </cell>
          <cell r="I577">
            <v>149</v>
          </cell>
          <cell r="J577">
            <v>207</v>
          </cell>
          <cell r="K577">
            <v>189</v>
          </cell>
          <cell r="L577">
            <v>181</v>
          </cell>
          <cell r="M577">
            <v>183</v>
          </cell>
        </row>
        <row r="578">
          <cell r="A578">
            <v>5174188</v>
          </cell>
          <cell r="B578">
            <v>5111187</v>
          </cell>
          <cell r="C578">
            <v>4410</v>
          </cell>
          <cell r="E578">
            <v>233</v>
          </cell>
          <cell r="F578">
            <v>206</v>
          </cell>
          <cell r="G578">
            <v>200</v>
          </cell>
          <cell r="H578">
            <v>189</v>
          </cell>
          <cell r="I578">
            <v>273</v>
          </cell>
          <cell r="J578">
            <v>237</v>
          </cell>
          <cell r="K578">
            <v>251</v>
          </cell>
          <cell r="L578">
            <v>224</v>
          </cell>
          <cell r="M578">
            <v>242</v>
          </cell>
        </row>
        <row r="579">
          <cell r="A579">
            <v>5181262</v>
          </cell>
          <cell r="B579">
            <v>5114724</v>
          </cell>
          <cell r="C579">
            <v>4410</v>
          </cell>
          <cell r="D579">
            <v>33001584</v>
          </cell>
          <cell r="E579">
            <v>430</v>
          </cell>
          <cell r="F579">
            <v>474</v>
          </cell>
          <cell r="G579">
            <v>427</v>
          </cell>
          <cell r="H579">
            <v>455</v>
          </cell>
          <cell r="I579">
            <v>434</v>
          </cell>
          <cell r="J579">
            <v>453</v>
          </cell>
          <cell r="K579">
            <v>584</v>
          </cell>
          <cell r="L579">
            <v>422</v>
          </cell>
          <cell r="M579">
            <v>470</v>
          </cell>
        </row>
        <row r="580">
          <cell r="A580">
            <v>5181260</v>
          </cell>
          <cell r="B580">
            <v>5114723</v>
          </cell>
          <cell r="C580">
            <v>4410</v>
          </cell>
          <cell r="D580">
            <v>33001792</v>
          </cell>
          <cell r="E580">
            <v>110</v>
          </cell>
          <cell r="F580">
            <v>95</v>
          </cell>
          <cell r="G580">
            <v>89</v>
          </cell>
          <cell r="H580">
            <v>87</v>
          </cell>
          <cell r="I580">
            <v>87</v>
          </cell>
          <cell r="J580">
            <v>84</v>
          </cell>
          <cell r="K580">
            <v>81</v>
          </cell>
          <cell r="L580">
            <v>66</v>
          </cell>
          <cell r="M580">
            <v>84</v>
          </cell>
        </row>
        <row r="581">
          <cell r="A581">
            <v>5181270</v>
          </cell>
          <cell r="B581">
            <v>5114728</v>
          </cell>
          <cell r="C581">
            <v>4410</v>
          </cell>
          <cell r="D581">
            <v>33001774</v>
          </cell>
          <cell r="E581">
            <v>83</v>
          </cell>
          <cell r="F581">
            <v>83</v>
          </cell>
          <cell r="G581">
            <v>86</v>
          </cell>
          <cell r="H581">
            <v>91</v>
          </cell>
          <cell r="I581">
            <v>85</v>
          </cell>
          <cell r="J581">
            <v>101</v>
          </cell>
          <cell r="K581">
            <v>112</v>
          </cell>
          <cell r="L581">
            <v>152</v>
          </cell>
          <cell r="M581">
            <v>106</v>
          </cell>
        </row>
        <row r="582">
          <cell r="A582">
            <v>5181236</v>
          </cell>
          <cell r="B582">
            <v>5114711</v>
          </cell>
          <cell r="C582">
            <v>4410</v>
          </cell>
          <cell r="D582">
            <v>33001663</v>
          </cell>
          <cell r="E582">
            <v>172</v>
          </cell>
          <cell r="F582">
            <v>124</v>
          </cell>
          <cell r="G582">
            <v>110</v>
          </cell>
          <cell r="H582">
            <v>119</v>
          </cell>
          <cell r="I582">
            <v>96</v>
          </cell>
          <cell r="J582">
            <v>96</v>
          </cell>
          <cell r="K582">
            <v>99</v>
          </cell>
          <cell r="L582">
            <v>126</v>
          </cell>
          <cell r="M582">
            <v>109</v>
          </cell>
        </row>
        <row r="583">
          <cell r="A583">
            <v>5174316</v>
          </cell>
          <cell r="B583">
            <v>5111251</v>
          </cell>
          <cell r="C583">
            <v>4410</v>
          </cell>
          <cell r="D583">
            <v>33001191</v>
          </cell>
          <cell r="E583">
            <v>263</v>
          </cell>
          <cell r="F583">
            <v>462</v>
          </cell>
          <cell r="G583">
            <v>450</v>
          </cell>
          <cell r="H583">
            <v>210</v>
          </cell>
          <cell r="I583">
            <v>226</v>
          </cell>
          <cell r="J583">
            <v>185</v>
          </cell>
          <cell r="K583">
            <v>64</v>
          </cell>
          <cell r="L583">
            <v>169</v>
          </cell>
          <cell r="M583">
            <v>183</v>
          </cell>
        </row>
        <row r="584">
          <cell r="A584">
            <v>5174226</v>
          </cell>
          <cell r="B584">
            <v>5111206</v>
          </cell>
          <cell r="C584">
            <v>4410</v>
          </cell>
          <cell r="D584">
            <v>33001570</v>
          </cell>
          <cell r="E584">
            <v>56</v>
          </cell>
          <cell r="F584">
            <v>109</v>
          </cell>
          <cell r="G584">
            <v>45</v>
          </cell>
          <cell r="H584">
            <v>96</v>
          </cell>
          <cell r="I584">
            <v>113</v>
          </cell>
          <cell r="J584">
            <v>51</v>
          </cell>
          <cell r="K584">
            <v>80</v>
          </cell>
          <cell r="L584">
            <v>77</v>
          </cell>
          <cell r="M584">
            <v>78</v>
          </cell>
        </row>
        <row r="585">
          <cell r="A585">
            <v>5174002</v>
          </cell>
          <cell r="B585">
            <v>5111094</v>
          </cell>
          <cell r="C585">
            <v>4410</v>
          </cell>
          <cell r="D585">
            <v>33001430</v>
          </cell>
          <cell r="E585">
            <v>10</v>
          </cell>
          <cell r="F585">
            <v>73</v>
          </cell>
          <cell r="G585">
            <v>60</v>
          </cell>
          <cell r="H585">
            <v>58</v>
          </cell>
          <cell r="I585">
            <v>71</v>
          </cell>
          <cell r="J585">
            <v>45</v>
          </cell>
          <cell r="K585">
            <v>54</v>
          </cell>
          <cell r="L585">
            <v>57</v>
          </cell>
          <cell r="M585">
            <v>58</v>
          </cell>
        </row>
        <row r="586">
          <cell r="A586">
            <v>5174258</v>
          </cell>
          <cell r="B586">
            <v>5111222</v>
          </cell>
          <cell r="C586">
            <v>4410</v>
          </cell>
          <cell r="D586">
            <v>33001417</v>
          </cell>
          <cell r="E586">
            <v>112</v>
          </cell>
          <cell r="F586">
            <v>111</v>
          </cell>
          <cell r="G586">
            <v>70</v>
          </cell>
          <cell r="H586">
            <v>83</v>
          </cell>
          <cell r="I586">
            <v>103</v>
          </cell>
          <cell r="J586">
            <v>99</v>
          </cell>
          <cell r="K586">
            <v>96</v>
          </cell>
          <cell r="L586">
            <v>107</v>
          </cell>
          <cell r="M586">
            <v>95</v>
          </cell>
        </row>
        <row r="587">
          <cell r="A587">
            <v>5174208</v>
          </cell>
          <cell r="B587">
            <v>5111197</v>
          </cell>
          <cell r="C587">
            <v>4410</v>
          </cell>
          <cell r="D587">
            <v>33001419</v>
          </cell>
          <cell r="E587">
            <v>291</v>
          </cell>
          <cell r="F587">
            <v>256</v>
          </cell>
          <cell r="G587">
            <v>271</v>
          </cell>
          <cell r="H587">
            <v>267</v>
          </cell>
          <cell r="I587">
            <v>289</v>
          </cell>
          <cell r="J587">
            <v>260</v>
          </cell>
          <cell r="K587">
            <v>274</v>
          </cell>
          <cell r="L587">
            <v>273</v>
          </cell>
          <cell r="M587">
            <v>277</v>
          </cell>
        </row>
        <row r="588">
          <cell r="A588">
            <v>5173818</v>
          </cell>
          <cell r="B588">
            <v>5111002</v>
          </cell>
          <cell r="C588">
            <v>4410</v>
          </cell>
          <cell r="D588">
            <v>31993648</v>
          </cell>
          <cell r="E588">
            <v>283</v>
          </cell>
          <cell r="F588">
            <v>221</v>
          </cell>
          <cell r="G588">
            <v>224</v>
          </cell>
          <cell r="H588">
            <v>190</v>
          </cell>
          <cell r="I588">
            <v>230</v>
          </cell>
          <cell r="J588">
            <v>210</v>
          </cell>
          <cell r="K588">
            <v>226</v>
          </cell>
          <cell r="L588">
            <v>215</v>
          </cell>
          <cell r="M588">
            <v>219</v>
          </cell>
        </row>
        <row r="589">
          <cell r="A589">
            <v>5173856</v>
          </cell>
          <cell r="B589">
            <v>5111021</v>
          </cell>
          <cell r="C589">
            <v>4410</v>
          </cell>
          <cell r="D589">
            <v>33001442</v>
          </cell>
          <cell r="E589">
            <v>294</v>
          </cell>
          <cell r="F589">
            <v>235</v>
          </cell>
          <cell r="G589">
            <v>305</v>
          </cell>
          <cell r="H589">
            <v>267</v>
          </cell>
          <cell r="I589">
            <v>284</v>
          </cell>
          <cell r="J589">
            <v>306</v>
          </cell>
          <cell r="K589">
            <v>310</v>
          </cell>
          <cell r="L589">
            <v>267</v>
          </cell>
          <cell r="M589">
            <v>295</v>
          </cell>
        </row>
        <row r="590">
          <cell r="A590">
            <v>5174356</v>
          </cell>
          <cell r="B590">
            <v>5111271</v>
          </cell>
          <cell r="C590">
            <v>4410</v>
          </cell>
          <cell r="D590">
            <v>33001425</v>
          </cell>
          <cell r="E590">
            <v>338</v>
          </cell>
          <cell r="F590">
            <v>300</v>
          </cell>
          <cell r="G590">
            <v>289</v>
          </cell>
          <cell r="H590">
            <v>257</v>
          </cell>
          <cell r="I590">
            <v>336</v>
          </cell>
          <cell r="J590">
            <v>289</v>
          </cell>
          <cell r="K590">
            <v>308</v>
          </cell>
          <cell r="L590">
            <v>278</v>
          </cell>
          <cell r="M590">
            <v>297</v>
          </cell>
        </row>
        <row r="591">
          <cell r="A591">
            <v>5173900</v>
          </cell>
          <cell r="B591">
            <v>5111043</v>
          </cell>
          <cell r="C591">
            <v>4410</v>
          </cell>
          <cell r="D591">
            <v>7220476</v>
          </cell>
          <cell r="E591">
            <v>295</v>
          </cell>
          <cell r="F591">
            <v>260</v>
          </cell>
          <cell r="G591">
            <v>250</v>
          </cell>
          <cell r="H591">
            <v>221</v>
          </cell>
          <cell r="I591">
            <v>289</v>
          </cell>
          <cell r="J591">
            <v>250</v>
          </cell>
          <cell r="K591">
            <v>266</v>
          </cell>
          <cell r="L591">
            <v>240</v>
          </cell>
          <cell r="M591">
            <v>675</v>
          </cell>
        </row>
        <row r="592">
          <cell r="A592">
            <v>5181242</v>
          </cell>
          <cell r="B592">
            <v>5114714</v>
          </cell>
          <cell r="C592">
            <v>4410</v>
          </cell>
          <cell r="D592">
            <v>32997359</v>
          </cell>
          <cell r="E592">
            <v>275</v>
          </cell>
          <cell r="F592">
            <v>14</v>
          </cell>
          <cell r="G592">
            <v>436</v>
          </cell>
          <cell r="H592">
            <v>227</v>
          </cell>
          <cell r="I592">
            <v>244</v>
          </cell>
          <cell r="J592">
            <v>466</v>
          </cell>
          <cell r="K592">
            <v>242</v>
          </cell>
          <cell r="L592">
            <v>205</v>
          </cell>
          <cell r="M592">
            <v>224</v>
          </cell>
        </row>
        <row r="593">
          <cell r="A593">
            <v>5181238</v>
          </cell>
          <cell r="B593">
            <v>5114712</v>
          </cell>
          <cell r="C593">
            <v>4410</v>
          </cell>
          <cell r="D593">
            <v>3651220</v>
          </cell>
          <cell r="E593">
            <v>122</v>
          </cell>
          <cell r="F593">
            <v>132</v>
          </cell>
          <cell r="G593">
            <v>120</v>
          </cell>
          <cell r="H593">
            <v>129</v>
          </cell>
          <cell r="I593">
            <v>133</v>
          </cell>
          <cell r="J593">
            <v>156</v>
          </cell>
          <cell r="K593">
            <v>138</v>
          </cell>
          <cell r="L593">
            <v>172</v>
          </cell>
          <cell r="M593">
            <v>233</v>
          </cell>
        </row>
        <row r="594">
          <cell r="A594">
            <v>5181256</v>
          </cell>
          <cell r="B594">
            <v>5114721</v>
          </cell>
          <cell r="C594">
            <v>4410</v>
          </cell>
          <cell r="D594">
            <v>3640514</v>
          </cell>
          <cell r="E594">
            <v>230</v>
          </cell>
          <cell r="F594">
            <v>110</v>
          </cell>
          <cell r="G594">
            <v>103</v>
          </cell>
          <cell r="H594">
            <v>110</v>
          </cell>
          <cell r="I594">
            <v>135</v>
          </cell>
          <cell r="J594">
            <v>117</v>
          </cell>
          <cell r="K594">
            <v>137</v>
          </cell>
          <cell r="L594">
            <v>135</v>
          </cell>
          <cell r="M594">
            <v>116</v>
          </cell>
        </row>
        <row r="595">
          <cell r="A595">
            <v>5174456</v>
          </cell>
          <cell r="B595">
            <v>5111321</v>
          </cell>
          <cell r="C595">
            <v>4410</v>
          </cell>
          <cell r="D595">
            <v>3214357</v>
          </cell>
          <cell r="E595">
            <v>887</v>
          </cell>
          <cell r="F595">
            <v>778</v>
          </cell>
          <cell r="G595">
            <v>832</v>
          </cell>
          <cell r="H595">
            <v>861</v>
          </cell>
          <cell r="I595">
            <v>930</v>
          </cell>
          <cell r="J595">
            <v>847</v>
          </cell>
          <cell r="K595">
            <v>1341</v>
          </cell>
          <cell r="L595">
            <v>1342</v>
          </cell>
          <cell r="M595">
            <v>1514</v>
          </cell>
        </row>
        <row r="596">
          <cell r="A596">
            <v>5174412</v>
          </cell>
          <cell r="B596">
            <v>5111299</v>
          </cell>
          <cell r="C596">
            <v>4410</v>
          </cell>
          <cell r="D596">
            <v>7728631</v>
          </cell>
          <cell r="E596">
            <v>172</v>
          </cell>
          <cell r="F596">
            <v>152</v>
          </cell>
          <cell r="G596">
            <v>148</v>
          </cell>
          <cell r="H596">
            <v>144</v>
          </cell>
          <cell r="I596">
            <v>213</v>
          </cell>
          <cell r="J596">
            <v>60</v>
          </cell>
          <cell r="K596">
            <v>80</v>
          </cell>
          <cell r="L596">
            <v>73</v>
          </cell>
          <cell r="M596">
            <v>95</v>
          </cell>
        </row>
        <row r="597">
          <cell r="A597">
            <v>5173838</v>
          </cell>
          <cell r="B597">
            <v>5111012</v>
          </cell>
          <cell r="C597">
            <v>4410</v>
          </cell>
          <cell r="D597">
            <v>3518882</v>
          </cell>
          <cell r="E597">
            <v>362</v>
          </cell>
          <cell r="F597">
            <v>393</v>
          </cell>
          <cell r="G597">
            <v>573</v>
          </cell>
          <cell r="H597">
            <v>474</v>
          </cell>
          <cell r="I597">
            <v>403</v>
          </cell>
          <cell r="J597">
            <v>333</v>
          </cell>
          <cell r="K597">
            <v>366</v>
          </cell>
          <cell r="L597">
            <v>324</v>
          </cell>
          <cell r="M597">
            <v>241</v>
          </cell>
        </row>
        <row r="598">
          <cell r="A598">
            <v>5174432</v>
          </cell>
          <cell r="B598">
            <v>5111309</v>
          </cell>
          <cell r="C598">
            <v>4410</v>
          </cell>
          <cell r="D598">
            <v>3524380</v>
          </cell>
          <cell r="E598">
            <v>317</v>
          </cell>
          <cell r="F598">
            <v>284</v>
          </cell>
          <cell r="G598">
            <v>273</v>
          </cell>
          <cell r="H598">
            <v>188</v>
          </cell>
          <cell r="I598">
            <v>229</v>
          </cell>
          <cell r="J598">
            <v>234</v>
          </cell>
          <cell r="K598">
            <v>293</v>
          </cell>
          <cell r="L598">
            <v>231</v>
          </cell>
          <cell r="M598">
            <v>253</v>
          </cell>
        </row>
        <row r="599">
          <cell r="A599">
            <v>5181258</v>
          </cell>
          <cell r="B599">
            <v>5114722</v>
          </cell>
          <cell r="C599">
            <v>4410</v>
          </cell>
          <cell r="D599">
            <v>10506665</v>
          </cell>
          <cell r="E599">
            <v>59</v>
          </cell>
          <cell r="F599">
            <v>159</v>
          </cell>
          <cell r="G599">
            <v>201</v>
          </cell>
          <cell r="H599">
            <v>138</v>
          </cell>
          <cell r="I599">
            <v>122</v>
          </cell>
          <cell r="J599">
            <v>154</v>
          </cell>
          <cell r="K599">
            <v>191</v>
          </cell>
          <cell r="L599">
            <v>145</v>
          </cell>
          <cell r="M599">
            <v>155</v>
          </cell>
        </row>
        <row r="600">
          <cell r="A600">
            <v>5174030</v>
          </cell>
          <cell r="B600">
            <v>5111108</v>
          </cell>
          <cell r="C600">
            <v>4410</v>
          </cell>
          <cell r="D600">
            <v>10505180</v>
          </cell>
          <cell r="E600">
            <v>240</v>
          </cell>
          <cell r="F600">
            <v>258</v>
          </cell>
          <cell r="G600">
            <v>170</v>
          </cell>
          <cell r="H600">
            <v>171</v>
          </cell>
          <cell r="I600">
            <v>189</v>
          </cell>
          <cell r="J600">
            <v>163</v>
          </cell>
          <cell r="K600">
            <v>166</v>
          </cell>
          <cell r="L600">
            <v>172</v>
          </cell>
          <cell r="M600">
            <v>207</v>
          </cell>
        </row>
        <row r="601">
          <cell r="A601">
            <v>5181268</v>
          </cell>
          <cell r="B601">
            <v>5114727</v>
          </cell>
          <cell r="C601">
            <v>4410</v>
          </cell>
          <cell r="D601">
            <v>2958357</v>
          </cell>
          <cell r="E601">
            <v>469</v>
          </cell>
          <cell r="F601">
            <v>166</v>
          </cell>
          <cell r="G601">
            <v>151</v>
          </cell>
          <cell r="H601">
            <v>130</v>
          </cell>
          <cell r="I601">
            <v>178</v>
          </cell>
          <cell r="J601">
            <v>164</v>
          </cell>
          <cell r="K601">
            <v>176</v>
          </cell>
          <cell r="L601">
            <v>159</v>
          </cell>
          <cell r="M601">
            <v>123</v>
          </cell>
        </row>
        <row r="602">
          <cell r="A602">
            <v>5181254</v>
          </cell>
          <cell r="B602">
            <v>5114720</v>
          </cell>
          <cell r="C602">
            <v>4410</v>
          </cell>
          <cell r="D602">
            <v>5308709</v>
          </cell>
          <cell r="E602">
            <v>50</v>
          </cell>
          <cell r="F602">
            <v>90</v>
          </cell>
          <cell r="G602">
            <v>73</v>
          </cell>
          <cell r="H602">
            <v>73</v>
          </cell>
          <cell r="I602">
            <v>121</v>
          </cell>
          <cell r="J602">
            <v>62</v>
          </cell>
          <cell r="K602">
            <v>60</v>
          </cell>
          <cell r="L602">
            <v>57</v>
          </cell>
          <cell r="M602">
            <v>79</v>
          </cell>
        </row>
        <row r="603">
          <cell r="A603">
            <v>5181240</v>
          </cell>
          <cell r="B603">
            <v>5114713</v>
          </cell>
          <cell r="C603">
            <v>4410</v>
          </cell>
          <cell r="D603">
            <v>10276316</v>
          </cell>
          <cell r="E603">
            <v>235</v>
          </cell>
          <cell r="F603">
            <v>187</v>
          </cell>
          <cell r="G603">
            <v>210</v>
          </cell>
          <cell r="H603">
            <v>199</v>
          </cell>
          <cell r="I603">
            <v>307</v>
          </cell>
          <cell r="J603">
            <v>200</v>
          </cell>
          <cell r="K603">
            <v>641</v>
          </cell>
          <cell r="L603">
            <v>860</v>
          </cell>
          <cell r="M603">
            <v>963</v>
          </cell>
        </row>
        <row r="604">
          <cell r="A604">
            <v>5174094</v>
          </cell>
          <cell r="B604">
            <v>5111140</v>
          </cell>
          <cell r="C604">
            <v>4410</v>
          </cell>
          <cell r="D604">
            <v>1692335</v>
          </cell>
          <cell r="E604">
            <v>128</v>
          </cell>
          <cell r="F604">
            <v>96</v>
          </cell>
          <cell r="G604">
            <v>83</v>
          </cell>
          <cell r="H604">
            <v>86</v>
          </cell>
          <cell r="I604">
            <v>88</v>
          </cell>
          <cell r="J604">
            <v>79</v>
          </cell>
          <cell r="K604">
            <v>109</v>
          </cell>
          <cell r="L604">
            <v>114</v>
          </cell>
          <cell r="M604">
            <v>134</v>
          </cell>
        </row>
        <row r="605">
          <cell r="A605">
            <v>5174392</v>
          </cell>
          <cell r="B605">
            <v>5111289</v>
          </cell>
          <cell r="C605">
            <v>4410</v>
          </cell>
          <cell r="D605">
            <v>1618670</v>
          </cell>
          <cell r="E605">
            <v>349</v>
          </cell>
          <cell r="F605">
            <v>578</v>
          </cell>
          <cell r="G605">
            <v>281</v>
          </cell>
          <cell r="H605">
            <v>276</v>
          </cell>
          <cell r="I605">
            <v>276</v>
          </cell>
          <cell r="J605">
            <v>235</v>
          </cell>
          <cell r="K605">
            <v>245</v>
          </cell>
          <cell r="L605">
            <v>231</v>
          </cell>
          <cell r="M605">
            <v>295</v>
          </cell>
        </row>
        <row r="606">
          <cell r="A606">
            <v>5181264</v>
          </cell>
          <cell r="B606">
            <v>5114725</v>
          </cell>
          <cell r="C606">
            <v>4410</v>
          </cell>
          <cell r="D606">
            <v>1618052</v>
          </cell>
          <cell r="E606">
            <v>290</v>
          </cell>
          <cell r="F606">
            <v>175</v>
          </cell>
          <cell r="G606">
            <v>187</v>
          </cell>
          <cell r="H606">
            <v>180</v>
          </cell>
          <cell r="I606">
            <v>187</v>
          </cell>
          <cell r="J606">
            <v>164</v>
          </cell>
          <cell r="K606">
            <v>191</v>
          </cell>
          <cell r="L606">
            <v>170</v>
          </cell>
          <cell r="M606">
            <v>192</v>
          </cell>
        </row>
        <row r="607">
          <cell r="A607">
            <v>5181248</v>
          </cell>
          <cell r="B607">
            <v>5114717</v>
          </cell>
          <cell r="C607">
            <v>4410</v>
          </cell>
          <cell r="D607">
            <v>1618050</v>
          </cell>
          <cell r="E607">
            <v>297</v>
          </cell>
          <cell r="F607">
            <v>233</v>
          </cell>
          <cell r="G607">
            <v>251</v>
          </cell>
          <cell r="H607">
            <v>390</v>
          </cell>
          <cell r="I607">
            <v>404</v>
          </cell>
          <cell r="J607">
            <v>257</v>
          </cell>
          <cell r="K607">
            <v>301</v>
          </cell>
          <cell r="L607">
            <v>446</v>
          </cell>
          <cell r="M607">
            <v>516</v>
          </cell>
        </row>
        <row r="608">
          <cell r="A608">
            <v>5181246</v>
          </cell>
          <cell r="B608">
            <v>5114716</v>
          </cell>
          <cell r="C608">
            <v>4410</v>
          </cell>
          <cell r="D608">
            <v>1910727</v>
          </cell>
          <cell r="E608">
            <v>184</v>
          </cell>
          <cell r="F608">
            <v>199</v>
          </cell>
          <cell r="G608">
            <v>160</v>
          </cell>
          <cell r="H608">
            <v>171</v>
          </cell>
          <cell r="I608">
            <v>186</v>
          </cell>
          <cell r="J608">
            <v>176</v>
          </cell>
          <cell r="K608">
            <v>203</v>
          </cell>
          <cell r="L608">
            <v>190</v>
          </cell>
          <cell r="M608">
            <v>195</v>
          </cell>
        </row>
        <row r="609">
          <cell r="A609">
            <v>5181278</v>
          </cell>
          <cell r="B609">
            <v>5114732</v>
          </cell>
          <cell r="C609">
            <v>4410</v>
          </cell>
          <cell r="D609">
            <v>1529861</v>
          </cell>
          <cell r="E609">
            <v>74</v>
          </cell>
          <cell r="F609">
            <v>97</v>
          </cell>
          <cell r="G609">
            <v>110</v>
          </cell>
          <cell r="H609">
            <v>36</v>
          </cell>
          <cell r="I609">
            <v>106</v>
          </cell>
          <cell r="J609">
            <v>67</v>
          </cell>
          <cell r="K609">
            <v>141</v>
          </cell>
          <cell r="L609">
            <v>83</v>
          </cell>
          <cell r="M609">
            <v>62</v>
          </cell>
        </row>
        <row r="610">
          <cell r="A610">
            <v>5181266</v>
          </cell>
          <cell r="B610">
            <v>5114726</v>
          </cell>
          <cell r="C610">
            <v>4410</v>
          </cell>
          <cell r="D610">
            <v>2953705</v>
          </cell>
          <cell r="E610">
            <v>158</v>
          </cell>
          <cell r="F610">
            <v>145</v>
          </cell>
          <cell r="G610">
            <v>178</v>
          </cell>
          <cell r="H610">
            <v>154</v>
          </cell>
          <cell r="I610">
            <v>140</v>
          </cell>
          <cell r="J610">
            <v>128</v>
          </cell>
          <cell r="K610">
            <v>117</v>
          </cell>
          <cell r="L610">
            <v>188</v>
          </cell>
          <cell r="M610">
            <v>203</v>
          </cell>
        </row>
        <row r="611">
          <cell r="A611">
            <v>5181252</v>
          </cell>
          <cell r="B611">
            <v>5114719</v>
          </cell>
          <cell r="C611">
            <v>4410</v>
          </cell>
          <cell r="D611">
            <v>1426101</v>
          </cell>
          <cell r="E611">
            <v>178</v>
          </cell>
          <cell r="F611">
            <v>125</v>
          </cell>
          <cell r="G611">
            <v>156</v>
          </cell>
          <cell r="H611">
            <v>136</v>
          </cell>
          <cell r="I611">
            <v>184</v>
          </cell>
          <cell r="J611">
            <v>180</v>
          </cell>
          <cell r="K611">
            <v>170</v>
          </cell>
          <cell r="L611">
            <v>150</v>
          </cell>
          <cell r="M611">
            <v>206</v>
          </cell>
        </row>
        <row r="612">
          <cell r="A612">
            <v>5174130</v>
          </cell>
          <cell r="B612">
            <v>5111158</v>
          </cell>
          <cell r="C612">
            <v>4410</v>
          </cell>
          <cell r="D612">
            <v>70000447</v>
          </cell>
          <cell r="E612">
            <v>123</v>
          </cell>
          <cell r="F612">
            <v>106</v>
          </cell>
          <cell r="G612">
            <v>92</v>
          </cell>
          <cell r="H612">
            <v>199</v>
          </cell>
          <cell r="I612">
            <v>153</v>
          </cell>
          <cell r="J612">
            <v>140</v>
          </cell>
          <cell r="K612">
            <v>133</v>
          </cell>
          <cell r="L612">
            <v>155</v>
          </cell>
          <cell r="M612">
            <v>138</v>
          </cell>
        </row>
        <row r="613">
          <cell r="A613">
            <v>5174244</v>
          </cell>
          <cell r="B613">
            <v>5111215</v>
          </cell>
          <cell r="C613">
            <v>4410</v>
          </cell>
          <cell r="D613">
            <v>70003621</v>
          </cell>
          <cell r="E613">
            <v>128</v>
          </cell>
          <cell r="F613">
            <v>93</v>
          </cell>
          <cell r="G613">
            <v>97</v>
          </cell>
          <cell r="H613">
            <v>78</v>
          </cell>
          <cell r="I613">
            <v>88</v>
          </cell>
          <cell r="J613">
            <v>66</v>
          </cell>
          <cell r="K613">
            <v>74</v>
          </cell>
          <cell r="L613">
            <v>90</v>
          </cell>
          <cell r="M613">
            <v>104</v>
          </cell>
        </row>
        <row r="614">
          <cell r="A614">
            <v>5174110</v>
          </cell>
          <cell r="B614">
            <v>5111148</v>
          </cell>
          <cell r="C614">
            <v>4410</v>
          </cell>
          <cell r="D614">
            <v>3729652</v>
          </cell>
          <cell r="E614">
            <v>65</v>
          </cell>
          <cell r="F614">
            <v>125</v>
          </cell>
          <cell r="G614">
            <v>129</v>
          </cell>
          <cell r="H614">
            <v>51</v>
          </cell>
          <cell r="I614">
            <v>22</v>
          </cell>
          <cell r="J614">
            <v>68</v>
          </cell>
          <cell r="K614">
            <v>78</v>
          </cell>
          <cell r="L614">
            <v>98</v>
          </cell>
          <cell r="M614">
            <v>105</v>
          </cell>
        </row>
        <row r="615">
          <cell r="A615">
            <v>5174072</v>
          </cell>
          <cell r="B615">
            <v>5111129</v>
          </cell>
          <cell r="C615">
            <v>4410</v>
          </cell>
          <cell r="D615">
            <v>3741059</v>
          </cell>
          <cell r="E615">
            <v>116</v>
          </cell>
          <cell r="F615">
            <v>121</v>
          </cell>
          <cell r="G615">
            <v>98</v>
          </cell>
          <cell r="H615">
            <v>59</v>
          </cell>
          <cell r="I615">
            <v>64</v>
          </cell>
          <cell r="J615">
            <v>47</v>
          </cell>
          <cell r="K615">
            <v>46</v>
          </cell>
          <cell r="L615">
            <v>52</v>
          </cell>
          <cell r="M615">
            <v>109</v>
          </cell>
        </row>
        <row r="616">
          <cell r="A616">
            <v>5174048</v>
          </cell>
          <cell r="B616">
            <v>5111117</v>
          </cell>
          <cell r="C616">
            <v>4410</v>
          </cell>
          <cell r="D616">
            <v>4746631</v>
          </cell>
          <cell r="E616">
            <v>105</v>
          </cell>
          <cell r="F616">
            <v>65</v>
          </cell>
          <cell r="G616">
            <v>58</v>
          </cell>
          <cell r="H616">
            <v>66</v>
          </cell>
          <cell r="I616">
            <v>94</v>
          </cell>
          <cell r="J616">
            <v>48</v>
          </cell>
          <cell r="K616">
            <v>83</v>
          </cell>
          <cell r="L616">
            <v>80</v>
          </cell>
          <cell r="M616">
            <v>57</v>
          </cell>
        </row>
        <row r="617">
          <cell r="A617">
            <v>5174278</v>
          </cell>
          <cell r="B617">
            <v>5111232</v>
          </cell>
          <cell r="C617">
            <v>4410</v>
          </cell>
          <cell r="D617">
            <v>6824939</v>
          </cell>
          <cell r="E617">
            <v>177</v>
          </cell>
          <cell r="F617">
            <v>89</v>
          </cell>
          <cell r="G617">
            <v>169</v>
          </cell>
          <cell r="H617">
            <v>223</v>
          </cell>
          <cell r="I617">
            <v>215</v>
          </cell>
          <cell r="J617">
            <v>147</v>
          </cell>
          <cell r="K617">
            <v>191</v>
          </cell>
          <cell r="L617">
            <v>193</v>
          </cell>
          <cell r="M617">
            <v>213</v>
          </cell>
        </row>
        <row r="618">
          <cell r="A618">
            <v>5173942</v>
          </cell>
          <cell r="B618">
            <v>5111064</v>
          </cell>
          <cell r="C618">
            <v>4410</v>
          </cell>
          <cell r="D618">
            <v>6822219</v>
          </cell>
          <cell r="E618">
            <v>345</v>
          </cell>
          <cell r="F618">
            <v>207</v>
          </cell>
          <cell r="G618">
            <v>135</v>
          </cell>
          <cell r="H618">
            <v>300</v>
          </cell>
          <cell r="I618">
            <v>206</v>
          </cell>
          <cell r="J618">
            <v>232</v>
          </cell>
          <cell r="K618">
            <v>204</v>
          </cell>
          <cell r="L618">
            <v>210</v>
          </cell>
          <cell r="M618">
            <v>212</v>
          </cell>
        </row>
        <row r="619">
          <cell r="A619">
            <v>5173922</v>
          </cell>
          <cell r="B619">
            <v>5111054</v>
          </cell>
          <cell r="C619">
            <v>4410</v>
          </cell>
          <cell r="D619">
            <v>3741354</v>
          </cell>
          <cell r="E619">
            <v>307</v>
          </cell>
          <cell r="F619">
            <v>536</v>
          </cell>
          <cell r="G619">
            <v>269</v>
          </cell>
          <cell r="H619">
            <v>249</v>
          </cell>
          <cell r="I619">
            <v>248</v>
          </cell>
          <cell r="J619">
            <v>219</v>
          </cell>
          <cell r="K619">
            <v>232</v>
          </cell>
          <cell r="L619">
            <v>212</v>
          </cell>
          <cell r="M619">
            <v>232</v>
          </cell>
        </row>
        <row r="620">
          <cell r="A620">
            <v>5174336</v>
          </cell>
          <cell r="B620">
            <v>5111261</v>
          </cell>
          <cell r="C620">
            <v>4410</v>
          </cell>
          <cell r="D620">
            <v>6823409</v>
          </cell>
          <cell r="E620">
            <v>164</v>
          </cell>
          <cell r="F620">
            <v>339</v>
          </cell>
          <cell r="G620">
            <v>134</v>
          </cell>
          <cell r="H620">
            <v>143</v>
          </cell>
          <cell r="I620">
            <v>136</v>
          </cell>
          <cell r="J620">
            <v>130</v>
          </cell>
          <cell r="K620">
            <v>147</v>
          </cell>
          <cell r="L620">
            <v>140</v>
          </cell>
          <cell r="M620">
            <v>388</v>
          </cell>
        </row>
        <row r="621">
          <cell r="A621">
            <v>5181276</v>
          </cell>
          <cell r="B621">
            <v>5114731</v>
          </cell>
          <cell r="C621">
            <v>4410</v>
          </cell>
          <cell r="D621">
            <v>3364526</v>
          </cell>
          <cell r="E621">
            <v>261</v>
          </cell>
          <cell r="F621">
            <v>210</v>
          </cell>
          <cell r="G621">
            <v>227</v>
          </cell>
          <cell r="H621">
            <v>231</v>
          </cell>
          <cell r="I621">
            <v>244</v>
          </cell>
          <cell r="J621">
            <v>248</v>
          </cell>
          <cell r="K621">
            <v>261</v>
          </cell>
          <cell r="L621">
            <v>227</v>
          </cell>
          <cell r="M621">
            <v>228</v>
          </cell>
        </row>
        <row r="622">
          <cell r="A622">
            <v>5181244</v>
          </cell>
          <cell r="B622">
            <v>5114715</v>
          </cell>
          <cell r="C622">
            <v>4410</v>
          </cell>
          <cell r="D622">
            <v>3308580</v>
          </cell>
          <cell r="E622">
            <v>193</v>
          </cell>
          <cell r="F622">
            <v>163</v>
          </cell>
          <cell r="G622">
            <v>175</v>
          </cell>
          <cell r="H622">
            <v>114</v>
          </cell>
          <cell r="I622">
            <v>29</v>
          </cell>
          <cell r="J622">
            <v>114</v>
          </cell>
          <cell r="K622">
            <v>123</v>
          </cell>
          <cell r="L622">
            <v>116</v>
          </cell>
          <cell r="M622">
            <v>132</v>
          </cell>
        </row>
        <row r="623">
          <cell r="A623">
            <v>5174010</v>
          </cell>
          <cell r="B623">
            <v>5111098</v>
          </cell>
          <cell r="C623">
            <v>4410</v>
          </cell>
          <cell r="D623">
            <v>3725286</v>
          </cell>
          <cell r="E623">
            <v>148</v>
          </cell>
          <cell r="F623">
            <v>64</v>
          </cell>
          <cell r="G623">
            <v>57</v>
          </cell>
          <cell r="H623">
            <v>57</v>
          </cell>
          <cell r="I623">
            <v>76</v>
          </cell>
          <cell r="J623">
            <v>51</v>
          </cell>
          <cell r="K623">
            <v>101</v>
          </cell>
          <cell r="L623">
            <v>152</v>
          </cell>
          <cell r="M623">
            <v>149</v>
          </cell>
        </row>
        <row r="624">
          <cell r="A624">
            <v>5173964</v>
          </cell>
          <cell r="B624">
            <v>5111075</v>
          </cell>
          <cell r="C624">
            <v>4410</v>
          </cell>
          <cell r="D624">
            <v>6825025</v>
          </cell>
          <cell r="E624">
            <v>221</v>
          </cell>
          <cell r="F624">
            <v>215</v>
          </cell>
          <cell r="G624">
            <v>189</v>
          </cell>
          <cell r="H624">
            <v>195</v>
          </cell>
          <cell r="I624">
            <v>193</v>
          </cell>
          <cell r="J624">
            <v>178</v>
          </cell>
          <cell r="K624">
            <v>209</v>
          </cell>
          <cell r="L624">
            <v>233</v>
          </cell>
          <cell r="M624">
            <v>263</v>
          </cell>
        </row>
        <row r="625">
          <cell r="A625">
            <v>5174298</v>
          </cell>
          <cell r="B625">
            <v>5111242</v>
          </cell>
          <cell r="C625">
            <v>4410</v>
          </cell>
          <cell r="D625">
            <v>6825279</v>
          </cell>
          <cell r="E625">
            <v>200</v>
          </cell>
          <cell r="F625">
            <v>156</v>
          </cell>
          <cell r="G625">
            <v>145</v>
          </cell>
          <cell r="H625">
            <v>81</v>
          </cell>
          <cell r="I625">
            <v>201</v>
          </cell>
          <cell r="J625">
            <v>215</v>
          </cell>
          <cell r="K625">
            <v>268</v>
          </cell>
          <cell r="L625">
            <v>256</v>
          </cell>
          <cell r="M625">
            <v>310</v>
          </cell>
        </row>
        <row r="626">
          <cell r="A626">
            <v>5173878</v>
          </cell>
          <cell r="B626">
            <v>5111032</v>
          </cell>
          <cell r="C626">
            <v>4410</v>
          </cell>
          <cell r="D626">
            <v>1751055</v>
          </cell>
          <cell r="E626">
            <v>0</v>
          </cell>
          <cell r="F626">
            <v>8</v>
          </cell>
          <cell r="G626">
            <v>171</v>
          </cell>
          <cell r="H626">
            <v>311</v>
          </cell>
          <cell r="I626">
            <v>254</v>
          </cell>
          <cell r="J626">
            <v>137</v>
          </cell>
          <cell r="K626">
            <v>94</v>
          </cell>
          <cell r="L626">
            <v>498</v>
          </cell>
          <cell r="M626">
            <v>168</v>
          </cell>
        </row>
        <row r="627">
          <cell r="A627">
            <v>5174372</v>
          </cell>
          <cell r="B627">
            <v>5111279</v>
          </cell>
          <cell r="C627">
            <v>4410</v>
          </cell>
          <cell r="D627">
            <v>6823844</v>
          </cell>
          <cell r="E627">
            <v>167</v>
          </cell>
          <cell r="F627">
            <v>132</v>
          </cell>
          <cell r="G627">
            <v>141</v>
          </cell>
          <cell r="H627">
            <v>143</v>
          </cell>
          <cell r="I627">
            <v>143</v>
          </cell>
          <cell r="J627">
            <v>125</v>
          </cell>
          <cell r="K627">
            <v>132</v>
          </cell>
          <cell r="L627">
            <v>122</v>
          </cell>
          <cell r="M627">
            <v>139</v>
          </cell>
        </row>
        <row r="628">
          <cell r="A628">
            <v>5181274</v>
          </cell>
          <cell r="B628">
            <v>5114730</v>
          </cell>
          <cell r="C628">
            <v>4410</v>
          </cell>
          <cell r="D628">
            <v>2197944</v>
          </cell>
          <cell r="E628">
            <v>198</v>
          </cell>
          <cell r="F628">
            <v>10</v>
          </cell>
          <cell r="G628">
            <v>314</v>
          </cell>
          <cell r="H628">
            <v>157</v>
          </cell>
          <cell r="I628">
            <v>163</v>
          </cell>
          <cell r="J628">
            <v>166</v>
          </cell>
          <cell r="K628">
            <v>164</v>
          </cell>
          <cell r="L628">
            <v>156</v>
          </cell>
          <cell r="M628">
            <v>234</v>
          </cell>
        </row>
        <row r="629">
          <cell r="A629">
            <v>5181272</v>
          </cell>
          <cell r="B629">
            <v>5114729</v>
          </cell>
          <cell r="C629">
            <v>4410</v>
          </cell>
          <cell r="D629">
            <v>6311924</v>
          </cell>
          <cell r="E629">
            <v>69</v>
          </cell>
          <cell r="F629">
            <v>56</v>
          </cell>
          <cell r="G629">
            <v>70</v>
          </cell>
          <cell r="H629">
            <v>86</v>
          </cell>
          <cell r="I629">
            <v>76</v>
          </cell>
          <cell r="J629">
            <v>47</v>
          </cell>
          <cell r="K629">
            <v>69</v>
          </cell>
          <cell r="L629">
            <v>96</v>
          </cell>
          <cell r="M629">
            <v>72</v>
          </cell>
        </row>
        <row r="630">
          <cell r="A630">
            <v>5181232</v>
          </cell>
          <cell r="B630">
            <v>5114709</v>
          </cell>
          <cell r="C630">
            <v>4410</v>
          </cell>
          <cell r="D630">
            <v>3360427</v>
          </cell>
          <cell r="E630">
            <v>166</v>
          </cell>
          <cell r="F630">
            <v>150</v>
          </cell>
          <cell r="G630">
            <v>151</v>
          </cell>
          <cell r="H630">
            <v>152</v>
          </cell>
          <cell r="I630">
            <v>162</v>
          </cell>
          <cell r="J630">
            <v>151</v>
          </cell>
          <cell r="K630">
            <v>159</v>
          </cell>
          <cell r="L630">
            <v>147</v>
          </cell>
          <cell r="M630">
            <v>164</v>
          </cell>
        </row>
        <row r="631">
          <cell r="A631">
            <v>5181234</v>
          </cell>
          <cell r="B631">
            <v>5114710</v>
          </cell>
          <cell r="C631">
            <v>4410</v>
          </cell>
          <cell r="D631">
            <v>3307993</v>
          </cell>
          <cell r="E631">
            <v>203</v>
          </cell>
          <cell r="F631">
            <v>175</v>
          </cell>
          <cell r="G631">
            <v>181</v>
          </cell>
          <cell r="H631">
            <v>186</v>
          </cell>
          <cell r="I631">
            <v>165</v>
          </cell>
          <cell r="J631">
            <v>76</v>
          </cell>
          <cell r="K631">
            <v>101</v>
          </cell>
          <cell r="L631">
            <v>232</v>
          </cell>
          <cell r="M631">
            <v>230</v>
          </cell>
        </row>
        <row r="632">
          <cell r="A632">
            <v>5173984</v>
          </cell>
          <cell r="B632">
            <v>5111085</v>
          </cell>
          <cell r="C632">
            <v>4410</v>
          </cell>
          <cell r="D632">
            <v>7117560</v>
          </cell>
          <cell r="E632">
            <v>197</v>
          </cell>
          <cell r="F632">
            <v>9</v>
          </cell>
          <cell r="G632">
            <v>141</v>
          </cell>
          <cell r="H632">
            <v>142</v>
          </cell>
          <cell r="I632">
            <v>153</v>
          </cell>
          <cell r="J632">
            <v>131</v>
          </cell>
          <cell r="K632">
            <v>123</v>
          </cell>
          <cell r="L632">
            <v>129</v>
          </cell>
          <cell r="M632">
            <v>123</v>
          </cell>
        </row>
        <row r="633">
          <cell r="A633">
            <v>5173796</v>
          </cell>
          <cell r="B633">
            <v>5110991</v>
          </cell>
          <cell r="C633">
            <v>4410</v>
          </cell>
          <cell r="D633">
            <v>7285185</v>
          </cell>
          <cell r="E633">
            <v>316</v>
          </cell>
          <cell r="F633">
            <v>289</v>
          </cell>
          <cell r="G633">
            <v>269</v>
          </cell>
          <cell r="H633">
            <v>303</v>
          </cell>
          <cell r="I633">
            <v>328</v>
          </cell>
          <cell r="J633">
            <v>269</v>
          </cell>
          <cell r="K633">
            <v>295</v>
          </cell>
          <cell r="L633">
            <v>285</v>
          </cell>
          <cell r="M633">
            <v>329</v>
          </cell>
        </row>
        <row r="634">
          <cell r="A634">
            <v>5173482</v>
          </cell>
          <cell r="B634">
            <v>5110834</v>
          </cell>
          <cell r="C634">
            <v>4410</v>
          </cell>
          <cell r="E634">
            <v>228</v>
          </cell>
          <cell r="F634">
            <v>203</v>
          </cell>
          <cell r="G634">
            <v>196</v>
          </cell>
          <cell r="H634">
            <v>174</v>
          </cell>
          <cell r="I634">
            <v>227</v>
          </cell>
          <cell r="J634">
            <v>195</v>
          </cell>
          <cell r="K634">
            <v>208</v>
          </cell>
          <cell r="L634">
            <v>188</v>
          </cell>
          <cell r="M634">
            <v>201</v>
          </cell>
        </row>
        <row r="635">
          <cell r="A635">
            <v>5173286</v>
          </cell>
          <cell r="B635">
            <v>5110736</v>
          </cell>
          <cell r="C635">
            <v>4410</v>
          </cell>
          <cell r="D635">
            <v>33001166</v>
          </cell>
          <cell r="E635">
            <v>527</v>
          </cell>
          <cell r="F635">
            <v>366</v>
          </cell>
          <cell r="G635">
            <v>470</v>
          </cell>
          <cell r="H635">
            <v>345</v>
          </cell>
          <cell r="I635">
            <v>385</v>
          </cell>
          <cell r="J635">
            <v>319</v>
          </cell>
          <cell r="K635">
            <v>328</v>
          </cell>
          <cell r="L635">
            <v>384</v>
          </cell>
          <cell r="M635">
            <v>378</v>
          </cell>
        </row>
        <row r="636">
          <cell r="A636">
            <v>5173666</v>
          </cell>
          <cell r="B636">
            <v>5110926</v>
          </cell>
          <cell r="C636">
            <v>4410</v>
          </cell>
          <cell r="D636">
            <v>33001650</v>
          </cell>
          <cell r="E636">
            <v>253</v>
          </cell>
          <cell r="F636">
            <v>226</v>
          </cell>
          <cell r="G636">
            <v>218</v>
          </cell>
          <cell r="H636">
            <v>193</v>
          </cell>
          <cell r="I636">
            <v>252</v>
          </cell>
          <cell r="J636">
            <v>217</v>
          </cell>
          <cell r="K636">
            <v>231</v>
          </cell>
          <cell r="L636">
            <v>209</v>
          </cell>
          <cell r="M636">
            <v>223</v>
          </cell>
        </row>
        <row r="637">
          <cell r="A637">
            <v>5173502</v>
          </cell>
          <cell r="B637">
            <v>5110844</v>
          </cell>
          <cell r="C637">
            <v>4410</v>
          </cell>
          <cell r="D637">
            <v>32998208</v>
          </cell>
          <cell r="E637">
            <v>134</v>
          </cell>
          <cell r="F637">
            <v>118</v>
          </cell>
          <cell r="G637">
            <v>111</v>
          </cell>
          <cell r="H637">
            <v>112</v>
          </cell>
          <cell r="I637">
            <v>110</v>
          </cell>
          <cell r="J637">
            <v>109</v>
          </cell>
          <cell r="K637">
            <v>115</v>
          </cell>
          <cell r="L637">
            <v>101</v>
          </cell>
          <cell r="M637">
            <v>111</v>
          </cell>
        </row>
        <row r="638">
          <cell r="A638">
            <v>5173542</v>
          </cell>
          <cell r="B638">
            <v>5110864</v>
          </cell>
          <cell r="C638">
            <v>4410</v>
          </cell>
          <cell r="D638">
            <v>33001540</v>
          </cell>
          <cell r="E638">
            <v>172</v>
          </cell>
          <cell r="F638">
            <v>152</v>
          </cell>
          <cell r="G638">
            <v>148</v>
          </cell>
          <cell r="H638">
            <v>144</v>
          </cell>
          <cell r="I638">
            <v>213</v>
          </cell>
          <cell r="J638">
            <v>183</v>
          </cell>
          <cell r="K638">
            <v>193</v>
          </cell>
          <cell r="L638">
            <v>172</v>
          </cell>
          <cell r="M638">
            <v>178</v>
          </cell>
        </row>
        <row r="639">
          <cell r="A639">
            <v>5181412</v>
          </cell>
          <cell r="B639">
            <v>5114799</v>
          </cell>
          <cell r="C639">
            <v>4410</v>
          </cell>
          <cell r="D639">
            <v>32998184</v>
          </cell>
          <cell r="E639">
            <v>51</v>
          </cell>
          <cell r="F639">
            <v>55</v>
          </cell>
          <cell r="G639">
            <v>63</v>
          </cell>
          <cell r="H639">
            <v>57</v>
          </cell>
          <cell r="I639">
            <v>57</v>
          </cell>
          <cell r="J639">
            <v>66</v>
          </cell>
          <cell r="K639">
            <v>73</v>
          </cell>
          <cell r="L639">
            <v>68</v>
          </cell>
          <cell r="M639">
            <v>60</v>
          </cell>
        </row>
        <row r="640">
          <cell r="A640">
            <v>5173520</v>
          </cell>
          <cell r="B640">
            <v>5110853</v>
          </cell>
          <cell r="C640">
            <v>4410</v>
          </cell>
          <cell r="D640">
            <v>32998171</v>
          </cell>
          <cell r="E640">
            <v>130</v>
          </cell>
          <cell r="F640">
            <v>440</v>
          </cell>
          <cell r="G640">
            <v>28</v>
          </cell>
          <cell r="H640">
            <v>135</v>
          </cell>
          <cell r="I640">
            <v>87</v>
          </cell>
          <cell r="J640">
            <v>189</v>
          </cell>
          <cell r="K640">
            <v>248</v>
          </cell>
          <cell r="L640">
            <v>109</v>
          </cell>
          <cell r="M640">
            <v>135</v>
          </cell>
        </row>
        <row r="641">
          <cell r="A641">
            <v>5181516</v>
          </cell>
          <cell r="B641">
            <v>5114851</v>
          </cell>
          <cell r="C641">
            <v>4410</v>
          </cell>
          <cell r="D641">
            <v>33001809</v>
          </cell>
          <cell r="E641">
            <v>864</v>
          </cell>
          <cell r="F641">
            <v>611</v>
          </cell>
          <cell r="G641">
            <v>524</v>
          </cell>
          <cell r="H641">
            <v>523</v>
          </cell>
          <cell r="I641">
            <v>546</v>
          </cell>
          <cell r="J641">
            <v>528</v>
          </cell>
          <cell r="K641">
            <v>533</v>
          </cell>
          <cell r="L641">
            <v>464</v>
          </cell>
          <cell r="M641">
            <v>369</v>
          </cell>
        </row>
        <row r="642">
          <cell r="A642">
            <v>5181336</v>
          </cell>
          <cell r="B642">
            <v>5114761</v>
          </cell>
          <cell r="C642">
            <v>4410</v>
          </cell>
          <cell r="D642">
            <v>32998193</v>
          </cell>
          <cell r="E642">
            <v>34</v>
          </cell>
          <cell r="F642">
            <v>29</v>
          </cell>
          <cell r="G642">
            <v>32</v>
          </cell>
          <cell r="H642">
            <v>26</v>
          </cell>
          <cell r="I642">
            <v>17</v>
          </cell>
          <cell r="J642">
            <v>13</v>
          </cell>
          <cell r="K642">
            <v>21</v>
          </cell>
          <cell r="L642">
            <v>10</v>
          </cell>
          <cell r="M642">
            <v>198</v>
          </cell>
        </row>
        <row r="643">
          <cell r="A643">
            <v>5181294</v>
          </cell>
          <cell r="B643">
            <v>5114740</v>
          </cell>
          <cell r="C643">
            <v>4410</v>
          </cell>
          <cell r="D643">
            <v>31993686</v>
          </cell>
          <cell r="E643">
            <v>86</v>
          </cell>
          <cell r="F643">
            <v>75</v>
          </cell>
          <cell r="G643">
            <v>74</v>
          </cell>
          <cell r="H643">
            <v>72</v>
          </cell>
          <cell r="I643">
            <v>70</v>
          </cell>
          <cell r="J643">
            <v>70</v>
          </cell>
          <cell r="K643">
            <v>74</v>
          </cell>
          <cell r="L643">
            <v>53</v>
          </cell>
          <cell r="M643">
            <v>189</v>
          </cell>
        </row>
        <row r="644">
          <cell r="A644">
            <v>5181288</v>
          </cell>
          <cell r="B644">
            <v>5114737</v>
          </cell>
          <cell r="C644">
            <v>4410</v>
          </cell>
          <cell r="D644">
            <v>33001589</v>
          </cell>
          <cell r="E644">
            <v>64</v>
          </cell>
          <cell r="F644">
            <v>69</v>
          </cell>
          <cell r="G644">
            <v>63</v>
          </cell>
          <cell r="H644">
            <v>90</v>
          </cell>
          <cell r="I644">
            <v>77</v>
          </cell>
          <cell r="J644">
            <v>74</v>
          </cell>
          <cell r="K644">
            <v>79</v>
          </cell>
          <cell r="L644">
            <v>80</v>
          </cell>
          <cell r="M644">
            <v>306</v>
          </cell>
        </row>
        <row r="645">
          <cell r="A645">
            <v>5181286</v>
          </cell>
          <cell r="B645">
            <v>5114736</v>
          </cell>
          <cell r="C645">
            <v>4410</v>
          </cell>
          <cell r="D645">
            <v>33001717</v>
          </cell>
          <cell r="E645">
            <v>169</v>
          </cell>
          <cell r="F645">
            <v>201</v>
          </cell>
          <cell r="G645">
            <v>183</v>
          </cell>
          <cell r="H645">
            <v>189</v>
          </cell>
          <cell r="I645">
            <v>207</v>
          </cell>
          <cell r="J645">
            <v>223</v>
          </cell>
          <cell r="K645">
            <v>227</v>
          </cell>
          <cell r="L645">
            <v>223</v>
          </cell>
          <cell r="M645">
            <v>282</v>
          </cell>
        </row>
        <row r="646">
          <cell r="A646">
            <v>5181538</v>
          </cell>
          <cell r="B646">
            <v>5114862</v>
          </cell>
          <cell r="C646">
            <v>4410</v>
          </cell>
          <cell r="D646">
            <v>33001546</v>
          </cell>
          <cell r="E646">
            <v>251</v>
          </cell>
          <cell r="F646">
            <v>210</v>
          </cell>
          <cell r="G646">
            <v>189</v>
          </cell>
          <cell r="H646">
            <v>250</v>
          </cell>
          <cell r="I646">
            <v>268</v>
          </cell>
          <cell r="J646">
            <v>324</v>
          </cell>
          <cell r="K646">
            <v>352</v>
          </cell>
          <cell r="L646">
            <v>321</v>
          </cell>
          <cell r="M646">
            <v>270</v>
          </cell>
        </row>
        <row r="647">
          <cell r="A647">
            <v>5181648</v>
          </cell>
          <cell r="B647">
            <v>5114917</v>
          </cell>
          <cell r="C647">
            <v>4410</v>
          </cell>
          <cell r="D647">
            <v>33001571</v>
          </cell>
          <cell r="E647">
            <v>271</v>
          </cell>
          <cell r="F647">
            <v>242</v>
          </cell>
          <cell r="G647">
            <v>234</v>
          </cell>
          <cell r="H647">
            <v>207</v>
          </cell>
          <cell r="I647">
            <v>270</v>
          </cell>
          <cell r="J647">
            <v>233</v>
          </cell>
          <cell r="K647">
            <v>248</v>
          </cell>
          <cell r="L647">
            <v>225</v>
          </cell>
          <cell r="M647">
            <v>146</v>
          </cell>
        </row>
        <row r="648">
          <cell r="A648">
            <v>5181300</v>
          </cell>
          <cell r="B648">
            <v>5114743</v>
          </cell>
          <cell r="C648">
            <v>4410</v>
          </cell>
          <cell r="D648">
            <v>33001744</v>
          </cell>
          <cell r="E648">
            <v>185</v>
          </cell>
          <cell r="F648">
            <v>169</v>
          </cell>
          <cell r="G648">
            <v>205</v>
          </cell>
          <cell r="H648">
            <v>42</v>
          </cell>
          <cell r="I648">
            <v>148</v>
          </cell>
          <cell r="J648">
            <v>140</v>
          </cell>
          <cell r="K648">
            <v>151</v>
          </cell>
          <cell r="L648">
            <v>134</v>
          </cell>
          <cell r="M648">
            <v>417</v>
          </cell>
        </row>
        <row r="649">
          <cell r="A649">
            <v>5181358</v>
          </cell>
          <cell r="B649">
            <v>5114772</v>
          </cell>
          <cell r="C649">
            <v>4410</v>
          </cell>
          <cell r="D649">
            <v>33001580</v>
          </cell>
          <cell r="E649">
            <v>240</v>
          </cell>
          <cell r="F649">
            <v>143</v>
          </cell>
          <cell r="G649">
            <v>105</v>
          </cell>
          <cell r="H649">
            <v>127</v>
          </cell>
          <cell r="I649">
            <v>136</v>
          </cell>
          <cell r="J649">
            <v>145</v>
          </cell>
          <cell r="K649">
            <v>78</v>
          </cell>
          <cell r="L649">
            <v>95</v>
          </cell>
          <cell r="M649">
            <v>294</v>
          </cell>
        </row>
        <row r="650">
          <cell r="A650">
            <v>5181296</v>
          </cell>
          <cell r="B650">
            <v>5114741</v>
          </cell>
          <cell r="C650">
            <v>4410</v>
          </cell>
          <cell r="D650">
            <v>33001562</v>
          </cell>
          <cell r="E650">
            <v>0</v>
          </cell>
          <cell r="F650">
            <v>0</v>
          </cell>
          <cell r="G650">
            <v>0</v>
          </cell>
          <cell r="H650">
            <v>0</v>
          </cell>
          <cell r="I650">
            <v>0</v>
          </cell>
          <cell r="J650">
            <v>0</v>
          </cell>
          <cell r="K650">
            <v>190</v>
          </cell>
          <cell r="L650">
            <v>30</v>
          </cell>
          <cell r="M650">
            <v>138</v>
          </cell>
        </row>
        <row r="651">
          <cell r="A651">
            <v>5181606</v>
          </cell>
          <cell r="B651">
            <v>5114896</v>
          </cell>
          <cell r="C651">
            <v>4410</v>
          </cell>
          <cell r="D651">
            <v>33001552</v>
          </cell>
          <cell r="E651">
            <v>178</v>
          </cell>
          <cell r="F651">
            <v>131</v>
          </cell>
          <cell r="G651">
            <v>162</v>
          </cell>
          <cell r="H651">
            <v>128</v>
          </cell>
          <cell r="I651">
            <v>156</v>
          </cell>
          <cell r="J651">
            <v>143</v>
          </cell>
          <cell r="K651">
            <v>131</v>
          </cell>
          <cell r="L651">
            <v>153</v>
          </cell>
          <cell r="M651">
            <v>99</v>
          </cell>
        </row>
        <row r="652">
          <cell r="A652">
            <v>5095496</v>
          </cell>
          <cell r="B652">
            <v>5071841</v>
          </cell>
          <cell r="C652">
            <v>4410</v>
          </cell>
          <cell r="D652">
            <v>31116243</v>
          </cell>
          <cell r="E652">
            <v>89</v>
          </cell>
          <cell r="F652">
            <v>65</v>
          </cell>
          <cell r="G652">
            <v>59</v>
          </cell>
          <cell r="H652">
            <v>53</v>
          </cell>
          <cell r="I652">
            <v>61</v>
          </cell>
          <cell r="J652">
            <v>66</v>
          </cell>
          <cell r="K652">
            <v>253</v>
          </cell>
          <cell r="L652">
            <v>233</v>
          </cell>
          <cell r="M652">
            <v>204</v>
          </cell>
        </row>
        <row r="653">
          <cell r="A653">
            <v>5181476</v>
          </cell>
          <cell r="B653">
            <v>5114831</v>
          </cell>
          <cell r="C653">
            <v>4410</v>
          </cell>
          <cell r="D653">
            <v>31991225</v>
          </cell>
          <cell r="E653">
            <v>225</v>
          </cell>
          <cell r="F653">
            <v>176</v>
          </cell>
          <cell r="G653">
            <v>155</v>
          </cell>
          <cell r="H653">
            <v>88</v>
          </cell>
          <cell r="I653">
            <v>170</v>
          </cell>
          <cell r="J653">
            <v>158</v>
          </cell>
          <cell r="K653">
            <v>165</v>
          </cell>
          <cell r="L653">
            <v>246</v>
          </cell>
          <cell r="M653">
            <v>227</v>
          </cell>
        </row>
        <row r="654">
          <cell r="A654">
            <v>5095536</v>
          </cell>
          <cell r="B654">
            <v>5071861</v>
          </cell>
          <cell r="C654">
            <v>4410</v>
          </cell>
          <cell r="D654">
            <v>3642153</v>
          </cell>
          <cell r="E654">
            <v>172</v>
          </cell>
          <cell r="F654">
            <v>143</v>
          </cell>
          <cell r="G654">
            <v>157</v>
          </cell>
          <cell r="H654">
            <v>149</v>
          </cell>
          <cell r="I654">
            <v>207</v>
          </cell>
          <cell r="J654">
            <v>189</v>
          </cell>
          <cell r="K654">
            <v>181</v>
          </cell>
          <cell r="L654">
            <v>191</v>
          </cell>
          <cell r="M654">
            <v>298</v>
          </cell>
        </row>
        <row r="655">
          <cell r="A655">
            <v>5095538</v>
          </cell>
          <cell r="B655">
            <v>5071862</v>
          </cell>
          <cell r="C655">
            <v>4410</v>
          </cell>
          <cell r="D655">
            <v>3642517</v>
          </cell>
          <cell r="E655">
            <v>172</v>
          </cell>
          <cell r="F655">
            <v>143</v>
          </cell>
          <cell r="G655">
            <v>157</v>
          </cell>
          <cell r="H655">
            <v>149</v>
          </cell>
          <cell r="I655">
            <v>207</v>
          </cell>
          <cell r="J655">
            <v>189</v>
          </cell>
          <cell r="K655">
            <v>181</v>
          </cell>
          <cell r="L655">
            <v>131</v>
          </cell>
          <cell r="M655">
            <v>142</v>
          </cell>
        </row>
        <row r="656">
          <cell r="A656">
            <v>5181432</v>
          </cell>
          <cell r="B656">
            <v>5114809</v>
          </cell>
          <cell r="C656">
            <v>4410</v>
          </cell>
          <cell r="D656">
            <v>3506182</v>
          </cell>
          <cell r="E656">
            <v>72</v>
          </cell>
          <cell r="F656">
            <v>74</v>
          </cell>
          <cell r="G656">
            <v>246</v>
          </cell>
          <cell r="H656">
            <v>162</v>
          </cell>
          <cell r="I656">
            <v>31</v>
          </cell>
          <cell r="J656">
            <v>92</v>
          </cell>
          <cell r="K656">
            <v>104</v>
          </cell>
          <cell r="L656">
            <v>100</v>
          </cell>
          <cell r="M656">
            <v>112</v>
          </cell>
        </row>
        <row r="657">
          <cell r="A657">
            <v>5173440</v>
          </cell>
          <cell r="B657">
            <v>5110813</v>
          </cell>
          <cell r="C657">
            <v>4410</v>
          </cell>
          <cell r="D657">
            <v>156305</v>
          </cell>
          <cell r="E657">
            <v>238</v>
          </cell>
          <cell r="F657">
            <v>176</v>
          </cell>
          <cell r="G657">
            <v>199</v>
          </cell>
          <cell r="H657">
            <v>220</v>
          </cell>
          <cell r="I657">
            <v>297</v>
          </cell>
          <cell r="J657">
            <v>363</v>
          </cell>
          <cell r="K657">
            <v>261</v>
          </cell>
          <cell r="L657">
            <v>219</v>
          </cell>
          <cell r="M657">
            <v>147</v>
          </cell>
        </row>
        <row r="658">
          <cell r="A658">
            <v>5173562</v>
          </cell>
          <cell r="B658">
            <v>5110874</v>
          </cell>
          <cell r="C658">
            <v>4410</v>
          </cell>
          <cell r="D658">
            <v>156268</v>
          </cell>
          <cell r="E658">
            <v>256</v>
          </cell>
          <cell r="F658">
            <v>207</v>
          </cell>
          <cell r="G658">
            <v>225</v>
          </cell>
          <cell r="H658">
            <v>223</v>
          </cell>
          <cell r="I658">
            <v>245</v>
          </cell>
          <cell r="J658">
            <v>219</v>
          </cell>
          <cell r="K658">
            <v>217</v>
          </cell>
          <cell r="L658">
            <v>221</v>
          </cell>
          <cell r="M658">
            <v>243</v>
          </cell>
        </row>
        <row r="659">
          <cell r="A659">
            <v>5173242</v>
          </cell>
          <cell r="B659">
            <v>5110714</v>
          </cell>
          <cell r="C659">
            <v>4410</v>
          </cell>
          <cell r="D659">
            <v>156202</v>
          </cell>
          <cell r="E659">
            <v>198</v>
          </cell>
          <cell r="F659">
            <v>186</v>
          </cell>
          <cell r="G659">
            <v>188</v>
          </cell>
          <cell r="H659">
            <v>178</v>
          </cell>
          <cell r="I659">
            <v>182</v>
          </cell>
          <cell r="J659">
            <v>172</v>
          </cell>
          <cell r="K659">
            <v>176</v>
          </cell>
          <cell r="L659">
            <v>168</v>
          </cell>
          <cell r="M659">
            <v>139</v>
          </cell>
        </row>
        <row r="660">
          <cell r="A660">
            <v>5173186</v>
          </cell>
          <cell r="B660">
            <v>5110686</v>
          </cell>
          <cell r="C660">
            <v>4410</v>
          </cell>
          <cell r="D660">
            <v>156244</v>
          </cell>
          <cell r="E660">
            <v>171</v>
          </cell>
          <cell r="F660">
            <v>149</v>
          </cell>
          <cell r="G660">
            <v>128</v>
          </cell>
          <cell r="H660">
            <v>141</v>
          </cell>
          <cell r="I660">
            <v>139</v>
          </cell>
          <cell r="J660">
            <v>123</v>
          </cell>
          <cell r="K660">
            <v>146</v>
          </cell>
          <cell r="L660">
            <v>134</v>
          </cell>
          <cell r="M660">
            <v>138</v>
          </cell>
        </row>
        <row r="661">
          <cell r="A661">
            <v>5181410</v>
          </cell>
          <cell r="B661">
            <v>5114798</v>
          </cell>
          <cell r="C661">
            <v>4410</v>
          </cell>
          <cell r="D661">
            <v>16005397</v>
          </cell>
          <cell r="E661">
            <v>430</v>
          </cell>
          <cell r="F661">
            <v>243</v>
          </cell>
          <cell r="G661">
            <v>248</v>
          </cell>
          <cell r="H661">
            <v>171</v>
          </cell>
          <cell r="I661">
            <v>216</v>
          </cell>
          <cell r="J661">
            <v>188</v>
          </cell>
          <cell r="K661">
            <v>241</v>
          </cell>
          <cell r="L661">
            <v>289</v>
          </cell>
          <cell r="M661">
            <v>384</v>
          </cell>
        </row>
        <row r="662">
          <cell r="A662">
            <v>5181314</v>
          </cell>
          <cell r="B662">
            <v>5114750</v>
          </cell>
          <cell r="C662">
            <v>4410</v>
          </cell>
          <cell r="D662">
            <v>10277319</v>
          </cell>
          <cell r="E662">
            <v>263</v>
          </cell>
          <cell r="F662">
            <v>578</v>
          </cell>
          <cell r="G662">
            <v>397</v>
          </cell>
          <cell r="H662">
            <v>155</v>
          </cell>
          <cell r="I662">
            <v>386</v>
          </cell>
          <cell r="J662">
            <v>358</v>
          </cell>
          <cell r="K662">
            <v>364</v>
          </cell>
          <cell r="L662">
            <v>351</v>
          </cell>
          <cell r="M662">
            <v>341</v>
          </cell>
        </row>
        <row r="663">
          <cell r="A663">
            <v>5181454</v>
          </cell>
          <cell r="B663">
            <v>5114820</v>
          </cell>
          <cell r="C663">
            <v>4410</v>
          </cell>
          <cell r="D663">
            <v>8669924</v>
          </cell>
          <cell r="E663">
            <v>144</v>
          </cell>
          <cell r="F663">
            <v>76</v>
          </cell>
          <cell r="G663">
            <v>177</v>
          </cell>
          <cell r="H663">
            <v>188</v>
          </cell>
          <cell r="I663">
            <v>39</v>
          </cell>
          <cell r="J663">
            <v>117</v>
          </cell>
          <cell r="K663">
            <v>126</v>
          </cell>
          <cell r="L663">
            <v>0</v>
          </cell>
          <cell r="M663">
            <v>286</v>
          </cell>
        </row>
        <row r="664">
          <cell r="A664">
            <v>5181304</v>
          </cell>
          <cell r="B664">
            <v>5114745</v>
          </cell>
          <cell r="C664">
            <v>4410</v>
          </cell>
          <cell r="D664">
            <v>7630648</v>
          </cell>
          <cell r="E664">
            <v>297</v>
          </cell>
          <cell r="F664">
            <v>195</v>
          </cell>
          <cell r="G664">
            <v>219</v>
          </cell>
          <cell r="H664">
            <v>273</v>
          </cell>
          <cell r="I664">
            <v>312</v>
          </cell>
          <cell r="J664">
            <v>271</v>
          </cell>
          <cell r="K664">
            <v>309</v>
          </cell>
          <cell r="L664">
            <v>286</v>
          </cell>
          <cell r="M664">
            <v>309</v>
          </cell>
        </row>
        <row r="665">
          <cell r="A665">
            <v>5173720</v>
          </cell>
          <cell r="B665">
            <v>5110953</v>
          </cell>
          <cell r="C665">
            <v>4410</v>
          </cell>
          <cell r="D665">
            <v>1618671</v>
          </cell>
          <cell r="E665">
            <v>252</v>
          </cell>
          <cell r="F665">
            <v>209</v>
          </cell>
          <cell r="G665">
            <v>230</v>
          </cell>
          <cell r="H665">
            <v>238</v>
          </cell>
          <cell r="I665">
            <v>258</v>
          </cell>
          <cell r="J665">
            <v>235</v>
          </cell>
          <cell r="K665">
            <v>238</v>
          </cell>
          <cell r="L665">
            <v>225</v>
          </cell>
          <cell r="M665">
            <v>315</v>
          </cell>
        </row>
        <row r="666">
          <cell r="A666">
            <v>5173702</v>
          </cell>
          <cell r="B666">
            <v>5110944</v>
          </cell>
          <cell r="C666">
            <v>4410</v>
          </cell>
          <cell r="D666">
            <v>1472654</v>
          </cell>
          <cell r="E666">
            <v>370</v>
          </cell>
          <cell r="F666">
            <v>244</v>
          </cell>
          <cell r="G666">
            <v>170</v>
          </cell>
          <cell r="H666">
            <v>254</v>
          </cell>
          <cell r="I666">
            <v>303</v>
          </cell>
          <cell r="J666">
            <v>264</v>
          </cell>
          <cell r="K666">
            <v>288</v>
          </cell>
          <cell r="L666">
            <v>280</v>
          </cell>
          <cell r="M666">
            <v>186</v>
          </cell>
        </row>
        <row r="667">
          <cell r="A667">
            <v>5173626</v>
          </cell>
          <cell r="B667">
            <v>5110906</v>
          </cell>
          <cell r="C667">
            <v>4410</v>
          </cell>
          <cell r="D667">
            <v>1691962</v>
          </cell>
          <cell r="E667">
            <v>389</v>
          </cell>
          <cell r="F667">
            <v>296</v>
          </cell>
          <cell r="G667">
            <v>280</v>
          </cell>
          <cell r="H667">
            <v>57</v>
          </cell>
          <cell r="I667">
            <v>81</v>
          </cell>
          <cell r="J667">
            <v>146</v>
          </cell>
          <cell r="K667">
            <v>153</v>
          </cell>
          <cell r="L667">
            <v>157</v>
          </cell>
          <cell r="M667">
            <v>203</v>
          </cell>
        </row>
        <row r="668">
          <cell r="A668">
            <v>5181582</v>
          </cell>
          <cell r="B668">
            <v>5114884</v>
          </cell>
          <cell r="C668">
            <v>4410</v>
          </cell>
          <cell r="D668">
            <v>1434947</v>
          </cell>
          <cell r="E668">
            <v>137</v>
          </cell>
          <cell r="F668">
            <v>172</v>
          </cell>
          <cell r="G668">
            <v>78</v>
          </cell>
          <cell r="H668">
            <v>79</v>
          </cell>
          <cell r="I668">
            <v>94</v>
          </cell>
          <cell r="J668">
            <v>88</v>
          </cell>
          <cell r="K668">
            <v>15</v>
          </cell>
          <cell r="L668">
            <v>6</v>
          </cell>
          <cell r="M668">
            <v>11</v>
          </cell>
        </row>
        <row r="669">
          <cell r="A669">
            <v>5181298</v>
          </cell>
          <cell r="B669">
            <v>5114742</v>
          </cell>
          <cell r="C669">
            <v>4410</v>
          </cell>
          <cell r="D669">
            <v>1836820</v>
          </cell>
          <cell r="E669">
            <v>96</v>
          </cell>
          <cell r="F669">
            <v>82</v>
          </cell>
          <cell r="G669">
            <v>80</v>
          </cell>
          <cell r="H669">
            <v>83</v>
          </cell>
          <cell r="I669">
            <v>105</v>
          </cell>
          <cell r="J669">
            <v>77</v>
          </cell>
          <cell r="K669">
            <v>116</v>
          </cell>
          <cell r="L669">
            <v>86</v>
          </cell>
          <cell r="M669">
            <v>105</v>
          </cell>
        </row>
        <row r="670">
          <cell r="A670">
            <v>5181376</v>
          </cell>
          <cell r="B670">
            <v>5114781</v>
          </cell>
          <cell r="C670">
            <v>4410</v>
          </cell>
          <cell r="D670">
            <v>1902077</v>
          </cell>
          <cell r="E670">
            <v>220</v>
          </cell>
          <cell r="F670">
            <v>164</v>
          </cell>
          <cell r="G670">
            <v>173</v>
          </cell>
          <cell r="H670">
            <v>189</v>
          </cell>
          <cell r="I670">
            <v>160</v>
          </cell>
          <cell r="J670">
            <v>161</v>
          </cell>
          <cell r="K670">
            <v>145</v>
          </cell>
          <cell r="L670">
            <v>170</v>
          </cell>
          <cell r="M670">
            <v>181</v>
          </cell>
        </row>
        <row r="671">
          <cell r="A671">
            <v>5181394</v>
          </cell>
          <cell r="B671">
            <v>5114790</v>
          </cell>
          <cell r="C671">
            <v>4410</v>
          </cell>
          <cell r="D671">
            <v>1891190</v>
          </cell>
          <cell r="E671">
            <v>332</v>
          </cell>
          <cell r="F671">
            <v>286</v>
          </cell>
          <cell r="G671">
            <v>301</v>
          </cell>
          <cell r="H671">
            <v>291</v>
          </cell>
          <cell r="I671">
            <v>335</v>
          </cell>
          <cell r="J671">
            <v>136</v>
          </cell>
          <cell r="K671">
            <v>313</v>
          </cell>
          <cell r="L671">
            <v>472</v>
          </cell>
          <cell r="M671">
            <v>262</v>
          </cell>
        </row>
        <row r="672">
          <cell r="A672">
            <v>5095534</v>
          </cell>
          <cell r="B672">
            <v>5071860</v>
          </cell>
          <cell r="C672">
            <v>4410</v>
          </cell>
          <cell r="D672">
            <v>1727781</v>
          </cell>
          <cell r="E672">
            <v>236</v>
          </cell>
          <cell r="F672">
            <v>192</v>
          </cell>
          <cell r="G672">
            <v>221</v>
          </cell>
          <cell r="H672">
            <v>217</v>
          </cell>
          <cell r="I672">
            <v>218</v>
          </cell>
          <cell r="J672">
            <v>196</v>
          </cell>
          <cell r="K672">
            <v>118</v>
          </cell>
          <cell r="L672">
            <v>168</v>
          </cell>
          <cell r="M672">
            <v>157</v>
          </cell>
        </row>
        <row r="673">
          <cell r="A673">
            <v>5173368</v>
          </cell>
          <cell r="B673">
            <v>5110777</v>
          </cell>
          <cell r="C673">
            <v>4410</v>
          </cell>
          <cell r="D673">
            <v>1730290</v>
          </cell>
          <cell r="E673">
            <v>159</v>
          </cell>
          <cell r="F673">
            <v>129</v>
          </cell>
          <cell r="G673">
            <v>146</v>
          </cell>
          <cell r="H673">
            <v>141</v>
          </cell>
          <cell r="I673">
            <v>142</v>
          </cell>
          <cell r="J673">
            <v>128</v>
          </cell>
          <cell r="K673">
            <v>140</v>
          </cell>
          <cell r="L673">
            <v>133</v>
          </cell>
          <cell r="M673">
            <v>113</v>
          </cell>
        </row>
        <row r="674">
          <cell r="A674">
            <v>5181560</v>
          </cell>
          <cell r="B674">
            <v>5114873</v>
          </cell>
          <cell r="C674">
            <v>4410</v>
          </cell>
          <cell r="D674">
            <v>1728889</v>
          </cell>
          <cell r="E674">
            <v>236</v>
          </cell>
          <cell r="F674">
            <v>192</v>
          </cell>
          <cell r="G674">
            <v>197</v>
          </cell>
          <cell r="H674">
            <v>188</v>
          </cell>
          <cell r="I674">
            <v>205</v>
          </cell>
          <cell r="J674">
            <v>224</v>
          </cell>
          <cell r="K674">
            <v>204</v>
          </cell>
          <cell r="L674">
            <v>165</v>
          </cell>
          <cell r="M674">
            <v>127</v>
          </cell>
        </row>
        <row r="675">
          <cell r="A675">
            <v>5173328</v>
          </cell>
          <cell r="B675">
            <v>5110757</v>
          </cell>
          <cell r="C675">
            <v>4410</v>
          </cell>
          <cell r="D675">
            <v>3730857</v>
          </cell>
          <cell r="E675">
            <v>161</v>
          </cell>
          <cell r="F675">
            <v>134</v>
          </cell>
          <cell r="G675">
            <v>280</v>
          </cell>
          <cell r="H675">
            <v>146</v>
          </cell>
          <cell r="I675">
            <v>157</v>
          </cell>
          <cell r="J675">
            <v>138</v>
          </cell>
          <cell r="K675">
            <v>144</v>
          </cell>
          <cell r="L675">
            <v>114</v>
          </cell>
          <cell r="M675">
            <v>137</v>
          </cell>
        </row>
        <row r="676">
          <cell r="A676">
            <v>5173404</v>
          </cell>
          <cell r="B676">
            <v>5110795</v>
          </cell>
          <cell r="C676">
            <v>4410</v>
          </cell>
          <cell r="D676">
            <v>6824296</v>
          </cell>
          <cell r="E676">
            <v>168</v>
          </cell>
          <cell r="F676">
            <v>161</v>
          </cell>
          <cell r="G676">
            <v>185</v>
          </cell>
          <cell r="H676">
            <v>144</v>
          </cell>
          <cell r="I676">
            <v>192</v>
          </cell>
          <cell r="J676">
            <v>156</v>
          </cell>
          <cell r="K676">
            <v>262</v>
          </cell>
          <cell r="L676">
            <v>172</v>
          </cell>
          <cell r="M676">
            <v>73</v>
          </cell>
        </row>
        <row r="677">
          <cell r="A677">
            <v>5173224</v>
          </cell>
          <cell r="B677">
            <v>5110705</v>
          </cell>
          <cell r="C677">
            <v>4410</v>
          </cell>
          <cell r="D677">
            <v>6822386</v>
          </cell>
          <cell r="E677">
            <v>140</v>
          </cell>
          <cell r="F677">
            <v>121</v>
          </cell>
          <cell r="G677">
            <v>121</v>
          </cell>
          <cell r="H677">
            <v>117</v>
          </cell>
          <cell r="I677">
            <v>128</v>
          </cell>
          <cell r="J677">
            <v>118</v>
          </cell>
          <cell r="K677">
            <v>126</v>
          </cell>
          <cell r="L677">
            <v>121</v>
          </cell>
          <cell r="M677">
            <v>136</v>
          </cell>
        </row>
        <row r="678">
          <cell r="A678">
            <v>5173422</v>
          </cell>
          <cell r="B678">
            <v>5110804</v>
          </cell>
          <cell r="C678">
            <v>4410</v>
          </cell>
          <cell r="D678">
            <v>6822495</v>
          </cell>
          <cell r="E678">
            <v>88</v>
          </cell>
          <cell r="F678">
            <v>77</v>
          </cell>
          <cell r="G678">
            <v>73</v>
          </cell>
          <cell r="H678">
            <v>78</v>
          </cell>
          <cell r="I678">
            <v>75</v>
          </cell>
          <cell r="J678">
            <v>67</v>
          </cell>
          <cell r="K678">
            <v>78</v>
          </cell>
          <cell r="L678">
            <v>72</v>
          </cell>
          <cell r="M678">
            <v>94</v>
          </cell>
        </row>
        <row r="679">
          <cell r="A679">
            <v>5173264</v>
          </cell>
          <cell r="B679">
            <v>5110725</v>
          </cell>
          <cell r="C679">
            <v>4410</v>
          </cell>
          <cell r="D679">
            <v>3726357</v>
          </cell>
          <cell r="E679">
            <v>197</v>
          </cell>
          <cell r="F679">
            <v>160</v>
          </cell>
          <cell r="G679">
            <v>172</v>
          </cell>
          <cell r="H679">
            <v>171</v>
          </cell>
          <cell r="I679">
            <v>181</v>
          </cell>
          <cell r="J679">
            <v>154</v>
          </cell>
          <cell r="K679">
            <v>166</v>
          </cell>
          <cell r="L679">
            <v>181</v>
          </cell>
          <cell r="M679">
            <v>197</v>
          </cell>
        </row>
        <row r="680">
          <cell r="A680">
            <v>5173688</v>
          </cell>
          <cell r="B680">
            <v>5110937</v>
          </cell>
          <cell r="C680">
            <v>4410</v>
          </cell>
          <cell r="D680">
            <v>1751188</v>
          </cell>
          <cell r="E680">
            <v>280</v>
          </cell>
          <cell r="F680">
            <v>259</v>
          </cell>
          <cell r="G680">
            <v>246</v>
          </cell>
          <cell r="H680">
            <v>267</v>
          </cell>
          <cell r="I680">
            <v>280</v>
          </cell>
          <cell r="J680">
            <v>247</v>
          </cell>
          <cell r="K680">
            <v>256</v>
          </cell>
          <cell r="L680">
            <v>252</v>
          </cell>
          <cell r="M680">
            <v>260</v>
          </cell>
        </row>
        <row r="681">
          <cell r="A681">
            <v>5173204</v>
          </cell>
          <cell r="B681">
            <v>5110695</v>
          </cell>
          <cell r="C681">
            <v>4410</v>
          </cell>
          <cell r="D681">
            <v>6823792</v>
          </cell>
          <cell r="E681">
            <v>235</v>
          </cell>
          <cell r="F681">
            <v>218</v>
          </cell>
          <cell r="G681">
            <v>205</v>
          </cell>
          <cell r="H681">
            <v>205</v>
          </cell>
          <cell r="I681">
            <v>189</v>
          </cell>
          <cell r="J681">
            <v>175</v>
          </cell>
          <cell r="K681">
            <v>193</v>
          </cell>
          <cell r="L681">
            <v>183</v>
          </cell>
          <cell r="M681">
            <v>219</v>
          </cell>
        </row>
        <row r="682">
          <cell r="A682">
            <v>5173386</v>
          </cell>
          <cell r="B682">
            <v>5110786</v>
          </cell>
          <cell r="C682">
            <v>4410</v>
          </cell>
          <cell r="D682">
            <v>3730277</v>
          </cell>
          <cell r="E682">
            <v>138</v>
          </cell>
          <cell r="F682">
            <v>117</v>
          </cell>
          <cell r="G682">
            <v>127</v>
          </cell>
          <cell r="H682">
            <v>123</v>
          </cell>
          <cell r="I682">
            <v>130</v>
          </cell>
          <cell r="J682">
            <v>121</v>
          </cell>
          <cell r="K682">
            <v>129</v>
          </cell>
          <cell r="L682">
            <v>117</v>
          </cell>
          <cell r="M682">
            <v>127</v>
          </cell>
        </row>
        <row r="683">
          <cell r="A683">
            <v>5173346</v>
          </cell>
          <cell r="B683">
            <v>5110766</v>
          </cell>
          <cell r="C683">
            <v>4410</v>
          </cell>
          <cell r="D683">
            <v>3729336</v>
          </cell>
          <cell r="E683">
            <v>166</v>
          </cell>
          <cell r="F683">
            <v>149</v>
          </cell>
          <cell r="G683">
            <v>147</v>
          </cell>
          <cell r="H683">
            <v>146</v>
          </cell>
          <cell r="I683">
            <v>149</v>
          </cell>
          <cell r="J683">
            <v>147</v>
          </cell>
          <cell r="K683">
            <v>155</v>
          </cell>
          <cell r="L683">
            <v>140</v>
          </cell>
          <cell r="M683">
            <v>173</v>
          </cell>
        </row>
        <row r="684">
          <cell r="A684">
            <v>5173306</v>
          </cell>
          <cell r="B684">
            <v>5110746</v>
          </cell>
          <cell r="C684">
            <v>4410</v>
          </cell>
          <cell r="D684">
            <v>1753006</v>
          </cell>
          <cell r="E684">
            <v>185</v>
          </cell>
          <cell r="F684">
            <v>105</v>
          </cell>
          <cell r="G684">
            <v>159</v>
          </cell>
          <cell r="H684">
            <v>126</v>
          </cell>
          <cell r="I684">
            <v>185</v>
          </cell>
          <cell r="J684">
            <v>209</v>
          </cell>
          <cell r="K684">
            <v>199</v>
          </cell>
          <cell r="L684">
            <v>180</v>
          </cell>
          <cell r="M684">
            <v>174</v>
          </cell>
        </row>
        <row r="685">
          <cell r="A685">
            <v>5173604</v>
          </cell>
          <cell r="B685">
            <v>5110895</v>
          </cell>
          <cell r="C685">
            <v>4410</v>
          </cell>
          <cell r="D685">
            <v>6821606</v>
          </cell>
          <cell r="E685">
            <v>178</v>
          </cell>
          <cell r="F685">
            <v>160</v>
          </cell>
          <cell r="G685">
            <v>169</v>
          </cell>
          <cell r="H685">
            <v>65</v>
          </cell>
          <cell r="I685">
            <v>201</v>
          </cell>
          <cell r="J685">
            <v>84</v>
          </cell>
          <cell r="K685">
            <v>147</v>
          </cell>
          <cell r="L685">
            <v>140</v>
          </cell>
          <cell r="M685">
            <v>151</v>
          </cell>
        </row>
        <row r="686">
          <cell r="A686">
            <v>5173738</v>
          </cell>
          <cell r="B686">
            <v>5110962</v>
          </cell>
          <cell r="C686">
            <v>4410</v>
          </cell>
          <cell r="D686">
            <v>6822901</v>
          </cell>
          <cell r="E686">
            <v>153</v>
          </cell>
          <cell r="F686">
            <v>130</v>
          </cell>
          <cell r="G686">
            <v>156</v>
          </cell>
          <cell r="H686">
            <v>148</v>
          </cell>
          <cell r="I686">
            <v>154</v>
          </cell>
          <cell r="J686">
            <v>145</v>
          </cell>
          <cell r="K686">
            <v>128</v>
          </cell>
          <cell r="L686">
            <v>183</v>
          </cell>
          <cell r="M686">
            <v>205</v>
          </cell>
        </row>
        <row r="687">
          <cell r="A687">
            <v>5173760</v>
          </cell>
          <cell r="B687">
            <v>5110973</v>
          </cell>
          <cell r="C687">
            <v>4410</v>
          </cell>
          <cell r="D687">
            <v>6822887</v>
          </cell>
          <cell r="E687">
            <v>219</v>
          </cell>
          <cell r="F687">
            <v>185</v>
          </cell>
          <cell r="G687">
            <v>157</v>
          </cell>
          <cell r="H687">
            <v>45</v>
          </cell>
          <cell r="I687">
            <v>33</v>
          </cell>
          <cell r="J687">
            <v>140</v>
          </cell>
          <cell r="K687">
            <v>153</v>
          </cell>
          <cell r="L687">
            <v>151</v>
          </cell>
          <cell r="M687">
            <v>156</v>
          </cell>
        </row>
        <row r="688">
          <cell r="A688">
            <v>5181692</v>
          </cell>
          <cell r="B688">
            <v>5114939</v>
          </cell>
          <cell r="C688">
            <v>4410</v>
          </cell>
          <cell r="D688">
            <v>3365973</v>
          </cell>
          <cell r="E688">
            <v>124</v>
          </cell>
          <cell r="F688">
            <v>99</v>
          </cell>
          <cell r="G688">
            <v>100</v>
          </cell>
          <cell r="H688">
            <v>93</v>
          </cell>
          <cell r="I688">
            <v>120</v>
          </cell>
          <cell r="J688">
            <v>113</v>
          </cell>
          <cell r="K688">
            <v>95</v>
          </cell>
          <cell r="L688">
            <v>89</v>
          </cell>
          <cell r="M688">
            <v>111</v>
          </cell>
        </row>
        <row r="689">
          <cell r="A689">
            <v>5181626</v>
          </cell>
          <cell r="B689">
            <v>5114906</v>
          </cell>
          <cell r="C689">
            <v>4410</v>
          </cell>
          <cell r="D689">
            <v>3306002</v>
          </cell>
          <cell r="E689">
            <v>210</v>
          </cell>
          <cell r="F689">
            <v>161</v>
          </cell>
          <cell r="G689">
            <v>176</v>
          </cell>
          <cell r="H689">
            <v>165</v>
          </cell>
          <cell r="I689">
            <v>184</v>
          </cell>
          <cell r="J689">
            <v>137</v>
          </cell>
          <cell r="K689">
            <v>142</v>
          </cell>
          <cell r="L689">
            <v>139</v>
          </cell>
          <cell r="M689">
            <v>144</v>
          </cell>
        </row>
        <row r="690">
          <cell r="A690">
            <v>5181496</v>
          </cell>
          <cell r="B690">
            <v>5114841</v>
          </cell>
          <cell r="C690">
            <v>4410</v>
          </cell>
          <cell r="D690">
            <v>2181128</v>
          </cell>
          <cell r="E690">
            <v>346</v>
          </cell>
          <cell r="F690">
            <v>280</v>
          </cell>
          <cell r="G690">
            <v>190</v>
          </cell>
          <cell r="H690">
            <v>169</v>
          </cell>
          <cell r="I690">
            <v>169</v>
          </cell>
          <cell r="J690">
            <v>159</v>
          </cell>
          <cell r="K690">
            <v>153</v>
          </cell>
          <cell r="L690">
            <v>146</v>
          </cell>
          <cell r="M690">
            <v>171</v>
          </cell>
        </row>
        <row r="691">
          <cell r="A691">
            <v>5173460</v>
          </cell>
          <cell r="B691">
            <v>5110823</v>
          </cell>
          <cell r="C691">
            <v>4410</v>
          </cell>
          <cell r="D691">
            <v>7314690</v>
          </cell>
          <cell r="E691">
            <v>74</v>
          </cell>
          <cell r="F691">
            <v>108</v>
          </cell>
          <cell r="G691">
            <v>90</v>
          </cell>
          <cell r="H691">
            <v>60</v>
          </cell>
          <cell r="I691">
            <v>47</v>
          </cell>
          <cell r="J691">
            <v>35</v>
          </cell>
          <cell r="K691">
            <v>69</v>
          </cell>
          <cell r="L691">
            <v>88</v>
          </cell>
          <cell r="M691">
            <v>80</v>
          </cell>
        </row>
        <row r="692">
          <cell r="A692">
            <v>5173174</v>
          </cell>
          <cell r="B692">
            <v>5110680</v>
          </cell>
          <cell r="C692">
            <v>4410</v>
          </cell>
          <cell r="D692">
            <v>7299924</v>
          </cell>
          <cell r="E692">
            <v>503</v>
          </cell>
          <cell r="F692">
            <v>341</v>
          </cell>
          <cell r="G692">
            <v>349</v>
          </cell>
          <cell r="H692">
            <v>303</v>
          </cell>
          <cell r="I692">
            <v>360</v>
          </cell>
          <cell r="J692">
            <v>287</v>
          </cell>
          <cell r="K692">
            <v>657</v>
          </cell>
          <cell r="L692">
            <v>621</v>
          </cell>
          <cell r="M692">
            <v>678</v>
          </cell>
        </row>
        <row r="693">
          <cell r="A693">
            <v>5173584</v>
          </cell>
          <cell r="B693">
            <v>5110885</v>
          </cell>
          <cell r="C693">
            <v>4410</v>
          </cell>
          <cell r="D693">
            <v>7117917</v>
          </cell>
          <cell r="E693">
            <v>125</v>
          </cell>
          <cell r="F693">
            <v>119</v>
          </cell>
          <cell r="G693">
            <v>136</v>
          </cell>
          <cell r="H693">
            <v>133</v>
          </cell>
          <cell r="I693">
            <v>147</v>
          </cell>
          <cell r="J693">
            <v>136</v>
          </cell>
          <cell r="K693">
            <v>153</v>
          </cell>
          <cell r="L693">
            <v>137</v>
          </cell>
          <cell r="M693">
            <v>144</v>
          </cell>
        </row>
        <row r="694">
          <cell r="A694">
            <v>5173648</v>
          </cell>
          <cell r="B694">
            <v>5110917</v>
          </cell>
          <cell r="C694">
            <v>4410</v>
          </cell>
          <cell r="D694">
            <v>7728031</v>
          </cell>
          <cell r="E694">
            <v>183</v>
          </cell>
          <cell r="F694">
            <v>157</v>
          </cell>
          <cell r="G694">
            <v>157</v>
          </cell>
          <cell r="H694">
            <v>170</v>
          </cell>
          <cell r="I694">
            <v>186</v>
          </cell>
          <cell r="J694">
            <v>167</v>
          </cell>
          <cell r="K694">
            <v>167</v>
          </cell>
          <cell r="L694">
            <v>170</v>
          </cell>
          <cell r="M694">
            <v>193</v>
          </cell>
        </row>
        <row r="695">
          <cell r="A695">
            <v>5181670</v>
          </cell>
          <cell r="B695">
            <v>5114928</v>
          </cell>
          <cell r="C695">
            <v>4410</v>
          </cell>
          <cell r="D695">
            <v>442302</v>
          </cell>
          <cell r="E695">
            <v>179</v>
          </cell>
          <cell r="F695">
            <v>7</v>
          </cell>
          <cell r="G695">
            <v>342</v>
          </cell>
          <cell r="H695">
            <v>208</v>
          </cell>
          <cell r="I695">
            <v>229</v>
          </cell>
          <cell r="J695">
            <v>209</v>
          </cell>
          <cell r="K695">
            <v>227</v>
          </cell>
          <cell r="L695">
            <v>218</v>
          </cell>
          <cell r="M695">
            <v>230</v>
          </cell>
        </row>
        <row r="696">
          <cell r="A696">
            <v>5181290</v>
          </cell>
          <cell r="B696">
            <v>5114738</v>
          </cell>
          <cell r="C696">
            <v>4410</v>
          </cell>
          <cell r="D696">
            <v>4172304</v>
          </cell>
          <cell r="E696">
            <v>202</v>
          </cell>
          <cell r="F696">
            <v>208</v>
          </cell>
          <cell r="G696">
            <v>246</v>
          </cell>
          <cell r="H696">
            <v>233</v>
          </cell>
          <cell r="I696">
            <v>260</v>
          </cell>
          <cell r="J696">
            <v>243</v>
          </cell>
          <cell r="K696">
            <v>303</v>
          </cell>
          <cell r="L696">
            <v>286</v>
          </cell>
          <cell r="M696">
            <v>317</v>
          </cell>
        </row>
        <row r="697">
          <cell r="A697">
            <v>5182094</v>
          </cell>
          <cell r="B697">
            <v>5115140</v>
          </cell>
          <cell r="C697">
            <v>4410</v>
          </cell>
          <cell r="E697">
            <v>303</v>
          </cell>
          <cell r="F697">
            <v>266</v>
          </cell>
          <cell r="G697">
            <v>254</v>
          </cell>
          <cell r="H697">
            <v>225</v>
          </cell>
          <cell r="I697">
            <v>295</v>
          </cell>
          <cell r="J697">
            <v>257</v>
          </cell>
          <cell r="K697">
            <v>272</v>
          </cell>
          <cell r="L697">
            <v>245</v>
          </cell>
          <cell r="M697">
            <v>262</v>
          </cell>
        </row>
        <row r="698">
          <cell r="A698">
            <v>5181862</v>
          </cell>
          <cell r="B698">
            <v>5115024</v>
          </cell>
          <cell r="C698">
            <v>4410</v>
          </cell>
          <cell r="E698">
            <v>172</v>
          </cell>
          <cell r="F698">
            <v>152</v>
          </cell>
          <cell r="G698">
            <v>148</v>
          </cell>
          <cell r="H698">
            <v>144</v>
          </cell>
          <cell r="I698">
            <v>213</v>
          </cell>
          <cell r="J698">
            <v>183</v>
          </cell>
          <cell r="K698">
            <v>193</v>
          </cell>
          <cell r="L698">
            <v>172</v>
          </cell>
          <cell r="M698">
            <v>184</v>
          </cell>
        </row>
        <row r="699">
          <cell r="A699">
            <v>5172472</v>
          </cell>
          <cell r="B699">
            <v>5110329</v>
          </cell>
          <cell r="C699">
            <v>4410</v>
          </cell>
          <cell r="E699">
            <v>233</v>
          </cell>
          <cell r="F699">
            <v>206</v>
          </cell>
          <cell r="G699">
            <v>200</v>
          </cell>
          <cell r="H699">
            <v>189</v>
          </cell>
          <cell r="I699">
            <v>273</v>
          </cell>
          <cell r="J699">
            <v>237</v>
          </cell>
          <cell r="K699">
            <v>251</v>
          </cell>
          <cell r="L699">
            <v>224</v>
          </cell>
          <cell r="M699">
            <v>242</v>
          </cell>
        </row>
        <row r="700">
          <cell r="A700">
            <v>5172642</v>
          </cell>
          <cell r="B700">
            <v>5110414</v>
          </cell>
          <cell r="C700">
            <v>4410</v>
          </cell>
          <cell r="D700">
            <v>33001415</v>
          </cell>
          <cell r="E700">
            <v>371</v>
          </cell>
          <cell r="F700">
            <v>261</v>
          </cell>
          <cell r="G700">
            <v>160</v>
          </cell>
          <cell r="H700">
            <v>2926</v>
          </cell>
          <cell r="I700">
            <v>281</v>
          </cell>
          <cell r="J700">
            <v>190</v>
          </cell>
          <cell r="K700">
            <v>478</v>
          </cell>
          <cell r="L700">
            <v>217</v>
          </cell>
          <cell r="M700">
            <v>302</v>
          </cell>
        </row>
        <row r="701">
          <cell r="A701">
            <v>5182318</v>
          </cell>
          <cell r="B701">
            <v>5115252</v>
          </cell>
          <cell r="C701">
            <v>4410</v>
          </cell>
          <cell r="D701">
            <v>33001547</v>
          </cell>
          <cell r="E701">
            <v>195</v>
          </cell>
          <cell r="F701">
            <v>4</v>
          </cell>
          <cell r="G701">
            <v>296</v>
          </cell>
          <cell r="H701">
            <v>116</v>
          </cell>
          <cell r="I701">
            <v>135</v>
          </cell>
          <cell r="J701">
            <v>189</v>
          </cell>
          <cell r="K701">
            <v>293</v>
          </cell>
          <cell r="L701">
            <v>256</v>
          </cell>
          <cell r="M701">
            <v>223</v>
          </cell>
        </row>
        <row r="702">
          <cell r="A702">
            <v>5172620</v>
          </cell>
          <cell r="B702">
            <v>5110403</v>
          </cell>
          <cell r="C702">
            <v>4410</v>
          </cell>
          <cell r="D702">
            <v>33001585</v>
          </cell>
          <cell r="E702">
            <v>306</v>
          </cell>
          <cell r="F702">
            <v>317</v>
          </cell>
          <cell r="G702">
            <v>141</v>
          </cell>
          <cell r="H702">
            <v>277</v>
          </cell>
          <cell r="I702">
            <v>284</v>
          </cell>
          <cell r="J702">
            <v>85</v>
          </cell>
          <cell r="K702">
            <v>79</v>
          </cell>
          <cell r="L702">
            <v>83</v>
          </cell>
          <cell r="M702">
            <v>161</v>
          </cell>
        </row>
        <row r="703">
          <cell r="A703">
            <v>5172560</v>
          </cell>
          <cell r="B703">
            <v>5110373</v>
          </cell>
          <cell r="C703">
            <v>4410</v>
          </cell>
          <cell r="D703">
            <v>33001174</v>
          </cell>
          <cell r="E703">
            <v>172</v>
          </cell>
          <cell r="F703">
            <v>152</v>
          </cell>
          <cell r="G703">
            <v>148</v>
          </cell>
          <cell r="H703">
            <v>144</v>
          </cell>
          <cell r="I703">
            <v>213</v>
          </cell>
          <cell r="J703">
            <v>226</v>
          </cell>
          <cell r="K703">
            <v>236</v>
          </cell>
          <cell r="L703">
            <v>253</v>
          </cell>
          <cell r="M703">
            <v>207</v>
          </cell>
        </row>
        <row r="704">
          <cell r="A704">
            <v>5182198</v>
          </cell>
          <cell r="B704">
            <v>5115192</v>
          </cell>
          <cell r="C704">
            <v>4410</v>
          </cell>
          <cell r="D704">
            <v>33001678</v>
          </cell>
          <cell r="E704">
            <v>263</v>
          </cell>
          <cell r="F704">
            <v>246</v>
          </cell>
          <cell r="G704">
            <v>244</v>
          </cell>
          <cell r="H704">
            <v>218</v>
          </cell>
          <cell r="I704">
            <v>230</v>
          </cell>
          <cell r="J704">
            <v>223</v>
          </cell>
          <cell r="K704">
            <v>235</v>
          </cell>
          <cell r="L704">
            <v>225</v>
          </cell>
          <cell r="M704">
            <v>233</v>
          </cell>
        </row>
        <row r="705">
          <cell r="A705">
            <v>5182222</v>
          </cell>
          <cell r="B705">
            <v>5115204</v>
          </cell>
          <cell r="C705">
            <v>4410</v>
          </cell>
          <cell r="D705">
            <v>33001590</v>
          </cell>
          <cell r="E705">
            <v>225</v>
          </cell>
          <cell r="F705">
            <v>207</v>
          </cell>
          <cell r="G705">
            <v>217</v>
          </cell>
          <cell r="H705">
            <v>199</v>
          </cell>
          <cell r="I705">
            <v>194</v>
          </cell>
          <cell r="J705">
            <v>175</v>
          </cell>
          <cell r="K705">
            <v>185</v>
          </cell>
          <cell r="L705">
            <v>169</v>
          </cell>
          <cell r="M705">
            <v>193</v>
          </cell>
        </row>
        <row r="706">
          <cell r="A706">
            <v>5182128</v>
          </cell>
          <cell r="B706">
            <v>5115157</v>
          </cell>
          <cell r="C706">
            <v>4410</v>
          </cell>
          <cell r="D706">
            <v>31993646</v>
          </cell>
          <cell r="E706">
            <v>256</v>
          </cell>
          <cell r="F706">
            <v>229</v>
          </cell>
          <cell r="G706">
            <v>221</v>
          </cell>
          <cell r="H706">
            <v>327</v>
          </cell>
          <cell r="I706">
            <v>253</v>
          </cell>
          <cell r="J706">
            <v>167</v>
          </cell>
          <cell r="K706">
            <v>167</v>
          </cell>
          <cell r="L706">
            <v>157</v>
          </cell>
          <cell r="M706">
            <v>354</v>
          </cell>
        </row>
        <row r="707">
          <cell r="A707">
            <v>5182010</v>
          </cell>
          <cell r="B707">
            <v>5115098</v>
          </cell>
          <cell r="C707">
            <v>4410</v>
          </cell>
          <cell r="D707">
            <v>33001793</v>
          </cell>
          <cell r="E707">
            <v>153</v>
          </cell>
          <cell r="F707">
            <v>102</v>
          </cell>
          <cell r="G707">
            <v>75</v>
          </cell>
          <cell r="H707">
            <v>84</v>
          </cell>
          <cell r="I707">
            <v>101</v>
          </cell>
          <cell r="J707">
            <v>101</v>
          </cell>
          <cell r="K707">
            <v>31</v>
          </cell>
          <cell r="L707">
            <v>77</v>
          </cell>
          <cell r="M707">
            <v>79</v>
          </cell>
        </row>
        <row r="708">
          <cell r="A708">
            <v>5172982</v>
          </cell>
          <cell r="B708">
            <v>5110584</v>
          </cell>
          <cell r="C708">
            <v>4410</v>
          </cell>
          <cell r="D708">
            <v>31993631</v>
          </cell>
          <cell r="E708">
            <v>241</v>
          </cell>
          <cell r="F708">
            <v>200</v>
          </cell>
          <cell r="G708">
            <v>199</v>
          </cell>
          <cell r="H708">
            <v>270</v>
          </cell>
          <cell r="I708">
            <v>179</v>
          </cell>
          <cell r="J708">
            <v>284</v>
          </cell>
          <cell r="K708">
            <v>304</v>
          </cell>
          <cell r="L708">
            <v>322</v>
          </cell>
          <cell r="M708">
            <v>264</v>
          </cell>
        </row>
        <row r="709">
          <cell r="A709">
            <v>5181948</v>
          </cell>
          <cell r="B709">
            <v>5115067</v>
          </cell>
          <cell r="C709">
            <v>4410</v>
          </cell>
          <cell r="D709">
            <v>2065978</v>
          </cell>
          <cell r="E709">
            <v>364</v>
          </cell>
          <cell r="F709">
            <v>191</v>
          </cell>
          <cell r="G709">
            <v>294</v>
          </cell>
          <cell r="H709">
            <v>322</v>
          </cell>
          <cell r="I709">
            <v>139</v>
          </cell>
          <cell r="J709">
            <v>199</v>
          </cell>
          <cell r="K709">
            <v>203</v>
          </cell>
          <cell r="L709">
            <v>210</v>
          </cell>
          <cell r="M709">
            <v>176</v>
          </cell>
        </row>
        <row r="710">
          <cell r="A710">
            <v>5172580</v>
          </cell>
          <cell r="B710">
            <v>5110383</v>
          </cell>
          <cell r="C710">
            <v>4410</v>
          </cell>
          <cell r="D710">
            <v>31116237</v>
          </cell>
          <cell r="E710">
            <v>135</v>
          </cell>
          <cell r="F710">
            <v>131</v>
          </cell>
          <cell r="G710">
            <v>122</v>
          </cell>
          <cell r="H710">
            <v>135</v>
          </cell>
          <cell r="I710">
            <v>155</v>
          </cell>
          <cell r="J710">
            <v>172</v>
          </cell>
          <cell r="K710">
            <v>165</v>
          </cell>
          <cell r="L710">
            <v>162</v>
          </cell>
          <cell r="M710">
            <v>211</v>
          </cell>
        </row>
        <row r="711">
          <cell r="A711">
            <v>5173116</v>
          </cell>
          <cell r="B711">
            <v>5110651</v>
          </cell>
          <cell r="C711">
            <v>4410</v>
          </cell>
          <cell r="D711">
            <v>31116238</v>
          </cell>
          <cell r="E711">
            <v>208</v>
          </cell>
          <cell r="F711">
            <v>236</v>
          </cell>
          <cell r="G711">
            <v>215</v>
          </cell>
          <cell r="H711">
            <v>176</v>
          </cell>
          <cell r="I711">
            <v>85</v>
          </cell>
          <cell r="J711">
            <v>161</v>
          </cell>
          <cell r="K711">
            <v>189</v>
          </cell>
          <cell r="L711">
            <v>200</v>
          </cell>
          <cell r="M711">
            <v>205</v>
          </cell>
        </row>
        <row r="712">
          <cell r="A712">
            <v>5181884</v>
          </cell>
          <cell r="B712">
            <v>5115035</v>
          </cell>
          <cell r="C712">
            <v>4410</v>
          </cell>
          <cell r="D712">
            <v>31116239</v>
          </cell>
          <cell r="E712">
            <v>172</v>
          </cell>
          <cell r="F712">
            <v>152</v>
          </cell>
          <cell r="G712">
            <v>302</v>
          </cell>
          <cell r="H712">
            <v>131</v>
          </cell>
          <cell r="I712">
            <v>276</v>
          </cell>
          <cell r="J712">
            <v>46</v>
          </cell>
          <cell r="K712">
            <v>12</v>
          </cell>
          <cell r="L712">
            <v>86</v>
          </cell>
          <cell r="M712">
            <v>88</v>
          </cell>
        </row>
        <row r="713">
          <cell r="A713">
            <v>5172942</v>
          </cell>
          <cell r="B713">
            <v>5110564</v>
          </cell>
          <cell r="C713">
            <v>4410</v>
          </cell>
          <cell r="D713">
            <v>31116245</v>
          </cell>
          <cell r="E713">
            <v>239</v>
          </cell>
          <cell r="F713">
            <v>213</v>
          </cell>
          <cell r="G713">
            <v>205</v>
          </cell>
          <cell r="H713">
            <v>182</v>
          </cell>
          <cell r="I713">
            <v>238</v>
          </cell>
          <cell r="J713">
            <v>256</v>
          </cell>
          <cell r="K713">
            <v>222</v>
          </cell>
          <cell r="L713">
            <v>169</v>
          </cell>
          <cell r="M713">
            <v>189</v>
          </cell>
        </row>
        <row r="714">
          <cell r="A714">
            <v>5172796</v>
          </cell>
          <cell r="B714">
            <v>5110491</v>
          </cell>
          <cell r="C714">
            <v>4410</v>
          </cell>
          <cell r="D714">
            <v>31116246</v>
          </cell>
          <cell r="E714">
            <v>233</v>
          </cell>
          <cell r="F714">
            <v>206</v>
          </cell>
          <cell r="G714">
            <v>200</v>
          </cell>
          <cell r="H714">
            <v>189</v>
          </cell>
          <cell r="I714">
            <v>273</v>
          </cell>
          <cell r="J714">
            <v>584</v>
          </cell>
          <cell r="K714">
            <v>740</v>
          </cell>
          <cell r="L714">
            <v>227</v>
          </cell>
          <cell r="M714">
            <v>363</v>
          </cell>
        </row>
        <row r="715">
          <cell r="A715">
            <v>5172860</v>
          </cell>
          <cell r="B715">
            <v>5110523</v>
          </cell>
          <cell r="C715">
            <v>4410</v>
          </cell>
          <cell r="D715">
            <v>31116248</v>
          </cell>
          <cell r="E715">
            <v>46</v>
          </cell>
          <cell r="F715">
            <v>88</v>
          </cell>
          <cell r="G715">
            <v>48</v>
          </cell>
          <cell r="H715">
            <v>49</v>
          </cell>
          <cell r="I715">
            <v>0</v>
          </cell>
          <cell r="J715">
            <v>78</v>
          </cell>
          <cell r="K715">
            <v>93</v>
          </cell>
          <cell r="L715">
            <v>89</v>
          </cell>
          <cell r="M715">
            <v>106</v>
          </cell>
        </row>
        <row r="716">
          <cell r="A716">
            <v>5182298</v>
          </cell>
          <cell r="B716">
            <v>5115242</v>
          </cell>
          <cell r="C716">
            <v>4410</v>
          </cell>
          <cell r="D716">
            <v>31988115</v>
          </cell>
          <cell r="E716">
            <v>60</v>
          </cell>
          <cell r="F716">
            <v>10</v>
          </cell>
          <cell r="G716">
            <v>132</v>
          </cell>
          <cell r="H716">
            <v>67</v>
          </cell>
          <cell r="I716">
            <v>75</v>
          </cell>
          <cell r="J716">
            <v>126</v>
          </cell>
          <cell r="K716">
            <v>160</v>
          </cell>
          <cell r="L716">
            <v>160</v>
          </cell>
          <cell r="M716">
            <v>176</v>
          </cell>
        </row>
        <row r="717">
          <cell r="A717">
            <v>5182276</v>
          </cell>
          <cell r="B717">
            <v>5115231</v>
          </cell>
          <cell r="C717">
            <v>4410</v>
          </cell>
          <cell r="D717">
            <v>31981290</v>
          </cell>
          <cell r="E717">
            <v>195</v>
          </cell>
          <cell r="F717">
            <v>163</v>
          </cell>
          <cell r="G717">
            <v>168</v>
          </cell>
          <cell r="H717">
            <v>160</v>
          </cell>
          <cell r="I717">
            <v>174</v>
          </cell>
          <cell r="J717">
            <v>222</v>
          </cell>
          <cell r="K717">
            <v>252</v>
          </cell>
          <cell r="L717">
            <v>248</v>
          </cell>
          <cell r="M717">
            <v>269</v>
          </cell>
        </row>
        <row r="718">
          <cell r="A718">
            <v>5172962</v>
          </cell>
          <cell r="B718">
            <v>5110574</v>
          </cell>
          <cell r="C718">
            <v>4410</v>
          </cell>
          <cell r="D718">
            <v>3519531</v>
          </cell>
          <cell r="E718">
            <v>0</v>
          </cell>
          <cell r="F718">
            <v>77</v>
          </cell>
          <cell r="G718">
            <v>0</v>
          </cell>
          <cell r="H718">
            <v>0</v>
          </cell>
          <cell r="I718">
            <v>553</v>
          </cell>
          <cell r="J718">
            <v>452</v>
          </cell>
          <cell r="K718">
            <v>301</v>
          </cell>
          <cell r="L718">
            <v>273</v>
          </cell>
          <cell r="M718">
            <v>174</v>
          </cell>
        </row>
        <row r="719">
          <cell r="A719">
            <v>5182112</v>
          </cell>
          <cell r="B719">
            <v>5115149</v>
          </cell>
          <cell r="C719">
            <v>4410</v>
          </cell>
          <cell r="D719">
            <v>1318592</v>
          </cell>
          <cell r="E719">
            <v>130</v>
          </cell>
          <cell r="F719">
            <v>101</v>
          </cell>
          <cell r="G719">
            <v>151</v>
          </cell>
          <cell r="H719">
            <v>359</v>
          </cell>
          <cell r="I719">
            <v>208</v>
          </cell>
          <cell r="J719">
            <v>253</v>
          </cell>
          <cell r="K719">
            <v>266</v>
          </cell>
          <cell r="L719">
            <v>260</v>
          </cell>
          <cell r="M719">
            <v>299</v>
          </cell>
        </row>
        <row r="720">
          <cell r="A720">
            <v>5182074</v>
          </cell>
          <cell r="B720">
            <v>5115130</v>
          </cell>
          <cell r="C720">
            <v>4410</v>
          </cell>
          <cell r="D720">
            <v>1608140</v>
          </cell>
          <cell r="E720">
            <v>94</v>
          </cell>
          <cell r="F720">
            <v>85</v>
          </cell>
          <cell r="G720">
            <v>54</v>
          </cell>
          <cell r="H720">
            <v>16</v>
          </cell>
          <cell r="I720">
            <v>17</v>
          </cell>
          <cell r="J720">
            <v>83</v>
          </cell>
          <cell r="K720">
            <v>224</v>
          </cell>
          <cell r="L720">
            <v>194</v>
          </cell>
          <cell r="M720">
            <v>173</v>
          </cell>
        </row>
        <row r="721">
          <cell r="A721">
            <v>5173134</v>
          </cell>
          <cell r="B721">
            <v>5110660</v>
          </cell>
          <cell r="C721">
            <v>4410</v>
          </cell>
          <cell r="D721">
            <v>3202137</v>
          </cell>
          <cell r="E721">
            <v>240</v>
          </cell>
          <cell r="F721">
            <v>220</v>
          </cell>
          <cell r="G721">
            <v>241</v>
          </cell>
          <cell r="H721">
            <v>258</v>
          </cell>
          <cell r="I721">
            <v>242</v>
          </cell>
          <cell r="J721">
            <v>257</v>
          </cell>
          <cell r="K721">
            <v>267</v>
          </cell>
          <cell r="L721">
            <v>208</v>
          </cell>
          <cell r="M721">
            <v>229</v>
          </cell>
        </row>
        <row r="722">
          <cell r="A722">
            <v>5172494</v>
          </cell>
          <cell r="B722">
            <v>5110340</v>
          </cell>
          <cell r="C722">
            <v>4410</v>
          </cell>
          <cell r="D722">
            <v>7095932</v>
          </cell>
          <cell r="E722">
            <v>227</v>
          </cell>
          <cell r="F722">
            <v>144</v>
          </cell>
          <cell r="G722">
            <v>202</v>
          </cell>
          <cell r="H722">
            <v>113</v>
          </cell>
          <cell r="I722">
            <v>193</v>
          </cell>
          <cell r="J722">
            <v>199</v>
          </cell>
          <cell r="K722">
            <v>149</v>
          </cell>
          <cell r="L722">
            <v>219</v>
          </cell>
          <cell r="M722">
            <v>161</v>
          </cell>
        </row>
        <row r="723">
          <cell r="A723">
            <v>5182142</v>
          </cell>
          <cell r="B723">
            <v>5115164</v>
          </cell>
          <cell r="C723">
            <v>4410</v>
          </cell>
          <cell r="D723">
            <v>652821</v>
          </cell>
          <cell r="E723">
            <v>234</v>
          </cell>
          <cell r="F723">
            <v>190</v>
          </cell>
          <cell r="G723">
            <v>172</v>
          </cell>
          <cell r="H723">
            <v>212</v>
          </cell>
          <cell r="I723">
            <v>206</v>
          </cell>
          <cell r="J723">
            <v>192</v>
          </cell>
          <cell r="K723">
            <v>203</v>
          </cell>
          <cell r="L723">
            <v>205</v>
          </cell>
          <cell r="M723">
            <v>179</v>
          </cell>
        </row>
        <row r="724">
          <cell r="A724">
            <v>5182242</v>
          </cell>
          <cell r="B724">
            <v>5115214</v>
          </cell>
          <cell r="C724">
            <v>4410</v>
          </cell>
          <cell r="D724">
            <v>16005733</v>
          </cell>
          <cell r="E724">
            <v>292</v>
          </cell>
          <cell r="F724">
            <v>193</v>
          </cell>
          <cell r="G724">
            <v>195</v>
          </cell>
          <cell r="H724">
            <v>210</v>
          </cell>
          <cell r="I724">
            <v>258</v>
          </cell>
          <cell r="J724">
            <v>131</v>
          </cell>
          <cell r="K724">
            <v>137</v>
          </cell>
          <cell r="L724">
            <v>145</v>
          </cell>
          <cell r="M724">
            <v>161</v>
          </cell>
        </row>
        <row r="725">
          <cell r="A725">
            <v>5182160</v>
          </cell>
          <cell r="B725">
            <v>5115173</v>
          </cell>
          <cell r="C725">
            <v>4410</v>
          </cell>
          <cell r="D725">
            <v>16006116</v>
          </cell>
          <cell r="E725">
            <v>211</v>
          </cell>
          <cell r="F725">
            <v>201</v>
          </cell>
          <cell r="G725">
            <v>219</v>
          </cell>
          <cell r="H725">
            <v>191</v>
          </cell>
          <cell r="I725">
            <v>197</v>
          </cell>
          <cell r="J725">
            <v>158</v>
          </cell>
          <cell r="K725">
            <v>201</v>
          </cell>
          <cell r="L725">
            <v>187</v>
          </cell>
          <cell r="M725">
            <v>169</v>
          </cell>
        </row>
        <row r="726">
          <cell r="A726">
            <v>5182032</v>
          </cell>
          <cell r="B726">
            <v>5115109</v>
          </cell>
          <cell r="C726">
            <v>4410</v>
          </cell>
          <cell r="D726">
            <v>9111051</v>
          </cell>
          <cell r="E726">
            <v>159</v>
          </cell>
          <cell r="F726">
            <v>279</v>
          </cell>
          <cell r="G726">
            <v>191</v>
          </cell>
          <cell r="H726">
            <v>221</v>
          </cell>
          <cell r="I726">
            <v>237</v>
          </cell>
          <cell r="J726">
            <v>230</v>
          </cell>
          <cell r="K726">
            <v>250</v>
          </cell>
          <cell r="L726">
            <v>287</v>
          </cell>
          <cell r="M726">
            <v>326</v>
          </cell>
        </row>
        <row r="727">
          <cell r="A727">
            <v>5182360</v>
          </cell>
          <cell r="B727">
            <v>5115273</v>
          </cell>
          <cell r="C727">
            <v>4410</v>
          </cell>
          <cell r="D727">
            <v>861966</v>
          </cell>
          <cell r="E727">
            <v>92</v>
          </cell>
          <cell r="F727">
            <v>89</v>
          </cell>
          <cell r="G727">
            <v>98</v>
          </cell>
          <cell r="H727">
            <v>21</v>
          </cell>
          <cell r="I727">
            <v>75</v>
          </cell>
          <cell r="J727">
            <v>70</v>
          </cell>
          <cell r="K727">
            <v>76</v>
          </cell>
          <cell r="L727">
            <v>67</v>
          </cell>
          <cell r="M727">
            <v>69</v>
          </cell>
        </row>
        <row r="728">
          <cell r="A728">
            <v>5181970</v>
          </cell>
          <cell r="B728">
            <v>5115078</v>
          </cell>
          <cell r="C728">
            <v>4410</v>
          </cell>
          <cell r="D728">
            <v>1837448</v>
          </cell>
          <cell r="E728">
            <v>188</v>
          </cell>
          <cell r="F728">
            <v>156</v>
          </cell>
          <cell r="G728">
            <v>167</v>
          </cell>
          <cell r="H728">
            <v>169</v>
          </cell>
          <cell r="I728">
            <v>163</v>
          </cell>
          <cell r="J728">
            <v>155</v>
          </cell>
          <cell r="K728">
            <v>189</v>
          </cell>
          <cell r="L728">
            <v>223</v>
          </cell>
          <cell r="M728">
            <v>212</v>
          </cell>
        </row>
        <row r="729">
          <cell r="A729">
            <v>5172710</v>
          </cell>
          <cell r="B729">
            <v>5110448</v>
          </cell>
          <cell r="C729">
            <v>4410</v>
          </cell>
          <cell r="D729">
            <v>70003616</v>
          </cell>
          <cell r="E729">
            <v>257</v>
          </cell>
          <cell r="F729">
            <v>235</v>
          </cell>
          <cell r="G729">
            <v>251</v>
          </cell>
          <cell r="H729">
            <v>238</v>
          </cell>
          <cell r="I729">
            <v>262</v>
          </cell>
          <cell r="J729">
            <v>248</v>
          </cell>
          <cell r="K729">
            <v>271</v>
          </cell>
          <cell r="L729">
            <v>313</v>
          </cell>
          <cell r="M729">
            <v>238</v>
          </cell>
        </row>
        <row r="730">
          <cell r="A730">
            <v>5172880</v>
          </cell>
          <cell r="B730">
            <v>5110533</v>
          </cell>
          <cell r="C730">
            <v>4410</v>
          </cell>
          <cell r="D730">
            <v>1752930</v>
          </cell>
          <cell r="E730">
            <v>176</v>
          </cell>
          <cell r="F730">
            <v>42</v>
          </cell>
          <cell r="G730">
            <v>156</v>
          </cell>
          <cell r="H730">
            <v>43</v>
          </cell>
          <cell r="I730">
            <v>256</v>
          </cell>
          <cell r="J730">
            <v>139</v>
          </cell>
          <cell r="K730">
            <v>330</v>
          </cell>
          <cell r="L730">
            <v>329</v>
          </cell>
          <cell r="M730">
            <v>336</v>
          </cell>
        </row>
        <row r="731">
          <cell r="A731">
            <v>5172838</v>
          </cell>
          <cell r="B731">
            <v>5110512</v>
          </cell>
          <cell r="C731">
            <v>4410</v>
          </cell>
          <cell r="D731">
            <v>3730363</v>
          </cell>
          <cell r="E731">
            <v>207</v>
          </cell>
          <cell r="F731">
            <v>178</v>
          </cell>
          <cell r="G731">
            <v>186</v>
          </cell>
          <cell r="H731">
            <v>186</v>
          </cell>
          <cell r="I731">
            <v>183</v>
          </cell>
          <cell r="J731">
            <v>166</v>
          </cell>
          <cell r="K731">
            <v>197</v>
          </cell>
          <cell r="L731">
            <v>179</v>
          </cell>
          <cell r="M731">
            <v>201</v>
          </cell>
        </row>
        <row r="732">
          <cell r="A732">
            <v>5172816</v>
          </cell>
          <cell r="B732">
            <v>5110501</v>
          </cell>
          <cell r="C732">
            <v>4410</v>
          </cell>
          <cell r="D732">
            <v>3730168</v>
          </cell>
          <cell r="E732">
            <v>139</v>
          </cell>
          <cell r="F732">
            <v>160</v>
          </cell>
          <cell r="G732">
            <v>127</v>
          </cell>
          <cell r="H732">
            <v>166</v>
          </cell>
          <cell r="I732">
            <v>157</v>
          </cell>
          <cell r="J732">
            <v>216</v>
          </cell>
          <cell r="K732">
            <v>163</v>
          </cell>
          <cell r="L732">
            <v>174</v>
          </cell>
          <cell r="M732">
            <v>189</v>
          </cell>
        </row>
        <row r="733">
          <cell r="A733">
            <v>5172776</v>
          </cell>
          <cell r="B733">
            <v>5110481</v>
          </cell>
          <cell r="C733">
            <v>4410</v>
          </cell>
          <cell r="D733">
            <v>3729805</v>
          </cell>
          <cell r="E733">
            <v>30</v>
          </cell>
          <cell r="F733">
            <v>33</v>
          </cell>
          <cell r="G733">
            <v>27</v>
          </cell>
          <cell r="H733">
            <v>37</v>
          </cell>
          <cell r="I733">
            <v>41</v>
          </cell>
          <cell r="J733">
            <v>38</v>
          </cell>
          <cell r="K733">
            <v>35</v>
          </cell>
          <cell r="L733">
            <v>36</v>
          </cell>
          <cell r="M733">
            <v>39</v>
          </cell>
        </row>
        <row r="734">
          <cell r="A734">
            <v>5172996</v>
          </cell>
          <cell r="B734">
            <v>5110591</v>
          </cell>
          <cell r="C734">
            <v>4410</v>
          </cell>
          <cell r="D734">
            <v>6824716</v>
          </cell>
          <cell r="E734">
            <v>161</v>
          </cell>
          <cell r="F734">
            <v>136</v>
          </cell>
          <cell r="G734">
            <v>154</v>
          </cell>
          <cell r="H734">
            <v>158</v>
          </cell>
          <cell r="I734">
            <v>141</v>
          </cell>
          <cell r="J734">
            <v>134</v>
          </cell>
          <cell r="K734">
            <v>141</v>
          </cell>
          <cell r="L734">
            <v>195</v>
          </cell>
          <cell r="M734">
            <v>284</v>
          </cell>
        </row>
        <row r="735">
          <cell r="A735">
            <v>5172600</v>
          </cell>
          <cell r="B735">
            <v>5110393</v>
          </cell>
          <cell r="C735">
            <v>4410</v>
          </cell>
          <cell r="D735">
            <v>6821987</v>
          </cell>
          <cell r="E735">
            <v>305</v>
          </cell>
          <cell r="F735">
            <v>260</v>
          </cell>
          <cell r="G735">
            <v>290</v>
          </cell>
          <cell r="H735">
            <v>289</v>
          </cell>
          <cell r="I735">
            <v>295</v>
          </cell>
          <cell r="J735">
            <v>295</v>
          </cell>
          <cell r="K735">
            <v>284</v>
          </cell>
          <cell r="L735">
            <v>237</v>
          </cell>
          <cell r="M735">
            <v>125</v>
          </cell>
        </row>
        <row r="736">
          <cell r="A736">
            <v>5182410</v>
          </cell>
          <cell r="B736">
            <v>5115298</v>
          </cell>
          <cell r="C736">
            <v>4410</v>
          </cell>
          <cell r="D736">
            <v>2970052</v>
          </cell>
          <cell r="E736">
            <v>143</v>
          </cell>
          <cell r="F736">
            <v>124</v>
          </cell>
          <cell r="G736">
            <v>124</v>
          </cell>
          <cell r="H736">
            <v>119</v>
          </cell>
          <cell r="I736">
            <v>123</v>
          </cell>
          <cell r="J736">
            <v>101</v>
          </cell>
          <cell r="K736">
            <v>52</v>
          </cell>
          <cell r="L736">
            <v>103</v>
          </cell>
          <cell r="M736">
            <v>125</v>
          </cell>
        </row>
        <row r="737">
          <cell r="A737">
            <v>5180294</v>
          </cell>
          <cell r="B737">
            <v>5114240</v>
          </cell>
          <cell r="C737">
            <v>4410</v>
          </cell>
          <cell r="D737">
            <v>6823182</v>
          </cell>
          <cell r="E737">
            <v>105</v>
          </cell>
          <cell r="F737">
            <v>83</v>
          </cell>
          <cell r="G737">
            <v>101</v>
          </cell>
          <cell r="H737">
            <v>88</v>
          </cell>
          <cell r="I737">
            <v>100</v>
          </cell>
          <cell r="J737">
            <v>90</v>
          </cell>
          <cell r="K737">
            <v>90</v>
          </cell>
          <cell r="L737">
            <v>76</v>
          </cell>
          <cell r="M737">
            <v>91</v>
          </cell>
        </row>
        <row r="738">
          <cell r="A738">
            <v>5172900</v>
          </cell>
          <cell r="B738">
            <v>5110543</v>
          </cell>
          <cell r="C738">
            <v>4410</v>
          </cell>
          <cell r="D738">
            <v>1751228</v>
          </cell>
          <cell r="E738">
            <v>118</v>
          </cell>
          <cell r="F738">
            <v>95</v>
          </cell>
          <cell r="G738">
            <v>102</v>
          </cell>
          <cell r="H738">
            <v>98</v>
          </cell>
          <cell r="I738">
            <v>128</v>
          </cell>
          <cell r="J738">
            <v>140</v>
          </cell>
          <cell r="K738">
            <v>149</v>
          </cell>
          <cell r="L738">
            <v>150</v>
          </cell>
          <cell r="M738">
            <v>143</v>
          </cell>
        </row>
        <row r="739">
          <cell r="A739">
            <v>5172922</v>
          </cell>
          <cell r="B739">
            <v>5110554</v>
          </cell>
          <cell r="C739">
            <v>4410</v>
          </cell>
          <cell r="D739">
            <v>6825380</v>
          </cell>
          <cell r="E739">
            <v>242</v>
          </cell>
          <cell r="F739">
            <v>424</v>
          </cell>
          <cell r="G739">
            <v>217</v>
          </cell>
          <cell r="H739">
            <v>145</v>
          </cell>
          <cell r="I739">
            <v>122</v>
          </cell>
          <cell r="J739">
            <v>171</v>
          </cell>
          <cell r="K739">
            <v>108</v>
          </cell>
          <cell r="L739">
            <v>163</v>
          </cell>
          <cell r="M739">
            <v>216</v>
          </cell>
        </row>
        <row r="740">
          <cell r="A740">
            <v>5173016</v>
          </cell>
          <cell r="B740">
            <v>5110601</v>
          </cell>
          <cell r="C740">
            <v>4410</v>
          </cell>
          <cell r="D740">
            <v>6822519</v>
          </cell>
          <cell r="E740">
            <v>303</v>
          </cell>
          <cell r="F740">
            <v>247</v>
          </cell>
          <cell r="G740">
            <v>260</v>
          </cell>
          <cell r="H740">
            <v>210</v>
          </cell>
          <cell r="I740">
            <v>319</v>
          </cell>
          <cell r="J740">
            <v>230</v>
          </cell>
          <cell r="K740">
            <v>252</v>
          </cell>
          <cell r="L740">
            <v>271</v>
          </cell>
          <cell r="M740">
            <v>253</v>
          </cell>
        </row>
        <row r="741">
          <cell r="A741">
            <v>5172754</v>
          </cell>
          <cell r="B741">
            <v>5110470</v>
          </cell>
          <cell r="C741">
            <v>4410</v>
          </cell>
          <cell r="D741">
            <v>6822047</v>
          </cell>
          <cell r="E741">
            <v>272</v>
          </cell>
          <cell r="F741">
            <v>291</v>
          </cell>
          <cell r="G741">
            <v>275</v>
          </cell>
          <cell r="H741">
            <v>262</v>
          </cell>
          <cell r="I741">
            <v>268</v>
          </cell>
          <cell r="J741">
            <v>248</v>
          </cell>
          <cell r="K741">
            <v>305</v>
          </cell>
          <cell r="L741">
            <v>277</v>
          </cell>
          <cell r="M741">
            <v>317</v>
          </cell>
        </row>
        <row r="742">
          <cell r="A742">
            <v>5172732</v>
          </cell>
          <cell r="B742">
            <v>5110459</v>
          </cell>
          <cell r="C742">
            <v>4410</v>
          </cell>
          <cell r="D742">
            <v>1751170</v>
          </cell>
          <cell r="E742">
            <v>264</v>
          </cell>
          <cell r="F742">
            <v>233</v>
          </cell>
          <cell r="G742">
            <v>144</v>
          </cell>
          <cell r="H742">
            <v>106</v>
          </cell>
          <cell r="I742">
            <v>113</v>
          </cell>
          <cell r="J742">
            <v>101</v>
          </cell>
          <cell r="K742">
            <v>105</v>
          </cell>
          <cell r="L742">
            <v>99</v>
          </cell>
          <cell r="M742">
            <v>96</v>
          </cell>
        </row>
        <row r="743">
          <cell r="A743">
            <v>5172538</v>
          </cell>
          <cell r="B743">
            <v>5110362</v>
          </cell>
          <cell r="C743">
            <v>4410</v>
          </cell>
          <cell r="D743">
            <v>3741192</v>
          </cell>
          <cell r="E743">
            <v>201</v>
          </cell>
          <cell r="F743">
            <v>117</v>
          </cell>
          <cell r="G743">
            <v>214</v>
          </cell>
          <cell r="H743">
            <v>143</v>
          </cell>
          <cell r="I743">
            <v>196</v>
          </cell>
          <cell r="J743">
            <v>238</v>
          </cell>
          <cell r="K743">
            <v>135</v>
          </cell>
          <cell r="L743">
            <v>170</v>
          </cell>
          <cell r="M743">
            <v>234</v>
          </cell>
        </row>
        <row r="744">
          <cell r="A744">
            <v>5172516</v>
          </cell>
          <cell r="B744">
            <v>5110351</v>
          </cell>
          <cell r="C744">
            <v>4410</v>
          </cell>
          <cell r="D744">
            <v>1751493</v>
          </cell>
          <cell r="E744">
            <v>79</v>
          </cell>
          <cell r="F744">
            <v>82</v>
          </cell>
          <cell r="G744">
            <v>10</v>
          </cell>
          <cell r="H744">
            <v>8</v>
          </cell>
          <cell r="I744">
            <v>80</v>
          </cell>
          <cell r="J744">
            <v>71</v>
          </cell>
          <cell r="K744">
            <v>56</v>
          </cell>
          <cell r="L744">
            <v>51</v>
          </cell>
          <cell r="M744">
            <v>47</v>
          </cell>
        </row>
        <row r="745">
          <cell r="A745">
            <v>5173098</v>
          </cell>
          <cell r="B745">
            <v>5110642</v>
          </cell>
          <cell r="C745">
            <v>4410</v>
          </cell>
          <cell r="D745">
            <v>6825296</v>
          </cell>
          <cell r="E745">
            <v>69</v>
          </cell>
          <cell r="F745">
            <v>61</v>
          </cell>
          <cell r="G745">
            <v>58</v>
          </cell>
          <cell r="H745">
            <v>58</v>
          </cell>
          <cell r="I745">
            <v>62</v>
          </cell>
          <cell r="J745">
            <v>53</v>
          </cell>
          <cell r="K745">
            <v>64</v>
          </cell>
          <cell r="L745">
            <v>58</v>
          </cell>
          <cell r="M745">
            <v>61</v>
          </cell>
        </row>
        <row r="746">
          <cell r="A746">
            <v>5182426</v>
          </cell>
          <cell r="B746">
            <v>5115306</v>
          </cell>
          <cell r="C746">
            <v>4410</v>
          </cell>
          <cell r="D746">
            <v>3304774</v>
          </cell>
          <cell r="E746">
            <v>198</v>
          </cell>
          <cell r="F746">
            <v>188</v>
          </cell>
          <cell r="G746">
            <v>220</v>
          </cell>
          <cell r="H746">
            <v>173</v>
          </cell>
          <cell r="I746">
            <v>234</v>
          </cell>
          <cell r="J746">
            <v>204</v>
          </cell>
          <cell r="K746">
            <v>221</v>
          </cell>
          <cell r="L746">
            <v>194</v>
          </cell>
          <cell r="M746">
            <v>199</v>
          </cell>
        </row>
        <row r="747">
          <cell r="A747">
            <v>5181818</v>
          </cell>
          <cell r="B747">
            <v>5115002</v>
          </cell>
          <cell r="C747">
            <v>4410</v>
          </cell>
          <cell r="D747">
            <v>3362898</v>
          </cell>
          <cell r="E747">
            <v>95</v>
          </cell>
          <cell r="F747">
            <v>94</v>
          </cell>
          <cell r="G747">
            <v>89</v>
          </cell>
          <cell r="H747">
            <v>38</v>
          </cell>
          <cell r="I747">
            <v>147</v>
          </cell>
          <cell r="J747">
            <v>93</v>
          </cell>
          <cell r="K747">
            <v>98</v>
          </cell>
          <cell r="L747">
            <v>87</v>
          </cell>
          <cell r="M747">
            <v>103</v>
          </cell>
        </row>
        <row r="748">
          <cell r="A748">
            <v>5181840</v>
          </cell>
          <cell r="B748">
            <v>5115013</v>
          </cell>
          <cell r="C748">
            <v>4410</v>
          </cell>
          <cell r="D748">
            <v>3362455</v>
          </cell>
          <cell r="E748">
            <v>297</v>
          </cell>
          <cell r="F748">
            <v>221</v>
          </cell>
          <cell r="G748">
            <v>79</v>
          </cell>
          <cell r="H748">
            <v>122</v>
          </cell>
          <cell r="I748">
            <v>106</v>
          </cell>
          <cell r="J748">
            <v>120</v>
          </cell>
          <cell r="K748">
            <v>115</v>
          </cell>
          <cell r="L748">
            <v>89</v>
          </cell>
          <cell r="M748">
            <v>134</v>
          </cell>
        </row>
        <row r="749">
          <cell r="A749">
            <v>5182388</v>
          </cell>
          <cell r="B749">
            <v>5115287</v>
          </cell>
          <cell r="C749">
            <v>4410</v>
          </cell>
          <cell r="D749">
            <v>1273624</v>
          </cell>
          <cell r="E749">
            <v>132</v>
          </cell>
          <cell r="F749">
            <v>135</v>
          </cell>
          <cell r="G749">
            <v>140</v>
          </cell>
          <cell r="H749">
            <v>143</v>
          </cell>
          <cell r="I749">
            <v>149</v>
          </cell>
          <cell r="J749">
            <v>136</v>
          </cell>
          <cell r="K749">
            <v>143</v>
          </cell>
          <cell r="L749">
            <v>130</v>
          </cell>
          <cell r="M749">
            <v>133</v>
          </cell>
        </row>
        <row r="750">
          <cell r="A750">
            <v>5182378</v>
          </cell>
          <cell r="B750">
            <v>5115282</v>
          </cell>
          <cell r="C750">
            <v>4410</v>
          </cell>
          <cell r="D750">
            <v>3741259</v>
          </cell>
          <cell r="E750">
            <v>162</v>
          </cell>
          <cell r="F750">
            <v>268</v>
          </cell>
          <cell r="G750">
            <v>284</v>
          </cell>
          <cell r="H750">
            <v>140</v>
          </cell>
          <cell r="I750">
            <v>149</v>
          </cell>
          <cell r="J750">
            <v>149</v>
          </cell>
          <cell r="K750">
            <v>151</v>
          </cell>
          <cell r="L750">
            <v>139</v>
          </cell>
          <cell r="M750">
            <v>148</v>
          </cell>
        </row>
        <row r="751">
          <cell r="A751">
            <v>5182260</v>
          </cell>
          <cell r="B751">
            <v>5115223</v>
          </cell>
          <cell r="C751">
            <v>4410</v>
          </cell>
          <cell r="D751">
            <v>2105087</v>
          </cell>
          <cell r="E751">
            <v>252</v>
          </cell>
          <cell r="F751">
            <v>186</v>
          </cell>
          <cell r="G751">
            <v>158</v>
          </cell>
          <cell r="H751">
            <v>153</v>
          </cell>
          <cell r="I751">
            <v>184</v>
          </cell>
          <cell r="J751">
            <v>189</v>
          </cell>
          <cell r="K751">
            <v>299</v>
          </cell>
          <cell r="L751">
            <v>289</v>
          </cell>
          <cell r="M751">
            <v>214</v>
          </cell>
        </row>
        <row r="752">
          <cell r="A752">
            <v>5182182</v>
          </cell>
          <cell r="B752">
            <v>5115184</v>
          </cell>
          <cell r="C752">
            <v>4410</v>
          </cell>
          <cell r="D752">
            <v>3303604</v>
          </cell>
          <cell r="E752">
            <v>310</v>
          </cell>
          <cell r="F752">
            <v>188</v>
          </cell>
          <cell r="G752">
            <v>210</v>
          </cell>
          <cell r="H752">
            <v>198</v>
          </cell>
          <cell r="I752">
            <v>202</v>
          </cell>
          <cell r="J752">
            <v>185</v>
          </cell>
          <cell r="K752">
            <v>193</v>
          </cell>
          <cell r="L752">
            <v>155</v>
          </cell>
          <cell r="M752">
            <v>148</v>
          </cell>
        </row>
        <row r="753">
          <cell r="A753">
            <v>5182054</v>
          </cell>
          <cell r="B753">
            <v>5115120</v>
          </cell>
          <cell r="C753">
            <v>4410</v>
          </cell>
          <cell r="D753">
            <v>4746782</v>
          </cell>
          <cell r="E753">
            <v>114</v>
          </cell>
          <cell r="F753">
            <v>121</v>
          </cell>
          <cell r="G753">
            <v>166</v>
          </cell>
          <cell r="H753">
            <v>92</v>
          </cell>
          <cell r="I753">
            <v>106</v>
          </cell>
          <cell r="J753">
            <v>117</v>
          </cell>
          <cell r="K753">
            <v>141</v>
          </cell>
          <cell r="L753">
            <v>144</v>
          </cell>
          <cell r="M753">
            <v>158</v>
          </cell>
        </row>
        <row r="754">
          <cell r="A754">
            <v>5182338</v>
          </cell>
          <cell r="B754">
            <v>5115262</v>
          </cell>
          <cell r="C754">
            <v>4410</v>
          </cell>
          <cell r="D754">
            <v>7115383</v>
          </cell>
          <cell r="E754">
            <v>76</v>
          </cell>
          <cell r="F754">
            <v>68</v>
          </cell>
          <cell r="G754">
            <v>65</v>
          </cell>
          <cell r="H754">
            <v>67</v>
          </cell>
          <cell r="I754">
            <v>65</v>
          </cell>
          <cell r="J754">
            <v>65</v>
          </cell>
          <cell r="K754">
            <v>33</v>
          </cell>
          <cell r="L754">
            <v>167</v>
          </cell>
          <cell r="M754">
            <v>142</v>
          </cell>
        </row>
        <row r="755">
          <cell r="A755">
            <v>5172688</v>
          </cell>
          <cell r="B755">
            <v>5110437</v>
          </cell>
          <cell r="C755">
            <v>4410</v>
          </cell>
          <cell r="D755">
            <v>7725828</v>
          </cell>
          <cell r="E755">
            <v>263</v>
          </cell>
          <cell r="F755">
            <v>242</v>
          </cell>
          <cell r="G755">
            <v>228</v>
          </cell>
          <cell r="H755">
            <v>218</v>
          </cell>
          <cell r="I755">
            <v>214</v>
          </cell>
          <cell r="J755">
            <v>209</v>
          </cell>
          <cell r="K755">
            <v>237</v>
          </cell>
          <cell r="L755">
            <v>291</v>
          </cell>
          <cell r="M755">
            <v>296</v>
          </cell>
        </row>
        <row r="756">
          <cell r="A756">
            <v>5172664</v>
          </cell>
          <cell r="B756">
            <v>5110425</v>
          </cell>
          <cell r="C756">
            <v>4410</v>
          </cell>
          <cell r="D756">
            <v>7729366</v>
          </cell>
          <cell r="E756">
            <v>79</v>
          </cell>
          <cell r="F756">
            <v>73</v>
          </cell>
          <cell r="G756">
            <v>81</v>
          </cell>
          <cell r="H756">
            <v>30</v>
          </cell>
          <cell r="I756">
            <v>64</v>
          </cell>
          <cell r="J756">
            <v>67</v>
          </cell>
          <cell r="K756">
            <v>52</v>
          </cell>
          <cell r="L756">
            <v>63</v>
          </cell>
          <cell r="M756">
            <v>101</v>
          </cell>
        </row>
        <row r="757">
          <cell r="A757">
            <v>5181904</v>
          </cell>
          <cell r="B757">
            <v>5115045</v>
          </cell>
          <cell r="C757">
            <v>4410</v>
          </cell>
          <cell r="D757">
            <v>18492532</v>
          </cell>
          <cell r="E757">
            <v>110</v>
          </cell>
          <cell r="F757">
            <v>80</v>
          </cell>
          <cell r="G757">
            <v>49</v>
          </cell>
          <cell r="H757">
            <v>43</v>
          </cell>
          <cell r="I757">
            <v>31</v>
          </cell>
          <cell r="J757">
            <v>60</v>
          </cell>
          <cell r="K757">
            <v>18</v>
          </cell>
          <cell r="L757">
            <v>20</v>
          </cell>
          <cell r="M757">
            <v>50</v>
          </cell>
        </row>
        <row r="758">
          <cell r="A758">
            <v>5173074</v>
          </cell>
          <cell r="B758">
            <v>5110630</v>
          </cell>
          <cell r="C758">
            <v>4410</v>
          </cell>
          <cell r="D758">
            <v>445012</v>
          </cell>
          <cell r="E758">
            <v>185</v>
          </cell>
          <cell r="F758">
            <v>253</v>
          </cell>
          <cell r="G758">
            <v>72</v>
          </cell>
          <cell r="H758">
            <v>143</v>
          </cell>
          <cell r="I758">
            <v>219</v>
          </cell>
          <cell r="J758">
            <v>251</v>
          </cell>
          <cell r="K758">
            <v>234</v>
          </cell>
          <cell r="L758">
            <v>215</v>
          </cell>
          <cell r="M758">
            <v>226</v>
          </cell>
        </row>
        <row r="759">
          <cell r="A759">
            <v>5181926</v>
          </cell>
          <cell r="B759">
            <v>5115056</v>
          </cell>
          <cell r="C759">
            <v>4410</v>
          </cell>
          <cell r="D759">
            <v>33001526</v>
          </cell>
          <cell r="E759">
            <v>112</v>
          </cell>
          <cell r="F759">
            <v>156</v>
          </cell>
          <cell r="G759">
            <v>88</v>
          </cell>
          <cell r="H759">
            <v>87</v>
          </cell>
          <cell r="I759">
            <v>104</v>
          </cell>
          <cell r="J759">
            <v>90</v>
          </cell>
          <cell r="K759">
            <v>0</v>
          </cell>
          <cell r="L759">
            <v>168</v>
          </cell>
          <cell r="M759">
            <v>91</v>
          </cell>
        </row>
        <row r="760">
          <cell r="A760">
            <v>5182574</v>
          </cell>
          <cell r="B760">
            <v>5115380</v>
          </cell>
          <cell r="C760">
            <v>4410</v>
          </cell>
          <cell r="E760">
            <v>233</v>
          </cell>
          <cell r="F760">
            <v>206</v>
          </cell>
          <cell r="G760">
            <v>200</v>
          </cell>
          <cell r="H760">
            <v>189</v>
          </cell>
          <cell r="I760">
            <v>273</v>
          </cell>
          <cell r="J760">
            <v>237</v>
          </cell>
          <cell r="K760">
            <v>251</v>
          </cell>
          <cell r="L760">
            <v>224</v>
          </cell>
          <cell r="M760">
            <v>242</v>
          </cell>
        </row>
        <row r="761">
          <cell r="A761">
            <v>5081362</v>
          </cell>
          <cell r="B761">
            <v>5064774</v>
          </cell>
          <cell r="C761">
            <v>4410</v>
          </cell>
          <cell r="E761">
            <v>144</v>
          </cell>
          <cell r="F761">
            <v>128</v>
          </cell>
          <cell r="G761">
            <v>124</v>
          </cell>
          <cell r="H761">
            <v>119</v>
          </cell>
          <cell r="I761">
            <v>175</v>
          </cell>
          <cell r="J761">
            <v>149</v>
          </cell>
          <cell r="K761">
            <v>157</v>
          </cell>
          <cell r="L761">
            <v>141</v>
          </cell>
          <cell r="M761">
            <v>151</v>
          </cell>
        </row>
        <row r="762">
          <cell r="A762">
            <v>5071492</v>
          </cell>
          <cell r="B762">
            <v>5059839</v>
          </cell>
          <cell r="C762">
            <v>4410</v>
          </cell>
          <cell r="E762">
            <v>504</v>
          </cell>
          <cell r="F762">
            <v>446</v>
          </cell>
          <cell r="G762">
            <v>432</v>
          </cell>
          <cell r="H762">
            <v>388</v>
          </cell>
          <cell r="I762">
            <v>504</v>
          </cell>
          <cell r="J762">
            <v>432</v>
          </cell>
          <cell r="K762">
            <v>460</v>
          </cell>
          <cell r="L762">
            <v>417</v>
          </cell>
          <cell r="M762">
            <v>432</v>
          </cell>
        </row>
        <row r="763">
          <cell r="A763">
            <v>5071468</v>
          </cell>
          <cell r="B763">
            <v>5059827</v>
          </cell>
          <cell r="C763">
            <v>4410</v>
          </cell>
          <cell r="E763">
            <v>504</v>
          </cell>
          <cell r="F763">
            <v>446</v>
          </cell>
          <cell r="G763">
            <v>432</v>
          </cell>
          <cell r="H763">
            <v>388</v>
          </cell>
          <cell r="I763">
            <v>504</v>
          </cell>
          <cell r="J763">
            <v>432</v>
          </cell>
          <cell r="K763">
            <v>460</v>
          </cell>
          <cell r="L763">
            <v>417</v>
          </cell>
          <cell r="M763">
            <v>432</v>
          </cell>
        </row>
        <row r="764">
          <cell r="A764">
            <v>5172260</v>
          </cell>
          <cell r="B764">
            <v>5110223</v>
          </cell>
          <cell r="C764">
            <v>4410</v>
          </cell>
          <cell r="E764">
            <v>233</v>
          </cell>
          <cell r="F764">
            <v>206</v>
          </cell>
          <cell r="G764">
            <v>200</v>
          </cell>
          <cell r="H764">
            <v>189</v>
          </cell>
          <cell r="I764">
            <v>273</v>
          </cell>
          <cell r="J764">
            <v>237</v>
          </cell>
          <cell r="K764">
            <v>251</v>
          </cell>
          <cell r="L764">
            <v>224</v>
          </cell>
          <cell r="M764">
            <v>242</v>
          </cell>
        </row>
        <row r="765">
          <cell r="A765">
            <v>5172042</v>
          </cell>
          <cell r="B765">
            <v>5110114</v>
          </cell>
          <cell r="C765">
            <v>4410</v>
          </cell>
          <cell r="D765">
            <v>31116244</v>
          </cell>
          <cell r="E765">
            <v>211</v>
          </cell>
          <cell r="F765">
            <v>184</v>
          </cell>
          <cell r="G765">
            <v>217</v>
          </cell>
          <cell r="H765">
            <v>224</v>
          </cell>
          <cell r="I765">
            <v>220</v>
          </cell>
          <cell r="J765">
            <v>181</v>
          </cell>
          <cell r="K765">
            <v>185</v>
          </cell>
          <cell r="L765">
            <v>180</v>
          </cell>
          <cell r="M765">
            <v>370</v>
          </cell>
        </row>
        <row r="766">
          <cell r="A766">
            <v>5182832</v>
          </cell>
          <cell r="B766">
            <v>5115509</v>
          </cell>
          <cell r="C766">
            <v>4410</v>
          </cell>
          <cell r="D766">
            <v>31988075</v>
          </cell>
          <cell r="E766">
            <v>292</v>
          </cell>
          <cell r="F766">
            <v>204</v>
          </cell>
          <cell r="G766">
            <v>262</v>
          </cell>
          <cell r="H766">
            <v>256</v>
          </cell>
          <cell r="I766">
            <v>474</v>
          </cell>
          <cell r="J766">
            <v>223</v>
          </cell>
          <cell r="K766">
            <v>382</v>
          </cell>
          <cell r="L766">
            <v>347</v>
          </cell>
          <cell r="M766">
            <v>365</v>
          </cell>
        </row>
        <row r="767">
          <cell r="A767">
            <v>5172386</v>
          </cell>
          <cell r="B767">
            <v>5110286</v>
          </cell>
          <cell r="C767">
            <v>4410</v>
          </cell>
          <cell r="D767">
            <v>31988142</v>
          </cell>
          <cell r="E767">
            <v>885</v>
          </cell>
          <cell r="F767">
            <v>716</v>
          </cell>
          <cell r="G767">
            <v>795</v>
          </cell>
          <cell r="H767">
            <v>773</v>
          </cell>
          <cell r="I767">
            <v>534</v>
          </cell>
          <cell r="J767">
            <v>926</v>
          </cell>
          <cell r="K767">
            <v>1058</v>
          </cell>
          <cell r="L767">
            <v>223</v>
          </cell>
          <cell r="M767">
            <v>345</v>
          </cell>
        </row>
        <row r="768">
          <cell r="A768">
            <v>5182980</v>
          </cell>
          <cell r="B768">
            <v>5115583</v>
          </cell>
          <cell r="C768">
            <v>4410</v>
          </cell>
          <cell r="D768">
            <v>31988297</v>
          </cell>
          <cell r="E768">
            <v>136</v>
          </cell>
          <cell r="F768">
            <v>120</v>
          </cell>
          <cell r="G768">
            <v>132</v>
          </cell>
          <cell r="H768">
            <v>153</v>
          </cell>
          <cell r="I768">
            <v>178</v>
          </cell>
          <cell r="J768">
            <v>120</v>
          </cell>
          <cell r="K768">
            <v>182</v>
          </cell>
          <cell r="L768">
            <v>165</v>
          </cell>
          <cell r="M768">
            <v>205</v>
          </cell>
        </row>
        <row r="769">
          <cell r="A769">
            <v>5172238</v>
          </cell>
          <cell r="B769">
            <v>5110212</v>
          </cell>
          <cell r="C769">
            <v>4410</v>
          </cell>
          <cell r="D769">
            <v>31988295</v>
          </cell>
          <cell r="E769">
            <v>233</v>
          </cell>
          <cell r="F769">
            <v>206</v>
          </cell>
          <cell r="G769">
            <v>200</v>
          </cell>
          <cell r="H769">
            <v>189</v>
          </cell>
          <cell r="I769">
            <v>273</v>
          </cell>
          <cell r="J769">
            <v>129</v>
          </cell>
          <cell r="K769">
            <v>128</v>
          </cell>
          <cell r="L769">
            <v>127</v>
          </cell>
          <cell r="M769">
            <v>125</v>
          </cell>
        </row>
        <row r="770">
          <cell r="A770">
            <v>5182958</v>
          </cell>
          <cell r="B770">
            <v>5115572</v>
          </cell>
          <cell r="C770">
            <v>4410</v>
          </cell>
          <cell r="D770">
            <v>7104363</v>
          </cell>
          <cell r="E770">
            <v>233</v>
          </cell>
          <cell r="F770">
            <v>304</v>
          </cell>
          <cell r="G770">
            <v>148</v>
          </cell>
          <cell r="H770">
            <v>144</v>
          </cell>
          <cell r="I770">
            <v>213</v>
          </cell>
          <cell r="J770">
            <v>150</v>
          </cell>
          <cell r="K770">
            <v>162</v>
          </cell>
          <cell r="L770">
            <v>186</v>
          </cell>
          <cell r="M770">
            <v>244</v>
          </cell>
        </row>
        <row r="771">
          <cell r="A771">
            <v>5183040</v>
          </cell>
          <cell r="B771">
            <v>5115613</v>
          </cell>
          <cell r="C771">
            <v>4410</v>
          </cell>
          <cell r="D771">
            <v>31116348</v>
          </cell>
          <cell r="E771">
            <v>176</v>
          </cell>
          <cell r="F771">
            <v>213</v>
          </cell>
          <cell r="G771">
            <v>215</v>
          </cell>
          <cell r="H771">
            <v>202</v>
          </cell>
          <cell r="I771">
            <v>208</v>
          </cell>
          <cell r="J771">
            <v>85</v>
          </cell>
          <cell r="K771">
            <v>96</v>
          </cell>
          <cell r="L771">
            <v>94</v>
          </cell>
          <cell r="M771">
            <v>96</v>
          </cell>
        </row>
        <row r="772">
          <cell r="A772">
            <v>5183062</v>
          </cell>
          <cell r="B772">
            <v>5115624</v>
          </cell>
          <cell r="C772">
            <v>4410</v>
          </cell>
          <cell r="D772">
            <v>3362593</v>
          </cell>
          <cell r="E772">
            <v>233</v>
          </cell>
          <cell r="F772">
            <v>206</v>
          </cell>
          <cell r="G772">
            <v>200</v>
          </cell>
          <cell r="H772">
            <v>189</v>
          </cell>
          <cell r="I772">
            <v>273</v>
          </cell>
          <cell r="J772">
            <v>211</v>
          </cell>
          <cell r="K772">
            <v>233</v>
          </cell>
          <cell r="L772">
            <v>221</v>
          </cell>
          <cell r="M772">
            <v>189</v>
          </cell>
        </row>
        <row r="773">
          <cell r="A773">
            <v>5182532</v>
          </cell>
          <cell r="B773">
            <v>5115359</v>
          </cell>
          <cell r="C773">
            <v>4410</v>
          </cell>
          <cell r="D773">
            <v>3219599</v>
          </cell>
          <cell r="E773">
            <v>346</v>
          </cell>
          <cell r="F773">
            <v>291</v>
          </cell>
          <cell r="G773">
            <v>299</v>
          </cell>
          <cell r="H773">
            <v>279</v>
          </cell>
          <cell r="I773">
            <v>312</v>
          </cell>
          <cell r="J773">
            <v>265</v>
          </cell>
          <cell r="K773">
            <v>334</v>
          </cell>
          <cell r="L773">
            <v>310</v>
          </cell>
          <cell r="M773">
            <v>334</v>
          </cell>
        </row>
        <row r="774">
          <cell r="A774">
            <v>5172106</v>
          </cell>
          <cell r="B774">
            <v>5110146</v>
          </cell>
          <cell r="C774">
            <v>4410</v>
          </cell>
          <cell r="D774">
            <v>31116327</v>
          </cell>
          <cell r="E774">
            <v>233</v>
          </cell>
          <cell r="F774">
            <v>206</v>
          </cell>
          <cell r="G774">
            <v>200</v>
          </cell>
          <cell r="H774">
            <v>189</v>
          </cell>
          <cell r="I774">
            <v>273</v>
          </cell>
          <cell r="J774">
            <v>159</v>
          </cell>
          <cell r="K774">
            <v>154</v>
          </cell>
          <cell r="L774">
            <v>188</v>
          </cell>
          <cell r="M774">
            <v>212</v>
          </cell>
        </row>
        <row r="775">
          <cell r="A775">
            <v>5182638</v>
          </cell>
          <cell r="B775">
            <v>5115412</v>
          </cell>
          <cell r="C775">
            <v>4410</v>
          </cell>
          <cell r="D775">
            <v>18492456</v>
          </cell>
          <cell r="E775">
            <v>233</v>
          </cell>
          <cell r="F775">
            <v>206</v>
          </cell>
          <cell r="G775">
            <v>200</v>
          </cell>
          <cell r="H775">
            <v>189</v>
          </cell>
          <cell r="I775">
            <v>273</v>
          </cell>
          <cell r="J775">
            <v>211</v>
          </cell>
          <cell r="K775">
            <v>201</v>
          </cell>
          <cell r="L775">
            <v>178</v>
          </cell>
          <cell r="M775">
            <v>206</v>
          </cell>
        </row>
        <row r="776">
          <cell r="A776">
            <v>5182894</v>
          </cell>
          <cell r="B776">
            <v>5115540</v>
          </cell>
          <cell r="C776">
            <v>4410</v>
          </cell>
          <cell r="D776">
            <v>16006045</v>
          </cell>
          <cell r="E776">
            <v>233</v>
          </cell>
          <cell r="F776">
            <v>206</v>
          </cell>
          <cell r="G776">
            <v>200</v>
          </cell>
          <cell r="H776">
            <v>189</v>
          </cell>
          <cell r="I776">
            <v>462</v>
          </cell>
          <cell r="J776">
            <v>209</v>
          </cell>
          <cell r="K776">
            <v>205</v>
          </cell>
          <cell r="L776">
            <v>163</v>
          </cell>
          <cell r="M776">
            <v>45</v>
          </cell>
        </row>
        <row r="777">
          <cell r="A777">
            <v>5172280</v>
          </cell>
          <cell r="B777">
            <v>5110233</v>
          </cell>
          <cell r="C777">
            <v>4410</v>
          </cell>
          <cell r="D777">
            <v>3361122</v>
          </cell>
          <cell r="E777">
            <v>323</v>
          </cell>
          <cell r="F777">
            <v>269</v>
          </cell>
          <cell r="G777">
            <v>349</v>
          </cell>
          <cell r="H777">
            <v>546</v>
          </cell>
          <cell r="I777">
            <v>689</v>
          </cell>
          <cell r="J777">
            <v>337</v>
          </cell>
          <cell r="K777">
            <v>267</v>
          </cell>
          <cell r="L777">
            <v>207</v>
          </cell>
          <cell r="M777">
            <v>446</v>
          </cell>
        </row>
        <row r="778">
          <cell r="A778">
            <v>5182616</v>
          </cell>
          <cell r="B778">
            <v>5115401</v>
          </cell>
          <cell r="C778">
            <v>4410</v>
          </cell>
          <cell r="D778">
            <v>3519601</v>
          </cell>
          <cell r="E778">
            <v>0</v>
          </cell>
          <cell r="F778">
            <v>0</v>
          </cell>
          <cell r="G778">
            <v>0</v>
          </cell>
          <cell r="H778">
            <v>53</v>
          </cell>
          <cell r="I778">
            <v>74</v>
          </cell>
          <cell r="J778">
            <v>63</v>
          </cell>
          <cell r="K778">
            <v>0</v>
          </cell>
          <cell r="L778">
            <v>0</v>
          </cell>
          <cell r="M778">
            <v>0</v>
          </cell>
        </row>
        <row r="779">
          <cell r="A779">
            <v>5172086</v>
          </cell>
          <cell r="B779">
            <v>5110136</v>
          </cell>
          <cell r="C779">
            <v>4410</v>
          </cell>
          <cell r="D779">
            <v>7116324</v>
          </cell>
          <cell r="E779">
            <v>233</v>
          </cell>
          <cell r="F779">
            <v>206</v>
          </cell>
          <cell r="G779">
            <v>156</v>
          </cell>
          <cell r="H779">
            <v>59</v>
          </cell>
          <cell r="I779">
            <v>71</v>
          </cell>
          <cell r="J779">
            <v>70</v>
          </cell>
          <cell r="K779">
            <v>66</v>
          </cell>
          <cell r="L779">
            <v>57</v>
          </cell>
          <cell r="M779">
            <v>62</v>
          </cell>
        </row>
        <row r="780">
          <cell r="A780">
            <v>5071472</v>
          </cell>
          <cell r="B780">
            <v>5059829</v>
          </cell>
          <cell r="C780">
            <v>4410</v>
          </cell>
          <cell r="D780">
            <v>10502784</v>
          </cell>
          <cell r="E780">
            <v>758</v>
          </cell>
          <cell r="F780">
            <v>671</v>
          </cell>
          <cell r="H780">
            <v>1301</v>
          </cell>
          <cell r="J780">
            <v>1343</v>
          </cell>
          <cell r="K780">
            <v>693</v>
          </cell>
          <cell r="L780">
            <v>628</v>
          </cell>
          <cell r="M780">
            <v>650</v>
          </cell>
        </row>
        <row r="781">
          <cell r="A781">
            <v>5182592</v>
          </cell>
          <cell r="B781">
            <v>5115389</v>
          </cell>
          <cell r="C781">
            <v>4410</v>
          </cell>
          <cell r="D781">
            <v>3214496</v>
          </cell>
          <cell r="E781">
            <v>824</v>
          </cell>
          <cell r="F781">
            <v>121</v>
          </cell>
          <cell r="G781">
            <v>366</v>
          </cell>
          <cell r="H781">
            <v>351</v>
          </cell>
          <cell r="I781">
            <v>363</v>
          </cell>
          <cell r="J781">
            <v>315</v>
          </cell>
          <cell r="K781">
            <v>324</v>
          </cell>
          <cell r="L781">
            <v>309</v>
          </cell>
          <cell r="M781">
            <v>313</v>
          </cell>
        </row>
        <row r="782">
          <cell r="A782">
            <v>5182936</v>
          </cell>
          <cell r="B782">
            <v>5115561</v>
          </cell>
          <cell r="C782">
            <v>4410</v>
          </cell>
          <cell r="D782">
            <v>721606</v>
          </cell>
          <cell r="E782">
            <v>233</v>
          </cell>
          <cell r="F782">
            <v>22</v>
          </cell>
          <cell r="G782">
            <v>136</v>
          </cell>
          <cell r="H782">
            <v>133</v>
          </cell>
          <cell r="I782">
            <v>125</v>
          </cell>
          <cell r="J782">
            <v>122</v>
          </cell>
          <cell r="K782">
            <v>123</v>
          </cell>
          <cell r="L782">
            <v>124</v>
          </cell>
          <cell r="M782">
            <v>122</v>
          </cell>
        </row>
        <row r="783">
          <cell r="A783">
            <v>5172150</v>
          </cell>
          <cell r="B783">
            <v>5110168</v>
          </cell>
          <cell r="C783">
            <v>4410</v>
          </cell>
          <cell r="D783">
            <v>10505264</v>
          </cell>
          <cell r="E783">
            <v>233</v>
          </cell>
          <cell r="F783">
            <v>190</v>
          </cell>
          <cell r="G783">
            <v>160</v>
          </cell>
          <cell r="H783">
            <v>166</v>
          </cell>
          <cell r="I783">
            <v>150</v>
          </cell>
          <cell r="J783">
            <v>158</v>
          </cell>
          <cell r="K783">
            <v>169</v>
          </cell>
          <cell r="L783">
            <v>191</v>
          </cell>
          <cell r="M783">
            <v>184</v>
          </cell>
        </row>
        <row r="784">
          <cell r="A784">
            <v>5182748</v>
          </cell>
          <cell r="B784">
            <v>5115467</v>
          </cell>
          <cell r="C784">
            <v>4410</v>
          </cell>
          <cell r="D784">
            <v>2962274</v>
          </cell>
          <cell r="E784">
            <v>100</v>
          </cell>
          <cell r="F784">
            <v>93</v>
          </cell>
          <cell r="G784">
            <v>93</v>
          </cell>
          <cell r="H784">
            <v>93</v>
          </cell>
          <cell r="I784">
            <v>92</v>
          </cell>
          <cell r="J784">
            <v>96</v>
          </cell>
          <cell r="K784">
            <v>102</v>
          </cell>
          <cell r="L784">
            <v>139</v>
          </cell>
          <cell r="M784">
            <v>132</v>
          </cell>
        </row>
        <row r="785">
          <cell r="A785">
            <v>5055390</v>
          </cell>
          <cell r="B785">
            <v>5051788</v>
          </cell>
          <cell r="C785">
            <v>4410</v>
          </cell>
          <cell r="D785">
            <v>7724923</v>
          </cell>
          <cell r="E785">
            <v>171</v>
          </cell>
          <cell r="F785">
            <v>106</v>
          </cell>
          <cell r="G785">
            <v>101</v>
          </cell>
          <cell r="H785">
            <v>143</v>
          </cell>
          <cell r="I785">
            <v>137</v>
          </cell>
          <cell r="J785">
            <v>79</v>
          </cell>
          <cell r="K785">
            <v>0</v>
          </cell>
          <cell r="L785">
            <v>81</v>
          </cell>
          <cell r="M785">
            <v>190</v>
          </cell>
        </row>
        <row r="786">
          <cell r="A786">
            <v>5183002</v>
          </cell>
          <cell r="B786">
            <v>5115594</v>
          </cell>
          <cell r="C786">
            <v>4410</v>
          </cell>
          <cell r="D786">
            <v>16008646</v>
          </cell>
          <cell r="E786">
            <v>293</v>
          </cell>
          <cell r="F786">
            <v>260</v>
          </cell>
          <cell r="G786">
            <v>203</v>
          </cell>
          <cell r="H786">
            <v>198</v>
          </cell>
          <cell r="I786">
            <v>210</v>
          </cell>
          <cell r="J786">
            <v>199</v>
          </cell>
          <cell r="K786">
            <v>236</v>
          </cell>
          <cell r="L786">
            <v>229</v>
          </cell>
          <cell r="M786">
            <v>222</v>
          </cell>
        </row>
        <row r="787">
          <cell r="A787">
            <v>5183020</v>
          </cell>
          <cell r="B787">
            <v>5115603</v>
          </cell>
          <cell r="C787">
            <v>4410</v>
          </cell>
          <cell r="D787">
            <v>70000669</v>
          </cell>
          <cell r="E787">
            <v>368</v>
          </cell>
          <cell r="F787">
            <v>307</v>
          </cell>
          <cell r="G787">
            <v>327</v>
          </cell>
          <cell r="H787">
            <v>404</v>
          </cell>
          <cell r="I787">
            <v>462</v>
          </cell>
          <cell r="J787">
            <v>456</v>
          </cell>
          <cell r="K787">
            <v>597</v>
          </cell>
          <cell r="L787">
            <v>609</v>
          </cell>
          <cell r="M787">
            <v>598</v>
          </cell>
        </row>
        <row r="788">
          <cell r="A788">
            <v>5172172</v>
          </cell>
          <cell r="B788">
            <v>5110179</v>
          </cell>
          <cell r="C788">
            <v>4410</v>
          </cell>
          <cell r="D788">
            <v>156204</v>
          </cell>
          <cell r="E788">
            <v>77</v>
          </cell>
          <cell r="F788">
            <v>100</v>
          </cell>
          <cell r="G788">
            <v>114</v>
          </cell>
          <cell r="H788">
            <v>35</v>
          </cell>
          <cell r="I788">
            <v>197</v>
          </cell>
          <cell r="J788">
            <v>101</v>
          </cell>
          <cell r="K788">
            <v>119</v>
          </cell>
          <cell r="L788">
            <v>99</v>
          </cell>
          <cell r="M788">
            <v>145</v>
          </cell>
        </row>
        <row r="789">
          <cell r="A789">
            <v>5182812</v>
          </cell>
          <cell r="B789">
            <v>5115499</v>
          </cell>
          <cell r="C789">
            <v>4410</v>
          </cell>
          <cell r="D789">
            <v>16006710</v>
          </cell>
          <cell r="E789">
            <v>158</v>
          </cell>
          <cell r="F789">
            <v>150</v>
          </cell>
          <cell r="G789">
            <v>135</v>
          </cell>
          <cell r="H789">
            <v>130</v>
          </cell>
          <cell r="I789">
            <v>149</v>
          </cell>
          <cell r="J789">
            <v>128</v>
          </cell>
          <cell r="K789">
            <v>157</v>
          </cell>
          <cell r="L789">
            <v>143</v>
          </cell>
          <cell r="M789">
            <v>150</v>
          </cell>
        </row>
        <row r="790">
          <cell r="A790">
            <v>5182726</v>
          </cell>
          <cell r="B790">
            <v>5115456</v>
          </cell>
          <cell r="C790">
            <v>4410</v>
          </cell>
          <cell r="D790">
            <v>16008713</v>
          </cell>
          <cell r="E790">
            <v>127</v>
          </cell>
          <cell r="F790">
            <v>95</v>
          </cell>
          <cell r="G790">
            <v>98</v>
          </cell>
          <cell r="H790">
            <v>179</v>
          </cell>
          <cell r="I790">
            <v>204</v>
          </cell>
          <cell r="J790">
            <v>184</v>
          </cell>
          <cell r="K790">
            <v>201</v>
          </cell>
          <cell r="L790">
            <v>195</v>
          </cell>
          <cell r="M790">
            <v>214</v>
          </cell>
        </row>
        <row r="791">
          <cell r="A791">
            <v>5182788</v>
          </cell>
          <cell r="B791">
            <v>5115487</v>
          </cell>
          <cell r="C791">
            <v>4410</v>
          </cell>
          <cell r="D791">
            <v>16008391</v>
          </cell>
          <cell r="E791">
            <v>0</v>
          </cell>
          <cell r="F791">
            <v>0</v>
          </cell>
          <cell r="G791">
            <v>0</v>
          </cell>
          <cell r="H791">
            <v>84</v>
          </cell>
          <cell r="I791">
            <v>21</v>
          </cell>
          <cell r="J791">
            <v>32</v>
          </cell>
          <cell r="K791">
            <v>5</v>
          </cell>
          <cell r="L791">
            <v>50</v>
          </cell>
          <cell r="M791">
            <v>83</v>
          </cell>
        </row>
        <row r="792">
          <cell r="A792">
            <v>5182654</v>
          </cell>
          <cell r="B792">
            <v>5115420</v>
          </cell>
          <cell r="C792">
            <v>4410</v>
          </cell>
          <cell r="D792">
            <v>1535017</v>
          </cell>
          <cell r="E792">
            <v>209</v>
          </cell>
          <cell r="F792">
            <v>127</v>
          </cell>
          <cell r="G792">
            <v>149</v>
          </cell>
          <cell r="H792">
            <v>156</v>
          </cell>
          <cell r="I792">
            <v>135</v>
          </cell>
          <cell r="J792">
            <v>129</v>
          </cell>
          <cell r="K792">
            <v>124</v>
          </cell>
          <cell r="L792">
            <v>96</v>
          </cell>
          <cell r="M792">
            <v>189</v>
          </cell>
        </row>
        <row r="793">
          <cell r="A793">
            <v>5182668</v>
          </cell>
          <cell r="B793">
            <v>5115427</v>
          </cell>
          <cell r="C793">
            <v>4410</v>
          </cell>
          <cell r="D793">
            <v>1618047</v>
          </cell>
          <cell r="E793">
            <v>187</v>
          </cell>
          <cell r="F793">
            <v>157</v>
          </cell>
          <cell r="G793">
            <v>124</v>
          </cell>
          <cell r="H793">
            <v>103</v>
          </cell>
          <cell r="I793">
            <v>114</v>
          </cell>
          <cell r="J793">
            <v>156</v>
          </cell>
          <cell r="K793">
            <v>153</v>
          </cell>
          <cell r="L793">
            <v>129</v>
          </cell>
          <cell r="M793">
            <v>145</v>
          </cell>
        </row>
        <row r="794">
          <cell r="A794">
            <v>5182706</v>
          </cell>
          <cell r="B794">
            <v>5115446</v>
          </cell>
          <cell r="C794">
            <v>4410</v>
          </cell>
          <cell r="D794">
            <v>1911852</v>
          </cell>
          <cell r="E794">
            <v>233</v>
          </cell>
          <cell r="F794">
            <v>194</v>
          </cell>
          <cell r="G794">
            <v>150</v>
          </cell>
          <cell r="H794">
            <v>199</v>
          </cell>
          <cell r="I794">
            <v>179</v>
          </cell>
          <cell r="J794">
            <v>164</v>
          </cell>
          <cell r="K794">
            <v>184</v>
          </cell>
          <cell r="L794">
            <v>157</v>
          </cell>
          <cell r="M794">
            <v>196</v>
          </cell>
        </row>
        <row r="795">
          <cell r="A795">
            <v>5072584</v>
          </cell>
          <cell r="B795">
            <v>5060385</v>
          </cell>
          <cell r="C795">
            <v>4410</v>
          </cell>
          <cell r="D795">
            <v>1877886</v>
          </cell>
          <cell r="E795">
            <v>40</v>
          </cell>
          <cell r="F795">
            <v>42</v>
          </cell>
          <cell r="G795">
            <v>46</v>
          </cell>
          <cell r="H795">
            <v>54</v>
          </cell>
          <cell r="I795">
            <v>41</v>
          </cell>
          <cell r="J795">
            <v>40</v>
          </cell>
          <cell r="K795">
            <v>45</v>
          </cell>
          <cell r="L795">
            <v>42</v>
          </cell>
          <cell r="M795">
            <v>0</v>
          </cell>
        </row>
        <row r="796">
          <cell r="A796">
            <v>5182916</v>
          </cell>
          <cell r="B796">
            <v>5115551</v>
          </cell>
          <cell r="C796">
            <v>4410</v>
          </cell>
          <cell r="D796">
            <v>70004106</v>
          </cell>
          <cell r="E796">
            <v>129</v>
          </cell>
          <cell r="F796">
            <v>85</v>
          </cell>
          <cell r="G796">
            <v>101</v>
          </cell>
          <cell r="H796">
            <v>90</v>
          </cell>
          <cell r="I796">
            <v>96</v>
          </cell>
          <cell r="J796">
            <v>34</v>
          </cell>
          <cell r="K796">
            <v>79</v>
          </cell>
          <cell r="L796">
            <v>93</v>
          </cell>
          <cell r="M796">
            <v>82</v>
          </cell>
        </row>
        <row r="797">
          <cell r="A797">
            <v>5172020</v>
          </cell>
          <cell r="B797">
            <v>5110103</v>
          </cell>
          <cell r="C797">
            <v>4410</v>
          </cell>
          <cell r="D797">
            <v>3730868</v>
          </cell>
          <cell r="E797">
            <v>39</v>
          </cell>
          <cell r="F797">
            <v>59</v>
          </cell>
          <cell r="G797">
            <v>79</v>
          </cell>
          <cell r="H797">
            <v>38</v>
          </cell>
          <cell r="I797">
            <v>171</v>
          </cell>
          <cell r="J797">
            <v>84</v>
          </cell>
          <cell r="K797">
            <v>69</v>
          </cell>
          <cell r="L797">
            <v>68</v>
          </cell>
          <cell r="M797">
            <v>108</v>
          </cell>
        </row>
        <row r="798">
          <cell r="A798">
            <v>5171956</v>
          </cell>
          <cell r="B798">
            <v>5110071</v>
          </cell>
          <cell r="C798">
            <v>4410</v>
          </cell>
          <cell r="D798">
            <v>3725885</v>
          </cell>
          <cell r="E798">
            <v>42</v>
          </cell>
          <cell r="F798">
            <v>32</v>
          </cell>
          <cell r="G798">
            <v>33</v>
          </cell>
          <cell r="H798">
            <v>37</v>
          </cell>
          <cell r="I798">
            <v>41</v>
          </cell>
          <cell r="J798">
            <v>25</v>
          </cell>
          <cell r="K798">
            <v>43</v>
          </cell>
          <cell r="L798">
            <v>38</v>
          </cell>
          <cell r="M798">
            <v>36</v>
          </cell>
        </row>
        <row r="799">
          <cell r="A799">
            <v>5171976</v>
          </cell>
          <cell r="B799">
            <v>5110081</v>
          </cell>
          <cell r="C799">
            <v>4410</v>
          </cell>
          <cell r="D799">
            <v>1751159</v>
          </cell>
          <cell r="E799">
            <v>30</v>
          </cell>
          <cell r="F799">
            <v>23</v>
          </cell>
          <cell r="G799">
            <v>20</v>
          </cell>
          <cell r="H799">
            <v>21</v>
          </cell>
          <cell r="I799">
            <v>22</v>
          </cell>
          <cell r="J799">
            <v>18</v>
          </cell>
          <cell r="K799">
            <v>17</v>
          </cell>
          <cell r="L799">
            <v>15</v>
          </cell>
          <cell r="M799">
            <v>31</v>
          </cell>
        </row>
        <row r="800">
          <cell r="A800">
            <v>5171998</v>
          </cell>
          <cell r="B800">
            <v>5110092</v>
          </cell>
          <cell r="C800">
            <v>4410</v>
          </cell>
          <cell r="D800">
            <v>3730699</v>
          </cell>
          <cell r="E800">
            <v>173</v>
          </cell>
          <cell r="F800">
            <v>160</v>
          </cell>
          <cell r="G800">
            <v>159</v>
          </cell>
          <cell r="H800">
            <v>154</v>
          </cell>
          <cell r="I800">
            <v>163</v>
          </cell>
          <cell r="J800">
            <v>145</v>
          </cell>
          <cell r="K800">
            <v>156</v>
          </cell>
          <cell r="L800">
            <v>147</v>
          </cell>
          <cell r="M800">
            <v>172</v>
          </cell>
        </row>
        <row r="801">
          <cell r="A801">
            <v>5172064</v>
          </cell>
          <cell r="B801">
            <v>5110125</v>
          </cell>
          <cell r="C801">
            <v>4410</v>
          </cell>
          <cell r="D801">
            <v>1752643</v>
          </cell>
          <cell r="E801">
            <v>162</v>
          </cell>
          <cell r="F801">
            <v>138</v>
          </cell>
          <cell r="G801">
            <v>120</v>
          </cell>
          <cell r="H801">
            <v>136</v>
          </cell>
          <cell r="I801">
            <v>133</v>
          </cell>
          <cell r="J801">
            <v>125</v>
          </cell>
          <cell r="K801">
            <v>135</v>
          </cell>
          <cell r="L801">
            <v>135</v>
          </cell>
          <cell r="M801">
            <v>142</v>
          </cell>
        </row>
        <row r="802">
          <cell r="A802">
            <v>5172128</v>
          </cell>
          <cell r="B802">
            <v>5110157</v>
          </cell>
          <cell r="C802">
            <v>4410</v>
          </cell>
          <cell r="D802">
            <v>6822805</v>
          </cell>
          <cell r="E802">
            <v>213</v>
          </cell>
          <cell r="F802">
            <v>171</v>
          </cell>
          <cell r="G802">
            <v>153</v>
          </cell>
          <cell r="H802">
            <v>180</v>
          </cell>
          <cell r="I802">
            <v>182</v>
          </cell>
          <cell r="J802">
            <v>159</v>
          </cell>
          <cell r="K802">
            <v>176</v>
          </cell>
          <cell r="L802">
            <v>171</v>
          </cell>
          <cell r="M802">
            <v>144</v>
          </cell>
        </row>
        <row r="803">
          <cell r="A803">
            <v>5172216</v>
          </cell>
          <cell r="B803">
            <v>5110201</v>
          </cell>
          <cell r="C803">
            <v>4410</v>
          </cell>
          <cell r="D803">
            <v>5826806</v>
          </cell>
          <cell r="E803">
            <v>134</v>
          </cell>
          <cell r="F803">
            <v>198</v>
          </cell>
          <cell r="G803">
            <v>139</v>
          </cell>
          <cell r="H803">
            <v>194</v>
          </cell>
          <cell r="I803">
            <v>116</v>
          </cell>
          <cell r="J803">
            <v>132</v>
          </cell>
          <cell r="K803">
            <v>118</v>
          </cell>
          <cell r="L803">
            <v>170</v>
          </cell>
          <cell r="M803">
            <v>127</v>
          </cell>
        </row>
        <row r="804">
          <cell r="A804">
            <v>5172324</v>
          </cell>
          <cell r="B804">
            <v>5110255</v>
          </cell>
          <cell r="C804">
            <v>4410</v>
          </cell>
          <cell r="D804">
            <v>6827554</v>
          </cell>
          <cell r="E804">
            <v>120</v>
          </cell>
          <cell r="F804">
            <v>146</v>
          </cell>
          <cell r="G804">
            <v>175</v>
          </cell>
          <cell r="H804">
            <v>178</v>
          </cell>
          <cell r="I804">
            <v>178</v>
          </cell>
          <cell r="J804">
            <v>160</v>
          </cell>
          <cell r="K804">
            <v>157</v>
          </cell>
          <cell r="L804">
            <v>156</v>
          </cell>
          <cell r="M804">
            <v>149</v>
          </cell>
        </row>
        <row r="805">
          <cell r="A805">
            <v>5182872</v>
          </cell>
          <cell r="B805">
            <v>5115529</v>
          </cell>
          <cell r="C805">
            <v>4410</v>
          </cell>
          <cell r="D805">
            <v>3365126</v>
          </cell>
          <cell r="E805">
            <v>123</v>
          </cell>
          <cell r="F805">
            <v>111</v>
          </cell>
          <cell r="G805">
            <v>113</v>
          </cell>
          <cell r="H805">
            <v>111</v>
          </cell>
          <cell r="I805">
            <v>116</v>
          </cell>
          <cell r="J805">
            <v>114</v>
          </cell>
          <cell r="K805">
            <v>113</v>
          </cell>
          <cell r="L805">
            <v>108</v>
          </cell>
          <cell r="M805">
            <v>123</v>
          </cell>
        </row>
        <row r="806">
          <cell r="A806">
            <v>5182552</v>
          </cell>
          <cell r="B806">
            <v>5115369</v>
          </cell>
          <cell r="C806">
            <v>4410</v>
          </cell>
          <cell r="D806">
            <v>1309442</v>
          </cell>
          <cell r="E806">
            <v>283</v>
          </cell>
          <cell r="F806">
            <v>210</v>
          </cell>
          <cell r="G806">
            <v>168</v>
          </cell>
          <cell r="H806">
            <v>211</v>
          </cell>
          <cell r="I806">
            <v>270</v>
          </cell>
          <cell r="J806">
            <v>210</v>
          </cell>
          <cell r="K806">
            <v>243</v>
          </cell>
          <cell r="L806">
            <v>253</v>
          </cell>
          <cell r="M806">
            <v>242</v>
          </cell>
        </row>
        <row r="807">
          <cell r="A807">
            <v>5095510</v>
          </cell>
          <cell r="B807">
            <v>5071848</v>
          </cell>
          <cell r="C807">
            <v>4410</v>
          </cell>
          <cell r="D807">
            <v>7094174</v>
          </cell>
          <cell r="E807">
            <v>260</v>
          </cell>
          <cell r="F807">
            <v>113</v>
          </cell>
          <cell r="G807">
            <v>46</v>
          </cell>
          <cell r="H807">
            <v>127</v>
          </cell>
          <cell r="I807">
            <v>118</v>
          </cell>
          <cell r="J807">
            <v>183</v>
          </cell>
          <cell r="K807">
            <v>258</v>
          </cell>
          <cell r="L807">
            <v>330</v>
          </cell>
          <cell r="M807">
            <v>314</v>
          </cell>
        </row>
        <row r="808">
          <cell r="A808">
            <v>5172194</v>
          </cell>
          <cell r="B808">
            <v>5110190</v>
          </cell>
          <cell r="C808">
            <v>4410</v>
          </cell>
          <cell r="D808">
            <v>7117735</v>
          </cell>
          <cell r="E808">
            <v>113</v>
          </cell>
          <cell r="F808">
            <v>56</v>
          </cell>
          <cell r="G808">
            <v>119</v>
          </cell>
          <cell r="H808">
            <v>103</v>
          </cell>
          <cell r="I808">
            <v>135</v>
          </cell>
          <cell r="J808">
            <v>157</v>
          </cell>
          <cell r="K808">
            <v>126</v>
          </cell>
          <cell r="L808">
            <v>156</v>
          </cell>
          <cell r="M808">
            <v>132</v>
          </cell>
        </row>
        <row r="809">
          <cell r="A809">
            <v>5182768</v>
          </cell>
          <cell r="B809">
            <v>5115477</v>
          </cell>
          <cell r="C809">
            <v>4410</v>
          </cell>
          <cell r="D809">
            <v>7316427</v>
          </cell>
          <cell r="E809">
            <v>275</v>
          </cell>
          <cell r="F809">
            <v>208</v>
          </cell>
          <cell r="G809">
            <v>240</v>
          </cell>
          <cell r="H809">
            <v>229</v>
          </cell>
          <cell r="I809">
            <v>247</v>
          </cell>
          <cell r="J809">
            <v>208</v>
          </cell>
          <cell r="K809">
            <v>216</v>
          </cell>
          <cell r="L809">
            <v>265</v>
          </cell>
          <cell r="M809">
            <v>223</v>
          </cell>
        </row>
        <row r="810">
          <cell r="A810">
            <v>5172302</v>
          </cell>
          <cell r="B810">
            <v>5110244</v>
          </cell>
          <cell r="C810">
            <v>4410</v>
          </cell>
          <cell r="D810">
            <v>445100</v>
          </cell>
          <cell r="E810">
            <v>200</v>
          </cell>
          <cell r="F810">
            <v>173</v>
          </cell>
          <cell r="G810">
            <v>158</v>
          </cell>
          <cell r="H810">
            <v>163</v>
          </cell>
          <cell r="I810">
            <v>164</v>
          </cell>
          <cell r="J810">
            <v>138</v>
          </cell>
          <cell r="K810">
            <v>145</v>
          </cell>
          <cell r="L810">
            <v>177</v>
          </cell>
          <cell r="M810">
            <v>212</v>
          </cell>
        </row>
        <row r="811">
          <cell r="A811">
            <v>5182684</v>
          </cell>
          <cell r="B811">
            <v>5115435</v>
          </cell>
          <cell r="C811">
            <v>4410</v>
          </cell>
          <cell r="D811">
            <v>719449</v>
          </cell>
          <cell r="E811">
            <v>175</v>
          </cell>
          <cell r="F811">
            <v>160</v>
          </cell>
          <cell r="G811">
            <v>140</v>
          </cell>
          <cell r="H811">
            <v>161</v>
          </cell>
          <cell r="I811">
            <v>157</v>
          </cell>
          <cell r="J811">
            <v>147</v>
          </cell>
          <cell r="K811">
            <v>139</v>
          </cell>
          <cell r="L811">
            <v>130</v>
          </cell>
          <cell r="M811">
            <v>178</v>
          </cell>
        </row>
        <row r="812">
          <cell r="A812">
            <v>5095458</v>
          </cell>
          <cell r="B812">
            <v>5071822</v>
          </cell>
          <cell r="C812">
            <v>4410</v>
          </cell>
          <cell r="D812">
            <v>4418976</v>
          </cell>
          <cell r="E812">
            <v>240</v>
          </cell>
          <cell r="F812">
            <v>185</v>
          </cell>
          <cell r="G812">
            <v>227</v>
          </cell>
          <cell r="H812">
            <v>186</v>
          </cell>
          <cell r="I812">
            <v>464</v>
          </cell>
          <cell r="J812">
            <v>221</v>
          </cell>
          <cell r="K812">
            <v>184</v>
          </cell>
          <cell r="L812">
            <v>199</v>
          </cell>
          <cell r="M812">
            <v>186</v>
          </cell>
        </row>
        <row r="813">
          <cell r="A813">
            <v>5172366</v>
          </cell>
          <cell r="B813">
            <v>5110276</v>
          </cell>
          <cell r="C813">
            <v>4410</v>
          </cell>
          <cell r="D813">
            <v>3507303</v>
          </cell>
          <cell r="E813">
            <v>288</v>
          </cell>
          <cell r="F813">
            <v>261</v>
          </cell>
          <cell r="G813">
            <v>137</v>
          </cell>
          <cell r="H813">
            <v>126</v>
          </cell>
          <cell r="I813">
            <v>147</v>
          </cell>
          <cell r="J813">
            <v>207</v>
          </cell>
          <cell r="K813">
            <v>239</v>
          </cell>
          <cell r="L813">
            <v>223</v>
          </cell>
          <cell r="M813">
            <v>230</v>
          </cell>
        </row>
        <row r="814">
          <cell r="A814">
            <v>5183156</v>
          </cell>
          <cell r="B814">
            <v>5115671</v>
          </cell>
          <cell r="C814">
            <v>4410</v>
          </cell>
          <cell r="E814">
            <v>315</v>
          </cell>
          <cell r="F814">
            <v>281</v>
          </cell>
          <cell r="G814">
            <v>270</v>
          </cell>
          <cell r="H814">
            <v>240</v>
          </cell>
          <cell r="I814">
            <v>313</v>
          </cell>
          <cell r="J814">
            <v>270</v>
          </cell>
          <cell r="K814">
            <v>288</v>
          </cell>
          <cell r="L814">
            <v>261</v>
          </cell>
          <cell r="M814">
            <v>277</v>
          </cell>
        </row>
        <row r="815">
          <cell r="A815">
            <v>5183250</v>
          </cell>
          <cell r="B815">
            <v>5115718</v>
          </cell>
          <cell r="C815">
            <v>4410</v>
          </cell>
          <cell r="D815">
            <v>3364064</v>
          </cell>
          <cell r="E815">
            <v>294</v>
          </cell>
          <cell r="F815">
            <v>263</v>
          </cell>
          <cell r="G815">
            <v>253</v>
          </cell>
          <cell r="H815">
            <v>225</v>
          </cell>
          <cell r="I815">
            <v>294</v>
          </cell>
          <cell r="J815">
            <v>92</v>
          </cell>
          <cell r="K815">
            <v>42</v>
          </cell>
          <cell r="L815">
            <v>22</v>
          </cell>
          <cell r="M815">
            <v>11</v>
          </cell>
        </row>
        <row r="816">
          <cell r="A816">
            <v>5183308</v>
          </cell>
          <cell r="B816">
            <v>5115747</v>
          </cell>
          <cell r="C816">
            <v>4410</v>
          </cell>
          <cell r="D816">
            <v>31988300</v>
          </cell>
          <cell r="E816">
            <v>96</v>
          </cell>
          <cell r="F816">
            <v>96</v>
          </cell>
          <cell r="G816">
            <v>112</v>
          </cell>
          <cell r="H816">
            <v>136</v>
          </cell>
          <cell r="I816">
            <v>53</v>
          </cell>
          <cell r="J816">
            <v>134</v>
          </cell>
          <cell r="K816">
            <v>151</v>
          </cell>
          <cell r="L816">
            <v>180</v>
          </cell>
          <cell r="M816">
            <v>211</v>
          </cell>
        </row>
        <row r="817">
          <cell r="A817">
            <v>5183176</v>
          </cell>
          <cell r="B817">
            <v>5115681</v>
          </cell>
          <cell r="C817">
            <v>4410</v>
          </cell>
          <cell r="D817">
            <v>31988296</v>
          </cell>
          <cell r="E817">
            <v>110</v>
          </cell>
          <cell r="F817">
            <v>75</v>
          </cell>
          <cell r="G817">
            <v>77</v>
          </cell>
          <cell r="H817">
            <v>73</v>
          </cell>
          <cell r="I817">
            <v>67</v>
          </cell>
          <cell r="J817">
            <v>67</v>
          </cell>
          <cell r="K817">
            <v>68</v>
          </cell>
          <cell r="L817">
            <v>67</v>
          </cell>
          <cell r="M817">
            <v>0</v>
          </cell>
        </row>
        <row r="818">
          <cell r="A818">
            <v>5183102</v>
          </cell>
          <cell r="B818">
            <v>5115644</v>
          </cell>
          <cell r="C818">
            <v>4410</v>
          </cell>
          <cell r="D818">
            <v>31988099</v>
          </cell>
          <cell r="E818">
            <v>230</v>
          </cell>
          <cell r="F818">
            <v>164</v>
          </cell>
          <cell r="G818">
            <v>164</v>
          </cell>
          <cell r="H818">
            <v>204</v>
          </cell>
          <cell r="I818">
            <v>167</v>
          </cell>
          <cell r="J818">
            <v>181</v>
          </cell>
          <cell r="K818">
            <v>216</v>
          </cell>
          <cell r="L818">
            <v>183</v>
          </cell>
          <cell r="M818">
            <v>186</v>
          </cell>
        </row>
        <row r="819">
          <cell r="A819">
            <v>5183120</v>
          </cell>
          <cell r="B819">
            <v>5115653</v>
          </cell>
          <cell r="C819">
            <v>4410</v>
          </cell>
          <cell r="D819">
            <v>355781</v>
          </cell>
          <cell r="E819">
            <v>240</v>
          </cell>
          <cell r="F819">
            <v>214</v>
          </cell>
          <cell r="G819">
            <v>206</v>
          </cell>
          <cell r="H819">
            <v>183</v>
          </cell>
          <cell r="I819">
            <v>239</v>
          </cell>
          <cell r="J819">
            <v>422</v>
          </cell>
          <cell r="K819">
            <v>267</v>
          </cell>
          <cell r="L819">
            <v>230</v>
          </cell>
          <cell r="M819">
            <v>227</v>
          </cell>
        </row>
        <row r="820">
          <cell r="A820">
            <v>5183360</v>
          </cell>
          <cell r="B820">
            <v>5115773</v>
          </cell>
          <cell r="C820">
            <v>4410</v>
          </cell>
          <cell r="D820">
            <v>31988301</v>
          </cell>
          <cell r="E820">
            <v>172</v>
          </cell>
          <cell r="F820">
            <v>152</v>
          </cell>
          <cell r="G820">
            <v>148</v>
          </cell>
          <cell r="H820">
            <v>144</v>
          </cell>
          <cell r="I820">
            <v>213</v>
          </cell>
          <cell r="J820">
            <v>187</v>
          </cell>
          <cell r="K820">
            <v>205</v>
          </cell>
          <cell r="L820">
            <v>237</v>
          </cell>
          <cell r="M820">
            <v>257</v>
          </cell>
        </row>
        <row r="821">
          <cell r="A821">
            <v>5183230</v>
          </cell>
          <cell r="B821">
            <v>5115708</v>
          </cell>
          <cell r="C821">
            <v>4410</v>
          </cell>
          <cell r="D821">
            <v>31988303</v>
          </cell>
          <cell r="E821">
            <v>78</v>
          </cell>
          <cell r="F821">
            <v>58</v>
          </cell>
          <cell r="G821">
            <v>61</v>
          </cell>
          <cell r="H821">
            <v>59</v>
          </cell>
          <cell r="I821">
            <v>63</v>
          </cell>
          <cell r="J821">
            <v>116</v>
          </cell>
          <cell r="K821">
            <v>143</v>
          </cell>
          <cell r="L821">
            <v>241</v>
          </cell>
          <cell r="M821">
            <v>271</v>
          </cell>
        </row>
        <row r="822">
          <cell r="A822">
            <v>5183270</v>
          </cell>
          <cell r="B822">
            <v>5115728</v>
          </cell>
          <cell r="C822">
            <v>4410</v>
          </cell>
          <cell r="D822">
            <v>7116236</v>
          </cell>
          <cell r="E822">
            <v>466</v>
          </cell>
          <cell r="F822">
            <v>403</v>
          </cell>
          <cell r="G822">
            <v>102</v>
          </cell>
          <cell r="H822">
            <v>128</v>
          </cell>
          <cell r="I822">
            <v>205</v>
          </cell>
          <cell r="J822">
            <v>115</v>
          </cell>
          <cell r="K822">
            <v>115</v>
          </cell>
          <cell r="L822">
            <v>109</v>
          </cell>
          <cell r="M822">
            <v>142</v>
          </cell>
        </row>
        <row r="823">
          <cell r="A823">
            <v>5081364</v>
          </cell>
          <cell r="B823">
            <v>5064775</v>
          </cell>
          <cell r="C823">
            <v>4410</v>
          </cell>
          <cell r="D823">
            <v>2964935</v>
          </cell>
          <cell r="E823">
            <v>185</v>
          </cell>
          <cell r="F823">
            <v>165</v>
          </cell>
          <cell r="G823">
            <v>151</v>
          </cell>
          <cell r="H823">
            <v>157</v>
          </cell>
          <cell r="I823">
            <v>146</v>
          </cell>
          <cell r="J823">
            <v>147</v>
          </cell>
          <cell r="K823">
            <v>158</v>
          </cell>
          <cell r="L823">
            <v>136</v>
          </cell>
          <cell r="M823">
            <v>164</v>
          </cell>
        </row>
        <row r="824">
          <cell r="A824">
            <v>5183290</v>
          </cell>
          <cell r="B824">
            <v>5115738</v>
          </cell>
          <cell r="C824">
            <v>4410</v>
          </cell>
          <cell r="D824">
            <v>1916086</v>
          </cell>
          <cell r="E824">
            <v>269</v>
          </cell>
          <cell r="F824">
            <v>270</v>
          </cell>
          <cell r="G824">
            <v>77</v>
          </cell>
          <cell r="H824">
            <v>13</v>
          </cell>
          <cell r="I824">
            <v>147</v>
          </cell>
          <cell r="J824">
            <v>0</v>
          </cell>
          <cell r="K824">
            <v>0</v>
          </cell>
          <cell r="L824">
            <v>147</v>
          </cell>
          <cell r="M824">
            <v>0</v>
          </cell>
        </row>
        <row r="825">
          <cell r="A825">
            <v>5183214</v>
          </cell>
          <cell r="B825">
            <v>5115700</v>
          </cell>
          <cell r="C825">
            <v>4410</v>
          </cell>
          <cell r="D825">
            <v>1618089</v>
          </cell>
          <cell r="E825">
            <v>251</v>
          </cell>
          <cell r="F825">
            <v>207</v>
          </cell>
          <cell r="G825">
            <v>214</v>
          </cell>
          <cell r="H825">
            <v>208</v>
          </cell>
          <cell r="I825">
            <v>223</v>
          </cell>
          <cell r="J825">
            <v>207</v>
          </cell>
          <cell r="K825">
            <v>254</v>
          </cell>
          <cell r="L825">
            <v>236</v>
          </cell>
          <cell r="M825">
            <v>230</v>
          </cell>
        </row>
        <row r="826">
          <cell r="A826">
            <v>5183344</v>
          </cell>
          <cell r="B826">
            <v>5115765</v>
          </cell>
          <cell r="C826">
            <v>4410</v>
          </cell>
          <cell r="D826">
            <v>3366163</v>
          </cell>
          <cell r="E826">
            <v>252</v>
          </cell>
          <cell r="F826">
            <v>228</v>
          </cell>
          <cell r="G826">
            <v>234</v>
          </cell>
          <cell r="H826">
            <v>214</v>
          </cell>
          <cell r="I826">
            <v>216</v>
          </cell>
          <cell r="J826">
            <v>205</v>
          </cell>
          <cell r="K826">
            <v>222</v>
          </cell>
          <cell r="L826">
            <v>216</v>
          </cell>
          <cell r="M826">
            <v>220</v>
          </cell>
        </row>
        <row r="827">
          <cell r="A827">
            <v>5183324</v>
          </cell>
          <cell r="B827">
            <v>5115755</v>
          </cell>
          <cell r="C827">
            <v>4410</v>
          </cell>
          <cell r="D827">
            <v>3361922</v>
          </cell>
          <cell r="E827">
            <v>265</v>
          </cell>
          <cell r="F827">
            <v>239</v>
          </cell>
          <cell r="G827">
            <v>234</v>
          </cell>
          <cell r="H827">
            <v>228</v>
          </cell>
          <cell r="I827">
            <v>234</v>
          </cell>
          <cell r="J827">
            <v>250</v>
          </cell>
          <cell r="K827">
            <v>297</v>
          </cell>
          <cell r="L827">
            <v>282</v>
          </cell>
          <cell r="M827">
            <v>325</v>
          </cell>
        </row>
        <row r="828">
          <cell r="A828">
            <v>5183198</v>
          </cell>
          <cell r="B828">
            <v>5115692</v>
          </cell>
          <cell r="C828">
            <v>4410</v>
          </cell>
          <cell r="D828">
            <v>4867375</v>
          </cell>
          <cell r="E828">
            <v>56</v>
          </cell>
          <cell r="F828">
            <v>48</v>
          </cell>
          <cell r="G828">
            <v>43</v>
          </cell>
          <cell r="H828">
            <v>43</v>
          </cell>
          <cell r="I828">
            <v>48</v>
          </cell>
          <cell r="J828">
            <v>47</v>
          </cell>
          <cell r="K828">
            <v>58</v>
          </cell>
          <cell r="L828">
            <v>54</v>
          </cell>
          <cell r="M828">
            <v>55</v>
          </cell>
        </row>
        <row r="829">
          <cell r="A829">
            <v>5183136</v>
          </cell>
          <cell r="B829">
            <v>5115661</v>
          </cell>
          <cell r="C829">
            <v>4410</v>
          </cell>
          <cell r="D829">
            <v>7085074</v>
          </cell>
          <cell r="E829">
            <v>233</v>
          </cell>
          <cell r="F829">
            <v>202</v>
          </cell>
          <cell r="G829">
            <v>228</v>
          </cell>
          <cell r="H829">
            <v>208</v>
          </cell>
          <cell r="I829">
            <v>214</v>
          </cell>
          <cell r="J829">
            <v>212</v>
          </cell>
          <cell r="K829">
            <v>236</v>
          </cell>
          <cell r="L829">
            <v>229</v>
          </cell>
          <cell r="M829">
            <v>265</v>
          </cell>
        </row>
        <row r="830">
          <cell r="A830">
            <v>5183682</v>
          </cell>
          <cell r="B830">
            <v>5115934</v>
          </cell>
          <cell r="C830">
            <v>4410</v>
          </cell>
          <cell r="D830">
            <v>2206823</v>
          </cell>
          <cell r="E830">
            <v>233</v>
          </cell>
          <cell r="F830">
            <v>206</v>
          </cell>
          <cell r="G830">
            <v>200</v>
          </cell>
          <cell r="H830">
            <v>189</v>
          </cell>
          <cell r="I830">
            <v>273</v>
          </cell>
          <cell r="J830">
            <v>237</v>
          </cell>
          <cell r="K830">
            <v>251</v>
          </cell>
          <cell r="L830">
            <v>227</v>
          </cell>
          <cell r="M830">
            <v>233</v>
          </cell>
        </row>
        <row r="831">
          <cell r="A831">
            <v>5164458</v>
          </cell>
          <cell r="B831">
            <v>5106322</v>
          </cell>
          <cell r="C831">
            <v>4410</v>
          </cell>
          <cell r="E831">
            <v>422</v>
          </cell>
          <cell r="F831">
            <v>200</v>
          </cell>
          <cell r="G831">
            <v>190</v>
          </cell>
          <cell r="H831">
            <v>168</v>
          </cell>
          <cell r="I831">
            <v>219</v>
          </cell>
          <cell r="J831">
            <v>186</v>
          </cell>
          <cell r="K831">
            <v>196</v>
          </cell>
          <cell r="L831">
            <v>181</v>
          </cell>
          <cell r="M831">
            <v>187</v>
          </cell>
        </row>
        <row r="832">
          <cell r="A832">
            <v>5164868</v>
          </cell>
          <cell r="B832">
            <v>5106527</v>
          </cell>
          <cell r="C832">
            <v>4410</v>
          </cell>
          <cell r="D832">
            <v>31988455</v>
          </cell>
          <cell r="E832">
            <v>318</v>
          </cell>
          <cell r="F832">
            <v>253</v>
          </cell>
          <cell r="G832">
            <v>259</v>
          </cell>
          <cell r="H832">
            <v>246</v>
          </cell>
          <cell r="I832">
            <v>260</v>
          </cell>
          <cell r="J832">
            <v>250</v>
          </cell>
          <cell r="K832">
            <v>255</v>
          </cell>
          <cell r="L832">
            <v>260</v>
          </cell>
          <cell r="M832">
            <v>226</v>
          </cell>
        </row>
        <row r="833">
          <cell r="A833">
            <v>5164450</v>
          </cell>
          <cell r="B833">
            <v>5106318</v>
          </cell>
          <cell r="C833">
            <v>4410</v>
          </cell>
          <cell r="D833">
            <v>31988464</v>
          </cell>
          <cell r="E833">
            <v>20</v>
          </cell>
          <cell r="F833">
            <v>20</v>
          </cell>
          <cell r="G833">
            <v>16</v>
          </cell>
          <cell r="H833">
            <v>19</v>
          </cell>
          <cell r="I833">
            <v>19</v>
          </cell>
          <cell r="J833">
            <v>268</v>
          </cell>
          <cell r="K833">
            <v>274</v>
          </cell>
          <cell r="L833">
            <v>207</v>
          </cell>
          <cell r="M833">
            <v>270</v>
          </cell>
        </row>
        <row r="834">
          <cell r="A834">
            <v>5095464</v>
          </cell>
          <cell r="B834">
            <v>5071825</v>
          </cell>
          <cell r="C834">
            <v>4410</v>
          </cell>
          <cell r="D834">
            <v>31988462</v>
          </cell>
          <cell r="E834">
            <v>85</v>
          </cell>
          <cell r="F834">
            <v>60</v>
          </cell>
          <cell r="G834">
            <v>63</v>
          </cell>
          <cell r="H834">
            <v>64</v>
          </cell>
          <cell r="I834">
            <v>58</v>
          </cell>
          <cell r="J834">
            <v>78</v>
          </cell>
          <cell r="K834">
            <v>94</v>
          </cell>
          <cell r="L834">
            <v>104</v>
          </cell>
          <cell r="M834">
            <v>90</v>
          </cell>
        </row>
        <row r="835">
          <cell r="A835">
            <v>5183574</v>
          </cell>
          <cell r="B835">
            <v>5115880</v>
          </cell>
          <cell r="C835">
            <v>4410</v>
          </cell>
          <cell r="D835">
            <v>31987891</v>
          </cell>
          <cell r="E835">
            <v>564</v>
          </cell>
          <cell r="F835">
            <v>189</v>
          </cell>
          <cell r="G835">
            <v>86</v>
          </cell>
          <cell r="H835">
            <v>75</v>
          </cell>
          <cell r="I835">
            <v>76</v>
          </cell>
          <cell r="J835">
            <v>254</v>
          </cell>
          <cell r="K835">
            <v>255</v>
          </cell>
          <cell r="L835">
            <v>300</v>
          </cell>
          <cell r="M835">
            <v>303</v>
          </cell>
        </row>
        <row r="836">
          <cell r="A836">
            <v>5183640</v>
          </cell>
          <cell r="B836">
            <v>5115913</v>
          </cell>
          <cell r="C836">
            <v>4410</v>
          </cell>
          <cell r="D836">
            <v>31987889</v>
          </cell>
          <cell r="E836">
            <v>233</v>
          </cell>
          <cell r="F836">
            <v>206</v>
          </cell>
          <cell r="G836">
            <v>200</v>
          </cell>
          <cell r="H836">
            <v>189</v>
          </cell>
          <cell r="I836">
            <v>273</v>
          </cell>
          <cell r="J836">
            <v>367</v>
          </cell>
          <cell r="K836">
            <v>250</v>
          </cell>
          <cell r="L836">
            <v>233</v>
          </cell>
          <cell r="M836">
            <v>256</v>
          </cell>
        </row>
        <row r="837">
          <cell r="A837">
            <v>5183552</v>
          </cell>
          <cell r="B837">
            <v>5115869</v>
          </cell>
          <cell r="C837">
            <v>4410</v>
          </cell>
          <cell r="D837">
            <v>31987892</v>
          </cell>
          <cell r="E837">
            <v>313</v>
          </cell>
          <cell r="F837">
            <v>169</v>
          </cell>
          <cell r="G837">
            <v>362</v>
          </cell>
          <cell r="H837">
            <v>168</v>
          </cell>
          <cell r="I837">
            <v>193</v>
          </cell>
          <cell r="J837">
            <v>320</v>
          </cell>
          <cell r="K837">
            <v>172</v>
          </cell>
          <cell r="L837">
            <v>159</v>
          </cell>
          <cell r="M837">
            <v>171</v>
          </cell>
        </row>
        <row r="838">
          <cell r="A838">
            <v>5183702</v>
          </cell>
          <cell r="B838">
            <v>5115944</v>
          </cell>
          <cell r="C838">
            <v>4410</v>
          </cell>
          <cell r="D838">
            <v>31987888</v>
          </cell>
          <cell r="E838">
            <v>208</v>
          </cell>
          <cell r="F838">
            <v>192</v>
          </cell>
          <cell r="G838">
            <v>187</v>
          </cell>
          <cell r="H838">
            <v>175</v>
          </cell>
          <cell r="I838">
            <v>194</v>
          </cell>
          <cell r="J838">
            <v>167</v>
          </cell>
          <cell r="K838">
            <v>201</v>
          </cell>
          <cell r="L838">
            <v>166</v>
          </cell>
          <cell r="M838">
            <v>184</v>
          </cell>
        </row>
        <row r="839">
          <cell r="A839">
            <v>5183470</v>
          </cell>
          <cell r="B839">
            <v>5115828</v>
          </cell>
          <cell r="C839">
            <v>4410</v>
          </cell>
          <cell r="D839">
            <v>3518719</v>
          </cell>
          <cell r="E839">
            <v>140</v>
          </cell>
          <cell r="F839">
            <v>97</v>
          </cell>
          <cell r="G839">
            <v>165</v>
          </cell>
          <cell r="H839">
            <v>385</v>
          </cell>
          <cell r="I839">
            <v>228</v>
          </cell>
          <cell r="J839">
            <v>206</v>
          </cell>
          <cell r="K839">
            <v>204</v>
          </cell>
          <cell r="L839">
            <v>201</v>
          </cell>
          <cell r="M839">
            <v>220</v>
          </cell>
        </row>
        <row r="840">
          <cell r="A840">
            <v>5164434</v>
          </cell>
          <cell r="B840">
            <v>5106310</v>
          </cell>
          <cell r="C840">
            <v>4410</v>
          </cell>
          <cell r="D840">
            <v>10506324</v>
          </cell>
          <cell r="E840">
            <v>120</v>
          </cell>
          <cell r="F840">
            <v>157</v>
          </cell>
          <cell r="G840">
            <v>176</v>
          </cell>
          <cell r="H840">
            <v>191</v>
          </cell>
          <cell r="I840">
            <v>220</v>
          </cell>
          <cell r="J840">
            <v>119</v>
          </cell>
          <cell r="K840">
            <v>0</v>
          </cell>
          <cell r="L840">
            <v>135</v>
          </cell>
          <cell r="M840">
            <v>138</v>
          </cell>
        </row>
        <row r="841">
          <cell r="A841">
            <v>5164466</v>
          </cell>
          <cell r="B841">
            <v>5106326</v>
          </cell>
          <cell r="C841">
            <v>4410</v>
          </cell>
          <cell r="D841">
            <v>10505261</v>
          </cell>
          <cell r="E841">
            <v>744</v>
          </cell>
          <cell r="F841">
            <v>647</v>
          </cell>
          <cell r="G841">
            <v>301</v>
          </cell>
          <cell r="H841">
            <v>208</v>
          </cell>
          <cell r="I841">
            <v>148</v>
          </cell>
          <cell r="J841">
            <v>251</v>
          </cell>
          <cell r="K841">
            <v>236</v>
          </cell>
          <cell r="L841">
            <v>248</v>
          </cell>
          <cell r="M841">
            <v>318</v>
          </cell>
        </row>
        <row r="842">
          <cell r="A842">
            <v>5183598</v>
          </cell>
          <cell r="B842">
            <v>5115892</v>
          </cell>
          <cell r="C842">
            <v>4410</v>
          </cell>
          <cell r="D842">
            <v>5561062</v>
          </cell>
          <cell r="E842">
            <v>168</v>
          </cell>
          <cell r="F842">
            <v>152</v>
          </cell>
          <cell r="G842">
            <v>99</v>
          </cell>
          <cell r="H842">
            <v>127</v>
          </cell>
          <cell r="I842">
            <v>172</v>
          </cell>
          <cell r="J842">
            <v>175</v>
          </cell>
          <cell r="K842">
            <v>187</v>
          </cell>
          <cell r="L842">
            <v>156</v>
          </cell>
          <cell r="M842">
            <v>172</v>
          </cell>
        </row>
        <row r="843">
          <cell r="A843">
            <v>5164448</v>
          </cell>
          <cell r="B843">
            <v>5106317</v>
          </cell>
          <cell r="C843">
            <v>4410</v>
          </cell>
          <cell r="D843">
            <v>157318</v>
          </cell>
          <cell r="E843">
            <v>106</v>
          </cell>
          <cell r="F843">
            <v>53</v>
          </cell>
          <cell r="G843">
            <v>47</v>
          </cell>
          <cell r="H843">
            <v>95</v>
          </cell>
          <cell r="I843">
            <v>110</v>
          </cell>
          <cell r="J843">
            <v>126</v>
          </cell>
          <cell r="K843">
            <v>111</v>
          </cell>
          <cell r="L843">
            <v>84</v>
          </cell>
          <cell r="M843">
            <v>36</v>
          </cell>
        </row>
        <row r="844">
          <cell r="A844">
            <v>5164462</v>
          </cell>
          <cell r="B844">
            <v>5106324</v>
          </cell>
          <cell r="C844">
            <v>4410</v>
          </cell>
          <cell r="D844">
            <v>157297</v>
          </cell>
          <cell r="E844">
            <v>226</v>
          </cell>
          <cell r="F844">
            <v>179</v>
          </cell>
          <cell r="G844">
            <v>196</v>
          </cell>
          <cell r="H844">
            <v>180</v>
          </cell>
          <cell r="I844">
            <v>190</v>
          </cell>
          <cell r="J844">
            <v>175</v>
          </cell>
          <cell r="K844">
            <v>187</v>
          </cell>
          <cell r="L844">
            <v>179</v>
          </cell>
          <cell r="M844">
            <v>211</v>
          </cell>
        </row>
        <row r="845">
          <cell r="A845">
            <v>5164460</v>
          </cell>
          <cell r="B845">
            <v>5106323</v>
          </cell>
          <cell r="C845">
            <v>4410</v>
          </cell>
          <cell r="D845">
            <v>157390</v>
          </cell>
          <cell r="E845">
            <v>137</v>
          </cell>
          <cell r="F845">
            <v>111</v>
          </cell>
          <cell r="G845">
            <v>119</v>
          </cell>
          <cell r="H845">
            <v>111</v>
          </cell>
          <cell r="I845">
            <v>111</v>
          </cell>
          <cell r="J845">
            <v>65</v>
          </cell>
          <cell r="K845">
            <v>76</v>
          </cell>
          <cell r="L845">
            <v>106</v>
          </cell>
          <cell r="M845">
            <v>91</v>
          </cell>
        </row>
        <row r="846">
          <cell r="A846">
            <v>5164452</v>
          </cell>
          <cell r="B846">
            <v>5106319</v>
          </cell>
          <cell r="C846">
            <v>4410</v>
          </cell>
          <cell r="D846">
            <v>156867</v>
          </cell>
          <cell r="E846">
            <v>117</v>
          </cell>
          <cell r="F846">
            <v>88</v>
          </cell>
          <cell r="G846">
            <v>78</v>
          </cell>
          <cell r="H846">
            <v>112</v>
          </cell>
          <cell r="I846">
            <v>106</v>
          </cell>
          <cell r="J846">
            <v>112</v>
          </cell>
          <cell r="K846">
            <v>114</v>
          </cell>
          <cell r="L846">
            <v>115</v>
          </cell>
          <cell r="M846">
            <v>119</v>
          </cell>
        </row>
        <row r="847">
          <cell r="A847">
            <v>5183782</v>
          </cell>
          <cell r="B847">
            <v>5115984</v>
          </cell>
          <cell r="C847">
            <v>4410</v>
          </cell>
          <cell r="D847">
            <v>1871768</v>
          </cell>
          <cell r="E847">
            <v>68</v>
          </cell>
          <cell r="F847">
            <v>60</v>
          </cell>
          <cell r="G847">
            <v>60</v>
          </cell>
          <cell r="H847">
            <v>61</v>
          </cell>
          <cell r="I847">
            <v>61</v>
          </cell>
          <cell r="J847">
            <v>125</v>
          </cell>
          <cell r="K847">
            <v>170</v>
          </cell>
          <cell r="L847">
            <v>106</v>
          </cell>
          <cell r="M847">
            <v>0</v>
          </cell>
        </row>
        <row r="848">
          <cell r="A848">
            <v>5183744</v>
          </cell>
          <cell r="B848">
            <v>5115965</v>
          </cell>
          <cell r="C848">
            <v>4410</v>
          </cell>
          <cell r="D848">
            <v>1502202</v>
          </cell>
          <cell r="E848">
            <v>0</v>
          </cell>
          <cell r="F848">
            <v>155</v>
          </cell>
          <cell r="G848">
            <v>261</v>
          </cell>
          <cell r="H848">
            <v>246</v>
          </cell>
          <cell r="I848">
            <v>270</v>
          </cell>
          <cell r="J848">
            <v>229</v>
          </cell>
          <cell r="K848">
            <v>230</v>
          </cell>
          <cell r="L848">
            <v>211</v>
          </cell>
          <cell r="M848">
            <v>224</v>
          </cell>
        </row>
        <row r="849">
          <cell r="A849">
            <v>5164468</v>
          </cell>
          <cell r="B849">
            <v>5106327</v>
          </cell>
          <cell r="C849">
            <v>4410</v>
          </cell>
          <cell r="D849">
            <v>1908888</v>
          </cell>
          <cell r="E849">
            <v>384</v>
          </cell>
          <cell r="F849">
            <v>274</v>
          </cell>
          <cell r="G849">
            <v>306</v>
          </cell>
          <cell r="H849">
            <v>309</v>
          </cell>
          <cell r="I849">
            <v>216</v>
          </cell>
          <cell r="J849">
            <v>170</v>
          </cell>
          <cell r="K849">
            <v>187</v>
          </cell>
          <cell r="L849">
            <v>190</v>
          </cell>
          <cell r="M849">
            <v>183</v>
          </cell>
        </row>
        <row r="850">
          <cell r="A850">
            <v>5183428</v>
          </cell>
          <cell r="B850">
            <v>5115807</v>
          </cell>
          <cell r="C850">
            <v>4410</v>
          </cell>
          <cell r="D850">
            <v>1836958</v>
          </cell>
          <cell r="E850">
            <v>143</v>
          </cell>
          <cell r="F850">
            <v>153</v>
          </cell>
          <cell r="G850">
            <v>115</v>
          </cell>
          <cell r="H850">
            <v>102</v>
          </cell>
          <cell r="I850">
            <v>169</v>
          </cell>
          <cell r="J850">
            <v>241</v>
          </cell>
          <cell r="K850">
            <v>285</v>
          </cell>
          <cell r="L850">
            <v>219</v>
          </cell>
          <cell r="M850">
            <v>141</v>
          </cell>
        </row>
        <row r="851">
          <cell r="A851">
            <v>5183488</v>
          </cell>
          <cell r="B851">
            <v>5115837</v>
          </cell>
          <cell r="C851">
            <v>4410</v>
          </cell>
          <cell r="D851">
            <v>1502206</v>
          </cell>
          <cell r="E851">
            <v>0</v>
          </cell>
          <cell r="F851">
            <v>0</v>
          </cell>
          <cell r="G851">
            <v>145</v>
          </cell>
          <cell r="H851">
            <v>54</v>
          </cell>
          <cell r="I851">
            <v>100</v>
          </cell>
          <cell r="J851">
            <v>96</v>
          </cell>
          <cell r="K851">
            <v>141</v>
          </cell>
          <cell r="L851">
            <v>143</v>
          </cell>
          <cell r="M851">
            <v>115</v>
          </cell>
        </row>
        <row r="852">
          <cell r="A852">
            <v>5183724</v>
          </cell>
          <cell r="B852">
            <v>5115955</v>
          </cell>
          <cell r="C852">
            <v>4410</v>
          </cell>
          <cell r="D852">
            <v>1728446</v>
          </cell>
          <cell r="E852">
            <v>36</v>
          </cell>
          <cell r="F852">
            <v>26</v>
          </cell>
          <cell r="G852">
            <v>27</v>
          </cell>
          <cell r="H852">
            <v>26</v>
          </cell>
          <cell r="I852">
            <v>192</v>
          </cell>
          <cell r="J852">
            <v>34</v>
          </cell>
          <cell r="K852">
            <v>6</v>
          </cell>
          <cell r="L852">
            <v>50</v>
          </cell>
          <cell r="M852">
            <v>57</v>
          </cell>
        </row>
        <row r="853">
          <cell r="A853">
            <v>5183510</v>
          </cell>
          <cell r="B853">
            <v>5115848</v>
          </cell>
          <cell r="C853">
            <v>4410</v>
          </cell>
          <cell r="D853">
            <v>1728445</v>
          </cell>
          <cell r="E853">
            <v>230</v>
          </cell>
          <cell r="F853">
            <v>86</v>
          </cell>
          <cell r="G853">
            <v>0</v>
          </cell>
          <cell r="H853">
            <v>0</v>
          </cell>
          <cell r="I853">
            <v>39</v>
          </cell>
          <cell r="J853">
            <v>100</v>
          </cell>
          <cell r="K853">
            <v>94</v>
          </cell>
          <cell r="L853">
            <v>70</v>
          </cell>
          <cell r="M853">
            <v>21</v>
          </cell>
        </row>
        <row r="854">
          <cell r="A854">
            <v>5183766</v>
          </cell>
          <cell r="B854">
            <v>5115976</v>
          </cell>
          <cell r="C854">
            <v>4410</v>
          </cell>
          <cell r="D854">
            <v>3362565</v>
          </cell>
          <cell r="E854">
            <v>244</v>
          </cell>
          <cell r="F854">
            <v>158</v>
          </cell>
          <cell r="G854">
            <v>210</v>
          </cell>
          <cell r="H854">
            <v>230</v>
          </cell>
          <cell r="I854">
            <v>226</v>
          </cell>
          <cell r="J854">
            <v>187</v>
          </cell>
          <cell r="K854">
            <v>215</v>
          </cell>
          <cell r="L854">
            <v>193</v>
          </cell>
          <cell r="M854">
            <v>199</v>
          </cell>
        </row>
        <row r="855">
          <cell r="A855">
            <v>5164856</v>
          </cell>
          <cell r="B855">
            <v>5106521</v>
          </cell>
          <cell r="C855">
            <v>4410</v>
          </cell>
          <cell r="D855">
            <v>6829643</v>
          </cell>
          <cell r="E855">
            <v>269</v>
          </cell>
          <cell r="F855">
            <v>228</v>
          </cell>
          <cell r="G855">
            <v>246</v>
          </cell>
          <cell r="H855">
            <v>243</v>
          </cell>
          <cell r="I855">
            <v>230</v>
          </cell>
          <cell r="J855">
            <v>196</v>
          </cell>
          <cell r="K855">
            <v>278</v>
          </cell>
          <cell r="L855">
            <v>257</v>
          </cell>
          <cell r="M855">
            <v>301</v>
          </cell>
        </row>
        <row r="856">
          <cell r="A856">
            <v>5164858</v>
          </cell>
          <cell r="B856">
            <v>5106522</v>
          </cell>
          <cell r="C856">
            <v>4410</v>
          </cell>
          <cell r="D856">
            <v>6824620</v>
          </cell>
          <cell r="E856">
            <v>242</v>
          </cell>
          <cell r="F856">
            <v>196</v>
          </cell>
          <cell r="G856">
            <v>217</v>
          </cell>
          <cell r="H856">
            <v>219</v>
          </cell>
          <cell r="I856">
            <v>216</v>
          </cell>
          <cell r="J856">
            <v>181</v>
          </cell>
          <cell r="K856">
            <v>242</v>
          </cell>
          <cell r="L856">
            <v>216</v>
          </cell>
          <cell r="M856">
            <v>210</v>
          </cell>
        </row>
        <row r="857">
          <cell r="A857">
            <v>5164860</v>
          </cell>
          <cell r="B857">
            <v>5106523</v>
          </cell>
          <cell r="C857">
            <v>4410</v>
          </cell>
          <cell r="D857">
            <v>6826641</v>
          </cell>
          <cell r="E857">
            <v>65</v>
          </cell>
          <cell r="F857">
            <v>66</v>
          </cell>
          <cell r="G857">
            <v>91</v>
          </cell>
          <cell r="H857">
            <v>293</v>
          </cell>
          <cell r="I857">
            <v>297</v>
          </cell>
          <cell r="J857">
            <v>232</v>
          </cell>
          <cell r="K857">
            <v>278</v>
          </cell>
          <cell r="L857">
            <v>244</v>
          </cell>
          <cell r="M857">
            <v>253</v>
          </cell>
        </row>
        <row r="858">
          <cell r="A858">
            <v>5164864</v>
          </cell>
          <cell r="B858">
            <v>5106525</v>
          </cell>
          <cell r="C858">
            <v>4410</v>
          </cell>
          <cell r="D858">
            <v>2184403</v>
          </cell>
          <cell r="E858">
            <v>162</v>
          </cell>
          <cell r="F858">
            <v>129</v>
          </cell>
          <cell r="G858">
            <v>199</v>
          </cell>
          <cell r="H858">
            <v>244</v>
          </cell>
          <cell r="I858">
            <v>231</v>
          </cell>
          <cell r="J858">
            <v>238</v>
          </cell>
          <cell r="K858">
            <v>275</v>
          </cell>
          <cell r="L858">
            <v>224</v>
          </cell>
          <cell r="M858">
            <v>243</v>
          </cell>
        </row>
        <row r="859">
          <cell r="A859">
            <v>5164456</v>
          </cell>
          <cell r="B859">
            <v>5106321</v>
          </cell>
          <cell r="C859">
            <v>4410</v>
          </cell>
          <cell r="D859">
            <v>6823783</v>
          </cell>
          <cell r="E859">
            <v>149</v>
          </cell>
          <cell r="F859">
            <v>129</v>
          </cell>
          <cell r="G859">
            <v>130</v>
          </cell>
          <cell r="H859">
            <v>141</v>
          </cell>
          <cell r="I859">
            <v>118</v>
          </cell>
          <cell r="J859">
            <v>68</v>
          </cell>
          <cell r="K859">
            <v>134</v>
          </cell>
          <cell r="L859">
            <v>144</v>
          </cell>
          <cell r="M859">
            <v>138</v>
          </cell>
        </row>
        <row r="860">
          <cell r="A860">
            <v>5183378</v>
          </cell>
          <cell r="B860">
            <v>5115782</v>
          </cell>
          <cell r="C860">
            <v>4410</v>
          </cell>
          <cell r="D860">
            <v>2181883</v>
          </cell>
          <cell r="E860">
            <v>48</v>
          </cell>
          <cell r="F860">
            <v>0</v>
          </cell>
          <cell r="G860">
            <v>28</v>
          </cell>
          <cell r="H860">
            <v>1</v>
          </cell>
          <cell r="I860">
            <v>22</v>
          </cell>
          <cell r="J860">
            <v>20</v>
          </cell>
          <cell r="K860">
            <v>0</v>
          </cell>
          <cell r="L860">
            <v>25</v>
          </cell>
          <cell r="M860">
            <v>108</v>
          </cell>
        </row>
        <row r="861">
          <cell r="A861">
            <v>5183390</v>
          </cell>
          <cell r="B861">
            <v>5115788</v>
          </cell>
          <cell r="C861">
            <v>4410</v>
          </cell>
          <cell r="D861">
            <v>7115437</v>
          </cell>
          <cell r="E861">
            <v>111</v>
          </cell>
          <cell r="F861">
            <v>97</v>
          </cell>
          <cell r="G861">
            <v>109</v>
          </cell>
          <cell r="H861">
            <v>109</v>
          </cell>
          <cell r="I861">
            <v>107</v>
          </cell>
          <cell r="J861">
            <v>98</v>
          </cell>
          <cell r="K861">
            <v>89</v>
          </cell>
          <cell r="L861">
            <v>117</v>
          </cell>
          <cell r="M861">
            <v>230</v>
          </cell>
        </row>
        <row r="862">
          <cell r="A862">
            <v>5183618</v>
          </cell>
          <cell r="B862">
            <v>5115902</v>
          </cell>
          <cell r="C862">
            <v>4410</v>
          </cell>
          <cell r="D862">
            <v>7104501</v>
          </cell>
          <cell r="E862">
            <v>383</v>
          </cell>
          <cell r="F862">
            <v>319</v>
          </cell>
          <cell r="G862">
            <v>332</v>
          </cell>
          <cell r="H862">
            <v>344</v>
          </cell>
          <cell r="I862">
            <v>357</v>
          </cell>
          <cell r="J862">
            <v>345</v>
          </cell>
          <cell r="K862">
            <v>357</v>
          </cell>
          <cell r="L862">
            <v>376</v>
          </cell>
          <cell r="M862">
            <v>340</v>
          </cell>
        </row>
        <row r="863">
          <cell r="A863">
            <v>5183532</v>
          </cell>
          <cell r="B863">
            <v>5115859</v>
          </cell>
          <cell r="C863">
            <v>4410</v>
          </cell>
          <cell r="D863">
            <v>7729310</v>
          </cell>
          <cell r="E863">
            <v>173</v>
          </cell>
          <cell r="F863">
            <v>178</v>
          </cell>
          <cell r="G863">
            <v>372</v>
          </cell>
          <cell r="H863">
            <v>230</v>
          </cell>
          <cell r="I863">
            <v>495</v>
          </cell>
          <cell r="J863">
            <v>211</v>
          </cell>
          <cell r="K863">
            <v>197</v>
          </cell>
          <cell r="L863">
            <v>193</v>
          </cell>
          <cell r="M863">
            <v>194</v>
          </cell>
        </row>
        <row r="864">
          <cell r="A864">
            <v>5164862</v>
          </cell>
          <cell r="B864">
            <v>5106524</v>
          </cell>
          <cell r="C864">
            <v>4410</v>
          </cell>
          <cell r="D864">
            <v>3526783</v>
          </cell>
          <cell r="E864">
            <v>194</v>
          </cell>
          <cell r="F864">
            <v>202</v>
          </cell>
          <cell r="G864">
            <v>31</v>
          </cell>
          <cell r="H864">
            <v>221</v>
          </cell>
          <cell r="I864">
            <v>330</v>
          </cell>
          <cell r="J864">
            <v>266</v>
          </cell>
          <cell r="K864">
            <v>281</v>
          </cell>
          <cell r="L864">
            <v>311</v>
          </cell>
          <cell r="M864">
            <v>328</v>
          </cell>
        </row>
        <row r="865">
          <cell r="A865">
            <v>5183410</v>
          </cell>
          <cell r="B865">
            <v>5115798</v>
          </cell>
          <cell r="C865">
            <v>4410</v>
          </cell>
          <cell r="D865">
            <v>443759</v>
          </cell>
          <cell r="E865">
            <v>141</v>
          </cell>
          <cell r="F865">
            <v>55</v>
          </cell>
          <cell r="G865">
            <v>34</v>
          </cell>
          <cell r="H865">
            <v>32</v>
          </cell>
          <cell r="I865">
            <v>88</v>
          </cell>
          <cell r="J865">
            <v>61</v>
          </cell>
          <cell r="K865">
            <v>53</v>
          </cell>
          <cell r="L865">
            <v>45</v>
          </cell>
          <cell r="M865">
            <v>84</v>
          </cell>
        </row>
        <row r="866">
          <cell r="A866">
            <v>5164446</v>
          </cell>
          <cell r="B866">
            <v>5106316</v>
          </cell>
          <cell r="C866">
            <v>4410</v>
          </cell>
          <cell r="D866">
            <v>2511582</v>
          </cell>
          <cell r="E866">
            <v>244</v>
          </cell>
          <cell r="F866">
            <v>203</v>
          </cell>
          <cell r="G866">
            <v>195</v>
          </cell>
          <cell r="H866">
            <v>222</v>
          </cell>
          <cell r="I866">
            <v>222</v>
          </cell>
          <cell r="J866">
            <v>196</v>
          </cell>
          <cell r="K866">
            <v>216</v>
          </cell>
          <cell r="L866">
            <v>217</v>
          </cell>
          <cell r="M866">
            <v>220</v>
          </cell>
        </row>
        <row r="867">
          <cell r="A867">
            <v>5164440</v>
          </cell>
          <cell r="B867">
            <v>5106313</v>
          </cell>
          <cell r="C867">
            <v>4410</v>
          </cell>
          <cell r="D867">
            <v>2511576</v>
          </cell>
          <cell r="E867">
            <v>237</v>
          </cell>
          <cell r="F867">
            <v>193</v>
          </cell>
          <cell r="G867">
            <v>191</v>
          </cell>
          <cell r="H867">
            <v>177</v>
          </cell>
          <cell r="I867">
            <v>162</v>
          </cell>
          <cell r="J867">
            <v>166</v>
          </cell>
          <cell r="K867">
            <v>253</v>
          </cell>
          <cell r="L867">
            <v>246</v>
          </cell>
          <cell r="M867">
            <v>230</v>
          </cell>
        </row>
        <row r="868">
          <cell r="A868">
            <v>5164430</v>
          </cell>
          <cell r="B868">
            <v>5106308</v>
          </cell>
          <cell r="C868">
            <v>4410</v>
          </cell>
          <cell r="D868">
            <v>2511577</v>
          </cell>
          <cell r="E868">
            <v>372</v>
          </cell>
          <cell r="F868">
            <v>363</v>
          </cell>
          <cell r="G868">
            <v>337</v>
          </cell>
          <cell r="H868">
            <v>360</v>
          </cell>
          <cell r="I868">
            <v>204</v>
          </cell>
          <cell r="J868">
            <v>122</v>
          </cell>
          <cell r="K868">
            <v>326</v>
          </cell>
          <cell r="L868">
            <v>350</v>
          </cell>
          <cell r="M868">
            <v>298</v>
          </cell>
        </row>
        <row r="869">
          <cell r="A869">
            <v>5164444</v>
          </cell>
          <cell r="B869">
            <v>5106315</v>
          </cell>
          <cell r="C869">
            <v>4410</v>
          </cell>
          <cell r="D869">
            <v>2511562</v>
          </cell>
          <cell r="E869">
            <v>255</v>
          </cell>
          <cell r="F869">
            <v>179</v>
          </cell>
          <cell r="G869">
            <v>209</v>
          </cell>
          <cell r="H869">
            <v>178</v>
          </cell>
          <cell r="I869">
            <v>209</v>
          </cell>
          <cell r="J869">
            <v>179</v>
          </cell>
          <cell r="K869">
            <v>166</v>
          </cell>
          <cell r="L869">
            <v>180</v>
          </cell>
          <cell r="M869">
            <v>182</v>
          </cell>
        </row>
        <row r="870">
          <cell r="A870">
            <v>5164442</v>
          </cell>
          <cell r="B870">
            <v>5106314</v>
          </cell>
          <cell r="C870">
            <v>4410</v>
          </cell>
          <cell r="D870">
            <v>2511570</v>
          </cell>
          <cell r="E870">
            <v>168</v>
          </cell>
          <cell r="F870">
            <v>135</v>
          </cell>
          <cell r="G870">
            <v>124</v>
          </cell>
          <cell r="H870">
            <v>166</v>
          </cell>
          <cell r="I870">
            <v>188</v>
          </cell>
          <cell r="J870">
            <v>138</v>
          </cell>
          <cell r="K870">
            <v>169</v>
          </cell>
          <cell r="L870">
            <v>170</v>
          </cell>
          <cell r="M870">
            <v>174</v>
          </cell>
        </row>
        <row r="871">
          <cell r="A871">
            <v>5164438</v>
          </cell>
          <cell r="B871">
            <v>5106312</v>
          </cell>
          <cell r="C871">
            <v>4410</v>
          </cell>
          <cell r="D871">
            <v>2510917</v>
          </cell>
          <cell r="E871">
            <v>433</v>
          </cell>
          <cell r="F871">
            <v>204</v>
          </cell>
          <cell r="G871">
            <v>84</v>
          </cell>
          <cell r="H871">
            <v>332</v>
          </cell>
          <cell r="I871">
            <v>281</v>
          </cell>
          <cell r="J871">
            <v>313</v>
          </cell>
          <cell r="K871">
            <v>381</v>
          </cell>
          <cell r="L871">
            <v>389</v>
          </cell>
          <cell r="M871">
            <v>450</v>
          </cell>
        </row>
        <row r="872">
          <cell r="A872">
            <v>5164436</v>
          </cell>
          <cell r="B872">
            <v>5106311</v>
          </cell>
          <cell r="C872">
            <v>4410</v>
          </cell>
          <cell r="D872">
            <v>2510931</v>
          </cell>
          <cell r="E872">
            <v>365</v>
          </cell>
          <cell r="F872">
            <v>277</v>
          </cell>
          <cell r="G872">
            <v>300</v>
          </cell>
          <cell r="H872">
            <v>289</v>
          </cell>
          <cell r="I872">
            <v>310</v>
          </cell>
          <cell r="J872">
            <v>252</v>
          </cell>
          <cell r="K872">
            <v>242</v>
          </cell>
          <cell r="L872">
            <v>216</v>
          </cell>
          <cell r="M872">
            <v>312</v>
          </cell>
        </row>
        <row r="873">
          <cell r="A873">
            <v>5164464</v>
          </cell>
          <cell r="B873">
            <v>5106325</v>
          </cell>
          <cell r="C873">
            <v>4410</v>
          </cell>
          <cell r="D873">
            <v>444027</v>
          </cell>
          <cell r="E873">
            <v>192</v>
          </cell>
          <cell r="F873">
            <v>73</v>
          </cell>
          <cell r="G873">
            <v>70</v>
          </cell>
          <cell r="H873">
            <v>90</v>
          </cell>
          <cell r="I873">
            <v>123</v>
          </cell>
          <cell r="J873">
            <v>123</v>
          </cell>
          <cell r="K873">
            <v>128</v>
          </cell>
          <cell r="L873">
            <v>182</v>
          </cell>
          <cell r="M873">
            <v>197</v>
          </cell>
        </row>
        <row r="874">
          <cell r="A874">
            <v>5183450</v>
          </cell>
          <cell r="B874">
            <v>5115818</v>
          </cell>
          <cell r="C874">
            <v>4410</v>
          </cell>
          <cell r="D874">
            <v>443779</v>
          </cell>
          <cell r="E874">
            <v>116</v>
          </cell>
          <cell r="F874">
            <v>94</v>
          </cell>
          <cell r="G874">
            <v>94</v>
          </cell>
          <cell r="H874">
            <v>94</v>
          </cell>
          <cell r="I874">
            <v>97</v>
          </cell>
          <cell r="J874">
            <v>88</v>
          </cell>
          <cell r="K874">
            <v>102</v>
          </cell>
          <cell r="L874">
            <v>95</v>
          </cell>
          <cell r="M874">
            <v>103</v>
          </cell>
        </row>
        <row r="875">
          <cell r="A875">
            <v>5183662</v>
          </cell>
          <cell r="B875">
            <v>5115924</v>
          </cell>
          <cell r="C875">
            <v>4410</v>
          </cell>
          <cell r="D875">
            <v>443778</v>
          </cell>
          <cell r="E875">
            <v>104</v>
          </cell>
          <cell r="F875">
            <v>107</v>
          </cell>
          <cell r="G875">
            <v>116</v>
          </cell>
          <cell r="H875">
            <v>115</v>
          </cell>
          <cell r="I875">
            <v>117</v>
          </cell>
          <cell r="J875">
            <v>189</v>
          </cell>
          <cell r="K875">
            <v>257</v>
          </cell>
          <cell r="L875">
            <v>220</v>
          </cell>
          <cell r="M875">
            <v>266</v>
          </cell>
        </row>
        <row r="876">
          <cell r="A876">
            <v>5184464</v>
          </cell>
          <cell r="B876">
            <v>5116325</v>
          </cell>
          <cell r="C876">
            <v>4410</v>
          </cell>
          <cell r="D876">
            <v>3651294</v>
          </cell>
          <cell r="E876">
            <v>142</v>
          </cell>
          <cell r="F876">
            <v>130</v>
          </cell>
          <cell r="G876">
            <v>120</v>
          </cell>
          <cell r="H876">
            <v>216</v>
          </cell>
          <cell r="I876">
            <v>260</v>
          </cell>
          <cell r="J876">
            <v>211</v>
          </cell>
          <cell r="K876">
            <v>186</v>
          </cell>
          <cell r="L876">
            <v>158</v>
          </cell>
          <cell r="M876">
            <v>183</v>
          </cell>
        </row>
        <row r="877">
          <cell r="A877">
            <v>5164840</v>
          </cell>
          <cell r="B877">
            <v>5106513</v>
          </cell>
          <cell r="C877">
            <v>4410</v>
          </cell>
          <cell r="D877">
            <v>32997471</v>
          </cell>
          <cell r="E877">
            <v>144</v>
          </cell>
          <cell r="F877">
            <v>77</v>
          </cell>
          <cell r="G877">
            <v>254</v>
          </cell>
          <cell r="H877">
            <v>98</v>
          </cell>
          <cell r="I877">
            <v>131</v>
          </cell>
          <cell r="J877">
            <v>167</v>
          </cell>
          <cell r="K877">
            <v>133</v>
          </cell>
          <cell r="L877">
            <v>232</v>
          </cell>
          <cell r="M877">
            <v>97</v>
          </cell>
        </row>
        <row r="878">
          <cell r="A878">
            <v>5164502</v>
          </cell>
          <cell r="B878">
            <v>5106344</v>
          </cell>
          <cell r="C878">
            <v>4410</v>
          </cell>
          <cell r="D878">
            <v>31981487</v>
          </cell>
          <cell r="E878">
            <v>32</v>
          </cell>
          <cell r="F878">
            <v>33</v>
          </cell>
          <cell r="G878">
            <v>145</v>
          </cell>
          <cell r="H878">
            <v>60</v>
          </cell>
          <cell r="I878">
            <v>75</v>
          </cell>
          <cell r="J878">
            <v>123</v>
          </cell>
          <cell r="K878">
            <v>168</v>
          </cell>
          <cell r="L878">
            <v>97</v>
          </cell>
          <cell r="M878">
            <v>141</v>
          </cell>
        </row>
        <row r="879">
          <cell r="A879">
            <v>5164488</v>
          </cell>
          <cell r="B879">
            <v>5106337</v>
          </cell>
          <cell r="C879">
            <v>4410</v>
          </cell>
          <cell r="D879">
            <v>31116222</v>
          </cell>
          <cell r="E879">
            <v>344</v>
          </cell>
          <cell r="F879">
            <v>152</v>
          </cell>
          <cell r="G879">
            <v>148</v>
          </cell>
          <cell r="H879">
            <v>144</v>
          </cell>
          <cell r="I879">
            <v>213</v>
          </cell>
          <cell r="J879">
            <v>164</v>
          </cell>
          <cell r="K879">
            <v>177</v>
          </cell>
          <cell r="L879">
            <v>176</v>
          </cell>
          <cell r="M879">
            <v>177</v>
          </cell>
        </row>
        <row r="880">
          <cell r="A880">
            <v>5164474</v>
          </cell>
          <cell r="B880">
            <v>5106330</v>
          </cell>
          <cell r="C880">
            <v>4410</v>
          </cell>
          <cell r="D880">
            <v>31116220</v>
          </cell>
          <cell r="E880">
            <v>84</v>
          </cell>
          <cell r="F880">
            <v>6</v>
          </cell>
          <cell r="G880">
            <v>9</v>
          </cell>
          <cell r="H880">
            <v>4</v>
          </cell>
          <cell r="I880">
            <v>9</v>
          </cell>
          <cell r="J880">
            <v>94</v>
          </cell>
          <cell r="K880">
            <v>35</v>
          </cell>
          <cell r="L880">
            <v>338</v>
          </cell>
          <cell r="M880">
            <v>230</v>
          </cell>
        </row>
        <row r="881">
          <cell r="A881">
            <v>5184036</v>
          </cell>
          <cell r="B881">
            <v>5116111</v>
          </cell>
          <cell r="C881">
            <v>4410</v>
          </cell>
          <cell r="D881">
            <v>31987902</v>
          </cell>
          <cell r="E881">
            <v>208</v>
          </cell>
          <cell r="F881">
            <v>186</v>
          </cell>
          <cell r="G881">
            <v>184</v>
          </cell>
          <cell r="H881">
            <v>190</v>
          </cell>
          <cell r="I881">
            <v>213</v>
          </cell>
          <cell r="J881">
            <v>186</v>
          </cell>
          <cell r="K881">
            <v>189</v>
          </cell>
          <cell r="L881">
            <v>199</v>
          </cell>
          <cell r="M881">
            <v>217</v>
          </cell>
        </row>
        <row r="882">
          <cell r="A882">
            <v>5164470</v>
          </cell>
          <cell r="B882">
            <v>5106328</v>
          </cell>
          <cell r="C882">
            <v>4410</v>
          </cell>
          <cell r="D882">
            <v>3519578</v>
          </cell>
          <cell r="E882">
            <v>287</v>
          </cell>
          <cell r="F882">
            <v>234</v>
          </cell>
          <cell r="G882">
            <v>111</v>
          </cell>
          <cell r="H882">
            <v>297</v>
          </cell>
          <cell r="I882">
            <v>220</v>
          </cell>
          <cell r="J882">
            <v>201</v>
          </cell>
          <cell r="K882">
            <v>240</v>
          </cell>
          <cell r="L882">
            <v>206</v>
          </cell>
          <cell r="M882">
            <v>210</v>
          </cell>
        </row>
        <row r="883">
          <cell r="A883">
            <v>5164428</v>
          </cell>
          <cell r="B883">
            <v>5106307</v>
          </cell>
          <cell r="C883">
            <v>4410</v>
          </cell>
          <cell r="D883">
            <v>3530549</v>
          </cell>
          <cell r="E883">
            <v>162</v>
          </cell>
          <cell r="F883">
            <v>137</v>
          </cell>
          <cell r="G883">
            <v>132</v>
          </cell>
          <cell r="H883">
            <v>230</v>
          </cell>
          <cell r="I883">
            <v>207</v>
          </cell>
          <cell r="J883">
            <v>158</v>
          </cell>
          <cell r="K883">
            <v>170</v>
          </cell>
          <cell r="L883">
            <v>176</v>
          </cell>
          <cell r="M883">
            <v>189</v>
          </cell>
        </row>
        <row r="884">
          <cell r="A884">
            <v>5164472</v>
          </cell>
          <cell r="B884">
            <v>5106329</v>
          </cell>
          <cell r="C884">
            <v>4410</v>
          </cell>
          <cell r="D884">
            <v>10409345</v>
          </cell>
          <cell r="E884">
            <v>220</v>
          </cell>
          <cell r="F884">
            <v>276</v>
          </cell>
          <cell r="G884">
            <v>185</v>
          </cell>
          <cell r="H884">
            <v>195</v>
          </cell>
          <cell r="I884">
            <v>213</v>
          </cell>
          <cell r="J884">
            <v>204</v>
          </cell>
          <cell r="K884">
            <v>200</v>
          </cell>
          <cell r="L884">
            <v>182</v>
          </cell>
          <cell r="M884">
            <v>186</v>
          </cell>
        </row>
        <row r="885">
          <cell r="A885">
            <v>5164486</v>
          </cell>
          <cell r="B885">
            <v>5106336</v>
          </cell>
          <cell r="C885">
            <v>4410</v>
          </cell>
          <cell r="D885">
            <v>1692062</v>
          </cell>
          <cell r="E885">
            <v>146</v>
          </cell>
          <cell r="F885">
            <v>0</v>
          </cell>
          <cell r="G885">
            <v>145</v>
          </cell>
          <cell r="H885">
            <v>146</v>
          </cell>
          <cell r="I885">
            <v>153</v>
          </cell>
          <cell r="J885">
            <v>135</v>
          </cell>
          <cell r="K885">
            <v>179</v>
          </cell>
          <cell r="L885">
            <v>68</v>
          </cell>
          <cell r="M885">
            <v>119</v>
          </cell>
        </row>
        <row r="886">
          <cell r="A886">
            <v>5164398</v>
          </cell>
          <cell r="B886">
            <v>5106292</v>
          </cell>
          <cell r="C886">
            <v>4410</v>
          </cell>
          <cell r="D886">
            <v>218322</v>
          </cell>
          <cell r="E886">
            <v>226</v>
          </cell>
          <cell r="F886">
            <v>195</v>
          </cell>
          <cell r="G886">
            <v>220</v>
          </cell>
          <cell r="H886">
            <v>223</v>
          </cell>
          <cell r="I886">
            <v>242</v>
          </cell>
          <cell r="J886">
            <v>224</v>
          </cell>
          <cell r="K886">
            <v>232</v>
          </cell>
          <cell r="L886">
            <v>212</v>
          </cell>
          <cell r="M886">
            <v>117</v>
          </cell>
        </row>
        <row r="887">
          <cell r="A887">
            <v>5164400</v>
          </cell>
          <cell r="B887">
            <v>5106293</v>
          </cell>
          <cell r="C887">
            <v>4410</v>
          </cell>
          <cell r="D887">
            <v>209721</v>
          </cell>
          <cell r="E887">
            <v>283</v>
          </cell>
          <cell r="F887">
            <v>250</v>
          </cell>
          <cell r="G887">
            <v>310</v>
          </cell>
          <cell r="H887">
            <v>196</v>
          </cell>
          <cell r="I887">
            <v>268</v>
          </cell>
          <cell r="J887">
            <v>211</v>
          </cell>
          <cell r="K887">
            <v>939</v>
          </cell>
          <cell r="L887">
            <v>201</v>
          </cell>
          <cell r="M887">
            <v>229</v>
          </cell>
        </row>
        <row r="888">
          <cell r="A888">
            <v>5164498</v>
          </cell>
          <cell r="B888">
            <v>5106342</v>
          </cell>
          <cell r="C888">
            <v>4410</v>
          </cell>
          <cell r="D888">
            <v>157302</v>
          </cell>
          <cell r="E888">
            <v>66</v>
          </cell>
          <cell r="F888">
            <v>35</v>
          </cell>
          <cell r="G888">
            <v>127</v>
          </cell>
          <cell r="H888">
            <v>184</v>
          </cell>
          <cell r="I888">
            <v>212</v>
          </cell>
          <cell r="J888">
            <v>197</v>
          </cell>
          <cell r="K888">
            <v>170</v>
          </cell>
          <cell r="L888">
            <v>148</v>
          </cell>
          <cell r="M888">
            <v>128</v>
          </cell>
        </row>
        <row r="889">
          <cell r="A889">
            <v>5164478</v>
          </cell>
          <cell r="B889">
            <v>5106332</v>
          </cell>
          <cell r="C889">
            <v>4410</v>
          </cell>
          <cell r="D889">
            <v>156841</v>
          </cell>
          <cell r="E889">
            <v>265</v>
          </cell>
          <cell r="F889">
            <v>209</v>
          </cell>
          <cell r="G889">
            <v>237</v>
          </cell>
          <cell r="H889">
            <v>226</v>
          </cell>
          <cell r="I889">
            <v>227</v>
          </cell>
          <cell r="J889">
            <v>223</v>
          </cell>
          <cell r="K889">
            <v>252</v>
          </cell>
          <cell r="L889">
            <v>257</v>
          </cell>
          <cell r="M889">
            <v>244</v>
          </cell>
        </row>
        <row r="890">
          <cell r="A890">
            <v>5183910</v>
          </cell>
          <cell r="B890">
            <v>5116048</v>
          </cell>
          <cell r="C890">
            <v>4410</v>
          </cell>
          <cell r="D890">
            <v>358969</v>
          </cell>
          <cell r="E890">
            <v>87</v>
          </cell>
          <cell r="F890">
            <v>109</v>
          </cell>
          <cell r="G890">
            <v>106</v>
          </cell>
          <cell r="H890">
            <v>213</v>
          </cell>
          <cell r="I890">
            <v>150</v>
          </cell>
          <cell r="J890">
            <v>178</v>
          </cell>
          <cell r="K890">
            <v>100</v>
          </cell>
          <cell r="L890">
            <v>125</v>
          </cell>
          <cell r="M890">
            <v>97</v>
          </cell>
        </row>
        <row r="891">
          <cell r="A891">
            <v>5184530</v>
          </cell>
          <cell r="B891">
            <v>5116358</v>
          </cell>
          <cell r="C891">
            <v>4410</v>
          </cell>
          <cell r="D891">
            <v>16008613</v>
          </cell>
          <cell r="E891">
            <v>341</v>
          </cell>
          <cell r="F891">
            <v>322</v>
          </cell>
          <cell r="G891">
            <v>298</v>
          </cell>
          <cell r="H891">
            <v>295</v>
          </cell>
          <cell r="I891">
            <v>300</v>
          </cell>
          <cell r="J891">
            <v>181</v>
          </cell>
          <cell r="K891">
            <v>0</v>
          </cell>
          <cell r="L891">
            <v>219</v>
          </cell>
          <cell r="M891">
            <v>219</v>
          </cell>
        </row>
        <row r="892">
          <cell r="A892">
            <v>5184040</v>
          </cell>
          <cell r="B892">
            <v>5116113</v>
          </cell>
          <cell r="C892">
            <v>4410</v>
          </cell>
          <cell r="D892">
            <v>16005829</v>
          </cell>
          <cell r="E892">
            <v>219</v>
          </cell>
          <cell r="F892">
            <v>204</v>
          </cell>
          <cell r="G892">
            <v>198</v>
          </cell>
          <cell r="H892">
            <v>189</v>
          </cell>
          <cell r="I892">
            <v>157</v>
          </cell>
          <cell r="J892">
            <v>137</v>
          </cell>
          <cell r="K892">
            <v>141</v>
          </cell>
          <cell r="L892">
            <v>132</v>
          </cell>
          <cell r="M892">
            <v>159</v>
          </cell>
        </row>
        <row r="893">
          <cell r="A893">
            <v>5164476</v>
          </cell>
          <cell r="B893">
            <v>5106331</v>
          </cell>
          <cell r="C893">
            <v>4410</v>
          </cell>
          <cell r="D893">
            <v>16005871</v>
          </cell>
          <cell r="E893">
            <v>229</v>
          </cell>
          <cell r="F893">
            <v>150</v>
          </cell>
          <cell r="G893">
            <v>226</v>
          </cell>
          <cell r="H893">
            <v>166</v>
          </cell>
          <cell r="I893">
            <v>149</v>
          </cell>
          <cell r="J893">
            <v>147</v>
          </cell>
          <cell r="K893">
            <v>156</v>
          </cell>
          <cell r="L893">
            <v>155</v>
          </cell>
          <cell r="M893">
            <v>152</v>
          </cell>
        </row>
        <row r="894">
          <cell r="A894">
            <v>5164846</v>
          </cell>
          <cell r="B894">
            <v>5106516</v>
          </cell>
          <cell r="C894">
            <v>4410</v>
          </cell>
          <cell r="D894">
            <v>31988589</v>
          </cell>
          <cell r="E894">
            <v>172</v>
          </cell>
          <cell r="F894">
            <v>152</v>
          </cell>
          <cell r="G894">
            <v>148</v>
          </cell>
          <cell r="H894">
            <v>144</v>
          </cell>
          <cell r="I894">
            <v>213</v>
          </cell>
          <cell r="J894">
            <v>68</v>
          </cell>
          <cell r="K894">
            <v>83</v>
          </cell>
          <cell r="L894">
            <v>77</v>
          </cell>
          <cell r="M894">
            <v>74</v>
          </cell>
        </row>
        <row r="895">
          <cell r="A895">
            <v>5164854</v>
          </cell>
          <cell r="B895">
            <v>5106520</v>
          </cell>
          <cell r="C895">
            <v>4410</v>
          </cell>
          <cell r="D895">
            <v>10279394</v>
          </cell>
          <cell r="E895">
            <v>420</v>
          </cell>
          <cell r="F895">
            <v>367</v>
          </cell>
          <cell r="G895">
            <v>315</v>
          </cell>
          <cell r="H895">
            <v>290</v>
          </cell>
          <cell r="I895">
            <v>291</v>
          </cell>
          <cell r="J895">
            <v>262</v>
          </cell>
          <cell r="K895">
            <v>284</v>
          </cell>
          <cell r="L895">
            <v>275</v>
          </cell>
          <cell r="M895">
            <v>276</v>
          </cell>
        </row>
        <row r="896">
          <cell r="A896">
            <v>5164480</v>
          </cell>
          <cell r="B896">
            <v>5106333</v>
          </cell>
          <cell r="C896">
            <v>4410</v>
          </cell>
          <cell r="D896">
            <v>1900725</v>
          </cell>
          <cell r="E896">
            <v>123</v>
          </cell>
          <cell r="F896">
            <v>43</v>
          </cell>
          <cell r="G896">
            <v>12</v>
          </cell>
          <cell r="H896">
            <v>19</v>
          </cell>
          <cell r="I896">
            <v>79</v>
          </cell>
          <cell r="J896">
            <v>0</v>
          </cell>
          <cell r="K896">
            <v>34</v>
          </cell>
          <cell r="L896">
            <v>8</v>
          </cell>
          <cell r="M896">
            <v>9</v>
          </cell>
        </row>
        <row r="897">
          <cell r="A897">
            <v>5184486</v>
          </cell>
          <cell r="B897">
            <v>5116336</v>
          </cell>
          <cell r="C897">
            <v>4410</v>
          </cell>
          <cell r="D897">
            <v>1616529</v>
          </cell>
          <cell r="E897">
            <v>193</v>
          </cell>
          <cell r="F897">
            <v>157</v>
          </cell>
          <cell r="G897">
            <v>174</v>
          </cell>
          <cell r="H897">
            <v>173</v>
          </cell>
          <cell r="I897">
            <v>189</v>
          </cell>
          <cell r="J897">
            <v>161</v>
          </cell>
          <cell r="K897">
            <v>175</v>
          </cell>
          <cell r="L897">
            <v>164</v>
          </cell>
          <cell r="M897">
            <v>194</v>
          </cell>
        </row>
        <row r="898">
          <cell r="A898">
            <v>5164484</v>
          </cell>
          <cell r="B898">
            <v>5106335</v>
          </cell>
          <cell r="C898">
            <v>4410</v>
          </cell>
          <cell r="D898">
            <v>1691804</v>
          </cell>
          <cell r="E898">
            <v>215</v>
          </cell>
          <cell r="F898">
            <v>174</v>
          </cell>
          <cell r="G898">
            <v>181</v>
          </cell>
          <cell r="H898">
            <v>195</v>
          </cell>
          <cell r="I898">
            <v>230</v>
          </cell>
          <cell r="J898">
            <v>198</v>
          </cell>
          <cell r="K898">
            <v>194</v>
          </cell>
          <cell r="L898">
            <v>184</v>
          </cell>
          <cell r="M898">
            <v>116</v>
          </cell>
        </row>
        <row r="899">
          <cell r="A899">
            <v>5164396</v>
          </cell>
          <cell r="B899">
            <v>5106291</v>
          </cell>
          <cell r="C899">
            <v>4410</v>
          </cell>
          <cell r="D899">
            <v>1691868</v>
          </cell>
          <cell r="E899">
            <v>223</v>
          </cell>
          <cell r="F899">
            <v>187</v>
          </cell>
          <cell r="G899">
            <v>193</v>
          </cell>
          <cell r="H899">
            <v>197</v>
          </cell>
          <cell r="I899">
            <v>196</v>
          </cell>
          <cell r="J899">
            <v>188</v>
          </cell>
          <cell r="K899">
            <v>500</v>
          </cell>
          <cell r="L899">
            <v>165</v>
          </cell>
          <cell r="M899">
            <v>150</v>
          </cell>
        </row>
        <row r="900">
          <cell r="A900">
            <v>5164482</v>
          </cell>
          <cell r="B900">
            <v>5106334</v>
          </cell>
          <cell r="C900">
            <v>4410</v>
          </cell>
          <cell r="D900">
            <v>1728799</v>
          </cell>
          <cell r="E900">
            <v>179</v>
          </cell>
          <cell r="F900">
            <v>162</v>
          </cell>
          <cell r="G900">
            <v>175</v>
          </cell>
          <cell r="H900">
            <v>180</v>
          </cell>
          <cell r="I900">
            <v>206</v>
          </cell>
          <cell r="J900">
            <v>180</v>
          </cell>
          <cell r="K900">
            <v>167</v>
          </cell>
          <cell r="L900">
            <v>186</v>
          </cell>
          <cell r="M900">
            <v>219</v>
          </cell>
        </row>
        <row r="901">
          <cell r="A901">
            <v>5184022</v>
          </cell>
          <cell r="B901">
            <v>5116104</v>
          </cell>
          <cell r="C901">
            <v>4410</v>
          </cell>
          <cell r="D901">
            <v>1730273</v>
          </cell>
          <cell r="E901">
            <v>189</v>
          </cell>
          <cell r="F901">
            <v>149</v>
          </cell>
          <cell r="G901">
            <v>163</v>
          </cell>
          <cell r="H901">
            <v>152</v>
          </cell>
          <cell r="I901">
            <v>161</v>
          </cell>
          <cell r="J901">
            <v>133</v>
          </cell>
          <cell r="K901">
            <v>135</v>
          </cell>
          <cell r="L901">
            <v>130</v>
          </cell>
          <cell r="M901">
            <v>134</v>
          </cell>
        </row>
        <row r="902">
          <cell r="A902">
            <v>5184508</v>
          </cell>
          <cell r="B902">
            <v>5116347</v>
          </cell>
          <cell r="C902">
            <v>4410</v>
          </cell>
          <cell r="D902">
            <v>3306160</v>
          </cell>
          <cell r="E902">
            <v>269</v>
          </cell>
          <cell r="F902">
            <v>184</v>
          </cell>
          <cell r="G902">
            <v>249</v>
          </cell>
          <cell r="H902">
            <v>202</v>
          </cell>
          <cell r="I902">
            <v>240</v>
          </cell>
          <cell r="J902">
            <v>442</v>
          </cell>
          <cell r="K902">
            <v>221</v>
          </cell>
          <cell r="L902">
            <v>191</v>
          </cell>
          <cell r="M902">
            <v>205</v>
          </cell>
        </row>
        <row r="903">
          <cell r="A903">
            <v>5183954</v>
          </cell>
          <cell r="B903">
            <v>5116070</v>
          </cell>
          <cell r="C903">
            <v>4410</v>
          </cell>
          <cell r="D903">
            <v>6826851</v>
          </cell>
          <cell r="E903">
            <v>214</v>
          </cell>
          <cell r="F903">
            <v>200</v>
          </cell>
          <cell r="G903">
            <v>206</v>
          </cell>
          <cell r="H903">
            <v>159</v>
          </cell>
          <cell r="I903">
            <v>163</v>
          </cell>
          <cell r="J903">
            <v>54</v>
          </cell>
          <cell r="K903">
            <v>170</v>
          </cell>
          <cell r="L903">
            <v>26</v>
          </cell>
          <cell r="M903">
            <v>228</v>
          </cell>
        </row>
        <row r="904">
          <cell r="A904">
            <v>5164830</v>
          </cell>
          <cell r="B904">
            <v>5106508</v>
          </cell>
          <cell r="C904">
            <v>4410</v>
          </cell>
          <cell r="D904">
            <v>2182722</v>
          </cell>
          <cell r="E904">
            <v>160</v>
          </cell>
          <cell r="F904">
            <v>122</v>
          </cell>
          <cell r="G904">
            <v>124</v>
          </cell>
          <cell r="H904">
            <v>128</v>
          </cell>
          <cell r="I904">
            <v>136</v>
          </cell>
          <cell r="J904">
            <v>113</v>
          </cell>
          <cell r="K904">
            <v>131</v>
          </cell>
          <cell r="L904">
            <v>136</v>
          </cell>
          <cell r="M904">
            <v>132</v>
          </cell>
        </row>
        <row r="905">
          <cell r="A905">
            <v>5164852</v>
          </cell>
          <cell r="B905">
            <v>5106519</v>
          </cell>
          <cell r="C905">
            <v>4410</v>
          </cell>
          <cell r="D905">
            <v>2101213</v>
          </cell>
          <cell r="E905">
            <v>333</v>
          </cell>
          <cell r="F905">
            <v>274</v>
          </cell>
          <cell r="G905">
            <v>302</v>
          </cell>
          <cell r="H905">
            <v>261</v>
          </cell>
          <cell r="I905">
            <v>297</v>
          </cell>
          <cell r="J905">
            <v>249</v>
          </cell>
          <cell r="K905">
            <v>270</v>
          </cell>
          <cell r="L905">
            <v>280</v>
          </cell>
          <cell r="M905">
            <v>290</v>
          </cell>
        </row>
        <row r="906">
          <cell r="A906">
            <v>5164834</v>
          </cell>
          <cell r="B906">
            <v>5106510</v>
          </cell>
          <cell r="C906">
            <v>4410</v>
          </cell>
          <cell r="D906">
            <v>2197971</v>
          </cell>
          <cell r="E906">
            <v>140</v>
          </cell>
          <cell r="F906">
            <v>254</v>
          </cell>
          <cell r="G906">
            <v>129</v>
          </cell>
          <cell r="H906">
            <v>106</v>
          </cell>
          <cell r="I906">
            <v>117</v>
          </cell>
          <cell r="J906">
            <v>112</v>
          </cell>
          <cell r="K906">
            <v>89</v>
          </cell>
          <cell r="L906">
            <v>142</v>
          </cell>
          <cell r="M906">
            <v>143</v>
          </cell>
        </row>
        <row r="907">
          <cell r="A907">
            <v>5164850</v>
          </cell>
          <cell r="B907">
            <v>5106518</v>
          </cell>
          <cell r="C907">
            <v>4410</v>
          </cell>
          <cell r="D907">
            <v>2196750</v>
          </cell>
          <cell r="E907">
            <v>375</v>
          </cell>
          <cell r="F907">
            <v>283</v>
          </cell>
          <cell r="G907">
            <v>290</v>
          </cell>
          <cell r="H907">
            <v>289</v>
          </cell>
          <cell r="I907">
            <v>330</v>
          </cell>
          <cell r="J907">
            <v>287</v>
          </cell>
          <cell r="K907">
            <v>309</v>
          </cell>
          <cell r="L907">
            <v>295</v>
          </cell>
          <cell r="M907">
            <v>305</v>
          </cell>
        </row>
        <row r="908">
          <cell r="A908">
            <v>5164492</v>
          </cell>
          <cell r="B908">
            <v>5106339</v>
          </cell>
          <cell r="C908">
            <v>4410</v>
          </cell>
          <cell r="D908">
            <v>1752876</v>
          </cell>
          <cell r="E908">
            <v>215</v>
          </cell>
          <cell r="F908">
            <v>195</v>
          </cell>
          <cell r="G908">
            <v>221</v>
          </cell>
          <cell r="H908">
            <v>194</v>
          </cell>
          <cell r="I908">
            <v>175</v>
          </cell>
          <cell r="J908">
            <v>147</v>
          </cell>
          <cell r="K908">
            <v>183</v>
          </cell>
          <cell r="L908">
            <v>179</v>
          </cell>
          <cell r="M908">
            <v>191</v>
          </cell>
        </row>
        <row r="909">
          <cell r="A909">
            <v>5184034</v>
          </cell>
          <cell r="B909">
            <v>5116110</v>
          </cell>
          <cell r="C909">
            <v>4410</v>
          </cell>
          <cell r="D909">
            <v>3360635</v>
          </cell>
          <cell r="E909">
            <v>329</v>
          </cell>
          <cell r="F909">
            <v>265</v>
          </cell>
          <cell r="G909">
            <v>299</v>
          </cell>
          <cell r="H909">
            <v>286</v>
          </cell>
          <cell r="I909">
            <v>307</v>
          </cell>
          <cell r="J909">
            <v>261</v>
          </cell>
          <cell r="K909">
            <v>295</v>
          </cell>
          <cell r="L909">
            <v>235</v>
          </cell>
          <cell r="M909">
            <v>351</v>
          </cell>
        </row>
        <row r="910">
          <cell r="A910">
            <v>5184038</v>
          </cell>
          <cell r="B910">
            <v>5116112</v>
          </cell>
          <cell r="C910">
            <v>4410</v>
          </cell>
          <cell r="D910">
            <v>3366515</v>
          </cell>
          <cell r="E910">
            <v>177</v>
          </cell>
          <cell r="F910">
            <v>153</v>
          </cell>
          <cell r="G910">
            <v>162</v>
          </cell>
          <cell r="H910">
            <v>157</v>
          </cell>
          <cell r="I910">
            <v>158</v>
          </cell>
          <cell r="J910">
            <v>149</v>
          </cell>
          <cell r="K910">
            <v>162</v>
          </cell>
          <cell r="L910">
            <v>167</v>
          </cell>
          <cell r="M910">
            <v>170</v>
          </cell>
        </row>
        <row r="911">
          <cell r="A911">
            <v>5184066</v>
          </cell>
          <cell r="B911">
            <v>5116126</v>
          </cell>
          <cell r="C911">
            <v>4410</v>
          </cell>
          <cell r="D911">
            <v>2206650</v>
          </cell>
          <cell r="E911">
            <v>218</v>
          </cell>
          <cell r="F911">
            <v>148</v>
          </cell>
          <cell r="G911">
            <v>152</v>
          </cell>
          <cell r="H911">
            <v>170</v>
          </cell>
          <cell r="I911">
            <v>175</v>
          </cell>
          <cell r="J911">
            <v>142</v>
          </cell>
          <cell r="K911">
            <v>126</v>
          </cell>
          <cell r="L911">
            <v>112</v>
          </cell>
          <cell r="M911">
            <v>119</v>
          </cell>
        </row>
        <row r="912">
          <cell r="A912">
            <v>5183998</v>
          </cell>
          <cell r="B912">
            <v>5116092</v>
          </cell>
          <cell r="C912">
            <v>4410</v>
          </cell>
          <cell r="D912">
            <v>7285289</v>
          </cell>
          <cell r="E912">
            <v>106</v>
          </cell>
          <cell r="F912">
            <v>104</v>
          </cell>
          <cell r="G912">
            <v>192</v>
          </cell>
          <cell r="H912">
            <v>108</v>
          </cell>
          <cell r="I912">
            <v>107</v>
          </cell>
          <cell r="J912">
            <v>92</v>
          </cell>
          <cell r="K912">
            <v>89</v>
          </cell>
          <cell r="L912">
            <v>74</v>
          </cell>
          <cell r="M912">
            <v>90</v>
          </cell>
        </row>
        <row r="913">
          <cell r="A913">
            <v>5164836</v>
          </cell>
          <cell r="B913">
            <v>5106511</v>
          </cell>
          <cell r="C913">
            <v>4410</v>
          </cell>
          <cell r="D913">
            <v>7286761</v>
          </cell>
          <cell r="E913">
            <v>134</v>
          </cell>
          <cell r="F913">
            <v>107</v>
          </cell>
          <cell r="G913">
            <v>118</v>
          </cell>
          <cell r="H913">
            <v>106</v>
          </cell>
          <cell r="I913">
            <v>103</v>
          </cell>
          <cell r="J913">
            <v>114</v>
          </cell>
          <cell r="K913">
            <v>119</v>
          </cell>
          <cell r="L913">
            <v>105</v>
          </cell>
          <cell r="M913">
            <v>108</v>
          </cell>
        </row>
        <row r="914">
          <cell r="A914">
            <v>5164848</v>
          </cell>
          <cell r="B914">
            <v>5106517</v>
          </cell>
          <cell r="C914">
            <v>4410</v>
          </cell>
          <cell r="D914">
            <v>7286813</v>
          </cell>
          <cell r="E914">
            <v>306</v>
          </cell>
          <cell r="F914">
            <v>478</v>
          </cell>
          <cell r="G914">
            <v>257</v>
          </cell>
          <cell r="H914">
            <v>172</v>
          </cell>
          <cell r="I914">
            <v>134</v>
          </cell>
          <cell r="J914">
            <v>128</v>
          </cell>
          <cell r="K914">
            <v>128</v>
          </cell>
          <cell r="L914">
            <v>120</v>
          </cell>
          <cell r="M914">
            <v>209</v>
          </cell>
        </row>
        <row r="915">
          <cell r="A915">
            <v>5164838</v>
          </cell>
          <cell r="B915">
            <v>5106512</v>
          </cell>
          <cell r="C915">
            <v>4410</v>
          </cell>
          <cell r="D915">
            <v>7286515</v>
          </cell>
          <cell r="E915">
            <v>221</v>
          </cell>
          <cell r="F915">
            <v>174</v>
          </cell>
          <cell r="G915">
            <v>163</v>
          </cell>
          <cell r="H915">
            <v>164</v>
          </cell>
          <cell r="I915">
            <v>177</v>
          </cell>
          <cell r="J915">
            <v>169</v>
          </cell>
          <cell r="K915">
            <v>182</v>
          </cell>
          <cell r="L915">
            <v>172</v>
          </cell>
          <cell r="M915">
            <v>214</v>
          </cell>
        </row>
        <row r="916">
          <cell r="A916">
            <v>5164500</v>
          </cell>
          <cell r="B916">
            <v>5106343</v>
          </cell>
          <cell r="C916">
            <v>4410</v>
          </cell>
          <cell r="D916">
            <v>7285279</v>
          </cell>
          <cell r="E916">
            <v>293</v>
          </cell>
          <cell r="F916">
            <v>335</v>
          </cell>
          <cell r="G916">
            <v>401</v>
          </cell>
          <cell r="H916">
            <v>335</v>
          </cell>
          <cell r="I916">
            <v>365</v>
          </cell>
          <cell r="J916">
            <v>325</v>
          </cell>
          <cell r="K916">
            <v>358</v>
          </cell>
          <cell r="L916">
            <v>361</v>
          </cell>
          <cell r="M916">
            <v>365</v>
          </cell>
        </row>
        <row r="917">
          <cell r="A917">
            <v>5184044</v>
          </cell>
          <cell r="B917">
            <v>5116115</v>
          </cell>
          <cell r="C917">
            <v>4410</v>
          </cell>
          <cell r="D917">
            <v>7725827</v>
          </cell>
          <cell r="E917">
            <v>150</v>
          </cell>
          <cell r="F917">
            <v>114</v>
          </cell>
          <cell r="G917">
            <v>134</v>
          </cell>
          <cell r="H917">
            <v>126</v>
          </cell>
          <cell r="I917">
            <v>123</v>
          </cell>
          <cell r="J917">
            <v>146</v>
          </cell>
          <cell r="K917">
            <v>156</v>
          </cell>
          <cell r="L917">
            <v>133</v>
          </cell>
          <cell r="M917">
            <v>127</v>
          </cell>
        </row>
        <row r="918">
          <cell r="A918">
            <v>5164842</v>
          </cell>
          <cell r="B918">
            <v>5106514</v>
          </cell>
          <cell r="C918">
            <v>4410</v>
          </cell>
          <cell r="D918">
            <v>18490459</v>
          </cell>
          <cell r="E918">
            <v>314</v>
          </cell>
          <cell r="F918">
            <v>248</v>
          </cell>
          <cell r="G918">
            <v>271</v>
          </cell>
          <cell r="H918">
            <v>254</v>
          </cell>
          <cell r="I918">
            <v>279</v>
          </cell>
          <cell r="J918">
            <v>285</v>
          </cell>
          <cell r="K918">
            <v>306</v>
          </cell>
          <cell r="L918">
            <v>290</v>
          </cell>
          <cell r="M918">
            <v>288</v>
          </cell>
        </row>
        <row r="919">
          <cell r="A919">
            <v>5164494</v>
          </cell>
          <cell r="B919">
            <v>5106340</v>
          </cell>
          <cell r="C919">
            <v>4410</v>
          </cell>
          <cell r="D919">
            <v>15961978</v>
          </cell>
          <cell r="E919">
            <v>283</v>
          </cell>
          <cell r="F919">
            <v>253</v>
          </cell>
          <cell r="G919">
            <v>266</v>
          </cell>
          <cell r="H919">
            <v>242</v>
          </cell>
          <cell r="I919">
            <v>279</v>
          </cell>
          <cell r="J919">
            <v>234</v>
          </cell>
          <cell r="K919">
            <v>272</v>
          </cell>
          <cell r="L919">
            <v>253</v>
          </cell>
          <cell r="M919">
            <v>230</v>
          </cell>
        </row>
        <row r="920">
          <cell r="A920">
            <v>5164414</v>
          </cell>
          <cell r="B920">
            <v>5106300</v>
          </cell>
          <cell r="C920">
            <v>4410</v>
          </cell>
          <cell r="D920">
            <v>2511585</v>
          </cell>
          <cell r="E920">
            <v>157</v>
          </cell>
          <cell r="F920">
            <v>128</v>
          </cell>
          <cell r="G920">
            <v>138</v>
          </cell>
          <cell r="H920">
            <v>133</v>
          </cell>
          <cell r="I920">
            <v>134</v>
          </cell>
          <cell r="J920">
            <v>120</v>
          </cell>
          <cell r="K920">
            <v>130</v>
          </cell>
          <cell r="L920">
            <v>118</v>
          </cell>
          <cell r="M920">
            <v>129</v>
          </cell>
        </row>
        <row r="921">
          <cell r="A921">
            <v>5164412</v>
          </cell>
          <cell r="B921">
            <v>5106299</v>
          </cell>
          <cell r="C921">
            <v>4410</v>
          </cell>
          <cell r="D921">
            <v>2511559</v>
          </cell>
          <cell r="E921">
            <v>94</v>
          </cell>
          <cell r="F921">
            <v>114</v>
          </cell>
          <cell r="G921">
            <v>117</v>
          </cell>
          <cell r="H921">
            <v>80</v>
          </cell>
          <cell r="I921">
            <v>121</v>
          </cell>
          <cell r="J921">
            <v>110</v>
          </cell>
          <cell r="K921">
            <v>113</v>
          </cell>
          <cell r="L921">
            <v>103</v>
          </cell>
          <cell r="M921">
            <v>89</v>
          </cell>
        </row>
        <row r="922">
          <cell r="A922">
            <v>5164408</v>
          </cell>
          <cell r="B922">
            <v>5106297</v>
          </cell>
          <cell r="C922">
            <v>4410</v>
          </cell>
          <cell r="D922">
            <v>2511596</v>
          </cell>
          <cell r="E922">
            <v>246</v>
          </cell>
          <cell r="F922">
            <v>212</v>
          </cell>
          <cell r="G922">
            <v>217</v>
          </cell>
          <cell r="H922">
            <v>222</v>
          </cell>
          <cell r="I922">
            <v>233</v>
          </cell>
          <cell r="J922">
            <v>218</v>
          </cell>
          <cell r="K922">
            <v>229</v>
          </cell>
          <cell r="L922">
            <v>213</v>
          </cell>
          <cell r="M922">
            <v>210</v>
          </cell>
        </row>
        <row r="923">
          <cell r="A923">
            <v>5164416</v>
          </cell>
          <cell r="B923">
            <v>5106301</v>
          </cell>
          <cell r="C923">
            <v>4410</v>
          </cell>
          <cell r="D923">
            <v>2511578</v>
          </cell>
          <cell r="E923">
            <v>165</v>
          </cell>
          <cell r="F923">
            <v>133</v>
          </cell>
          <cell r="G923">
            <v>89</v>
          </cell>
          <cell r="H923">
            <v>129</v>
          </cell>
          <cell r="I923">
            <v>126</v>
          </cell>
          <cell r="J923">
            <v>201</v>
          </cell>
          <cell r="K923">
            <v>116</v>
          </cell>
          <cell r="L923">
            <v>101</v>
          </cell>
          <cell r="M923">
            <v>108</v>
          </cell>
        </row>
        <row r="924">
          <cell r="A924">
            <v>5164418</v>
          </cell>
          <cell r="B924">
            <v>5106302</v>
          </cell>
          <cell r="C924">
            <v>4410</v>
          </cell>
          <cell r="D924">
            <v>2511603</v>
          </cell>
          <cell r="E924">
            <v>238</v>
          </cell>
          <cell r="F924">
            <v>209</v>
          </cell>
          <cell r="G924">
            <v>212</v>
          </cell>
          <cell r="H924">
            <v>225</v>
          </cell>
          <cell r="I924">
            <v>137</v>
          </cell>
          <cell r="J924">
            <v>201</v>
          </cell>
          <cell r="K924">
            <v>206</v>
          </cell>
          <cell r="L924">
            <v>199</v>
          </cell>
          <cell r="M924">
            <v>202</v>
          </cell>
        </row>
        <row r="925">
          <cell r="A925">
            <v>5164402</v>
          </cell>
          <cell r="B925">
            <v>5106294</v>
          </cell>
          <cell r="C925">
            <v>4410</v>
          </cell>
          <cell r="D925">
            <v>2511592</v>
          </cell>
          <cell r="E925">
            <v>254</v>
          </cell>
          <cell r="F925">
            <v>219</v>
          </cell>
          <cell r="G925">
            <v>203</v>
          </cell>
          <cell r="H925">
            <v>248</v>
          </cell>
          <cell r="I925">
            <v>251</v>
          </cell>
          <cell r="J925">
            <v>84</v>
          </cell>
          <cell r="K925">
            <v>163</v>
          </cell>
          <cell r="L925">
            <v>187</v>
          </cell>
          <cell r="M925">
            <v>213</v>
          </cell>
        </row>
        <row r="926">
          <cell r="A926">
            <v>5164406</v>
          </cell>
          <cell r="B926">
            <v>5106296</v>
          </cell>
          <cell r="C926">
            <v>4410</v>
          </cell>
          <cell r="D926">
            <v>2511575</v>
          </cell>
          <cell r="E926">
            <v>311</v>
          </cell>
          <cell r="F926">
            <v>274</v>
          </cell>
          <cell r="G926">
            <v>259</v>
          </cell>
          <cell r="H926">
            <v>256</v>
          </cell>
          <cell r="I926">
            <v>253</v>
          </cell>
          <cell r="J926">
            <v>90</v>
          </cell>
          <cell r="K926">
            <v>287</v>
          </cell>
          <cell r="L926">
            <v>271</v>
          </cell>
          <cell r="M926">
            <v>258</v>
          </cell>
        </row>
        <row r="927">
          <cell r="A927">
            <v>5164404</v>
          </cell>
          <cell r="B927">
            <v>5106295</v>
          </cell>
          <cell r="C927">
            <v>4410</v>
          </cell>
          <cell r="D927">
            <v>2511573</v>
          </cell>
          <cell r="E927">
            <v>77</v>
          </cell>
          <cell r="F927">
            <v>30</v>
          </cell>
          <cell r="G927">
            <v>52</v>
          </cell>
          <cell r="H927">
            <v>67</v>
          </cell>
          <cell r="I927">
            <v>77</v>
          </cell>
          <cell r="J927">
            <v>87</v>
          </cell>
          <cell r="K927">
            <v>92</v>
          </cell>
          <cell r="L927">
            <v>100</v>
          </cell>
          <cell r="M927">
            <v>113</v>
          </cell>
        </row>
        <row r="928">
          <cell r="A928">
            <v>5164420</v>
          </cell>
          <cell r="B928">
            <v>5106303</v>
          </cell>
          <cell r="C928">
            <v>4410</v>
          </cell>
          <cell r="D928">
            <v>2511600</v>
          </cell>
          <cell r="E928">
            <v>242</v>
          </cell>
          <cell r="F928">
            <v>184</v>
          </cell>
          <cell r="G928">
            <v>199</v>
          </cell>
          <cell r="H928">
            <v>201</v>
          </cell>
          <cell r="I928">
            <v>236</v>
          </cell>
          <cell r="J928">
            <v>190</v>
          </cell>
          <cell r="K928">
            <v>207</v>
          </cell>
          <cell r="L928">
            <v>200</v>
          </cell>
          <cell r="M928">
            <v>191</v>
          </cell>
        </row>
        <row r="929">
          <cell r="A929">
            <v>5164422</v>
          </cell>
          <cell r="B929">
            <v>5106304</v>
          </cell>
          <cell r="C929">
            <v>4410</v>
          </cell>
          <cell r="D929">
            <v>2511565</v>
          </cell>
          <cell r="E929">
            <v>293</v>
          </cell>
          <cell r="F929">
            <v>130</v>
          </cell>
          <cell r="G929">
            <v>170</v>
          </cell>
          <cell r="H929">
            <v>245</v>
          </cell>
          <cell r="I929">
            <v>18</v>
          </cell>
          <cell r="J929">
            <v>214</v>
          </cell>
          <cell r="K929">
            <v>83</v>
          </cell>
          <cell r="L929">
            <v>154</v>
          </cell>
          <cell r="M929">
            <v>81</v>
          </cell>
        </row>
        <row r="930">
          <cell r="A930">
            <v>5164424</v>
          </cell>
          <cell r="B930">
            <v>5106305</v>
          </cell>
          <cell r="C930">
            <v>4410</v>
          </cell>
          <cell r="D930">
            <v>2511593</v>
          </cell>
          <cell r="E930">
            <v>142</v>
          </cell>
          <cell r="F930">
            <v>115</v>
          </cell>
          <cell r="G930">
            <v>97</v>
          </cell>
          <cell r="H930">
            <v>104</v>
          </cell>
          <cell r="I930">
            <v>107</v>
          </cell>
          <cell r="J930">
            <v>88</v>
          </cell>
          <cell r="K930">
            <v>82</v>
          </cell>
          <cell r="L930">
            <v>82</v>
          </cell>
          <cell r="M930">
            <v>113</v>
          </cell>
        </row>
        <row r="931">
          <cell r="A931">
            <v>5164426</v>
          </cell>
          <cell r="B931">
            <v>5106306</v>
          </cell>
          <cell r="C931">
            <v>4410</v>
          </cell>
          <cell r="D931">
            <v>2511574</v>
          </cell>
          <cell r="E931">
            <v>194</v>
          </cell>
          <cell r="F931">
            <v>164</v>
          </cell>
          <cell r="G931">
            <v>165</v>
          </cell>
          <cell r="H931">
            <v>158</v>
          </cell>
          <cell r="I931">
            <v>171</v>
          </cell>
          <cell r="J931">
            <v>149</v>
          </cell>
          <cell r="K931">
            <v>173</v>
          </cell>
          <cell r="L931">
            <v>162</v>
          </cell>
          <cell r="M931">
            <v>165</v>
          </cell>
        </row>
        <row r="932">
          <cell r="A932">
            <v>5183976</v>
          </cell>
          <cell r="B932">
            <v>5116081</v>
          </cell>
          <cell r="C932">
            <v>4410</v>
          </cell>
          <cell r="D932">
            <v>443758</v>
          </cell>
          <cell r="E932">
            <v>390</v>
          </cell>
          <cell r="F932">
            <v>305</v>
          </cell>
          <cell r="G932">
            <v>339</v>
          </cell>
          <cell r="H932">
            <v>321</v>
          </cell>
          <cell r="I932">
            <v>333</v>
          </cell>
          <cell r="J932">
            <v>319</v>
          </cell>
          <cell r="K932">
            <v>332</v>
          </cell>
          <cell r="L932">
            <v>319</v>
          </cell>
          <cell r="M932">
            <v>327</v>
          </cell>
        </row>
        <row r="933">
          <cell r="A933">
            <v>5183932</v>
          </cell>
          <cell r="B933">
            <v>5116059</v>
          </cell>
          <cell r="C933">
            <v>4410</v>
          </cell>
          <cell r="D933">
            <v>3954342</v>
          </cell>
          <cell r="E933">
            <v>428</v>
          </cell>
          <cell r="F933">
            <v>275</v>
          </cell>
          <cell r="G933">
            <v>250</v>
          </cell>
          <cell r="H933">
            <v>270</v>
          </cell>
          <cell r="I933">
            <v>275</v>
          </cell>
          <cell r="J933">
            <v>530</v>
          </cell>
          <cell r="K933">
            <v>179</v>
          </cell>
          <cell r="L933">
            <v>285</v>
          </cell>
          <cell r="M933">
            <v>171</v>
          </cell>
        </row>
        <row r="934">
          <cell r="A934">
            <v>5164380</v>
          </cell>
          <cell r="B934">
            <v>5106283</v>
          </cell>
          <cell r="C934">
            <v>4410</v>
          </cell>
          <cell r="D934">
            <v>3642290</v>
          </cell>
          <cell r="E934">
            <v>61</v>
          </cell>
          <cell r="F934">
            <v>46</v>
          </cell>
          <cell r="G934">
            <v>189</v>
          </cell>
          <cell r="H934">
            <v>730</v>
          </cell>
          <cell r="I934">
            <v>591</v>
          </cell>
          <cell r="J934">
            <v>299</v>
          </cell>
          <cell r="K934">
            <v>326</v>
          </cell>
          <cell r="L934">
            <v>524</v>
          </cell>
          <cell r="M934">
            <v>485</v>
          </cell>
        </row>
        <row r="935">
          <cell r="A935">
            <v>5164386</v>
          </cell>
          <cell r="B935">
            <v>5106286</v>
          </cell>
          <cell r="C935">
            <v>4410</v>
          </cell>
          <cell r="D935">
            <v>3642235</v>
          </cell>
          <cell r="E935">
            <v>235</v>
          </cell>
          <cell r="F935">
            <v>172</v>
          </cell>
          <cell r="G935">
            <v>177</v>
          </cell>
          <cell r="H935">
            <v>184</v>
          </cell>
          <cell r="I935">
            <v>190</v>
          </cell>
          <cell r="J935">
            <v>309</v>
          </cell>
          <cell r="K935">
            <v>75</v>
          </cell>
          <cell r="L935">
            <v>227</v>
          </cell>
          <cell r="M935">
            <v>204</v>
          </cell>
        </row>
        <row r="936">
          <cell r="A936">
            <v>5164824</v>
          </cell>
          <cell r="B936">
            <v>5106505</v>
          </cell>
          <cell r="C936">
            <v>4410</v>
          </cell>
          <cell r="D936">
            <v>3530671</v>
          </cell>
          <cell r="E936">
            <v>170</v>
          </cell>
          <cell r="F936">
            <v>150</v>
          </cell>
          <cell r="G936">
            <v>0</v>
          </cell>
          <cell r="H936">
            <v>0</v>
          </cell>
          <cell r="I936">
            <v>368</v>
          </cell>
          <cell r="J936">
            <v>296</v>
          </cell>
          <cell r="K936">
            <v>268</v>
          </cell>
          <cell r="L936">
            <v>278</v>
          </cell>
          <cell r="M936">
            <v>85</v>
          </cell>
        </row>
        <row r="937">
          <cell r="A937">
            <v>5164516</v>
          </cell>
          <cell r="B937">
            <v>5106351</v>
          </cell>
          <cell r="C937">
            <v>4410</v>
          </cell>
          <cell r="D937">
            <v>31987898</v>
          </cell>
          <cell r="E937">
            <v>233</v>
          </cell>
          <cell r="F937">
            <v>164</v>
          </cell>
          <cell r="G937">
            <v>180</v>
          </cell>
          <cell r="H937">
            <v>197</v>
          </cell>
          <cell r="I937">
            <v>181</v>
          </cell>
          <cell r="J937">
            <v>215</v>
          </cell>
          <cell r="K937">
            <v>193</v>
          </cell>
          <cell r="L937">
            <v>203</v>
          </cell>
          <cell r="M937">
            <v>196</v>
          </cell>
        </row>
        <row r="938">
          <cell r="A938">
            <v>5164358</v>
          </cell>
          <cell r="B938">
            <v>5106272</v>
          </cell>
          <cell r="C938">
            <v>4410</v>
          </cell>
          <cell r="D938">
            <v>31987899</v>
          </cell>
          <cell r="E938">
            <v>270</v>
          </cell>
          <cell r="F938">
            <v>80</v>
          </cell>
          <cell r="G938">
            <v>77</v>
          </cell>
          <cell r="H938">
            <v>73</v>
          </cell>
          <cell r="I938">
            <v>72</v>
          </cell>
          <cell r="J938">
            <v>20</v>
          </cell>
          <cell r="K938">
            <v>45</v>
          </cell>
          <cell r="L938">
            <v>54</v>
          </cell>
          <cell r="M938">
            <v>48</v>
          </cell>
        </row>
        <row r="939">
          <cell r="A939">
            <v>5164510</v>
          </cell>
          <cell r="B939">
            <v>5106348</v>
          </cell>
          <cell r="C939">
            <v>4410</v>
          </cell>
          <cell r="D939">
            <v>3530677</v>
          </cell>
          <cell r="E939">
            <v>160</v>
          </cell>
          <cell r="F939">
            <v>136</v>
          </cell>
          <cell r="G939">
            <v>136</v>
          </cell>
          <cell r="H939">
            <v>211</v>
          </cell>
          <cell r="I939">
            <v>213</v>
          </cell>
          <cell r="J939">
            <v>222</v>
          </cell>
          <cell r="K939">
            <v>223</v>
          </cell>
          <cell r="L939">
            <v>218</v>
          </cell>
          <cell r="M939">
            <v>262</v>
          </cell>
        </row>
        <row r="940">
          <cell r="A940">
            <v>5164394</v>
          </cell>
          <cell r="B940">
            <v>5106290</v>
          </cell>
          <cell r="C940">
            <v>4410</v>
          </cell>
          <cell r="D940">
            <v>31987897</v>
          </cell>
          <cell r="E940">
            <v>1317</v>
          </cell>
          <cell r="F940">
            <v>1097</v>
          </cell>
          <cell r="G940">
            <v>1089</v>
          </cell>
          <cell r="H940">
            <v>1094</v>
          </cell>
          <cell r="I940">
            <v>1144</v>
          </cell>
          <cell r="J940">
            <v>977</v>
          </cell>
          <cell r="K940">
            <v>1072</v>
          </cell>
          <cell r="L940">
            <v>1041</v>
          </cell>
          <cell r="M940">
            <v>1130</v>
          </cell>
        </row>
        <row r="941">
          <cell r="A941">
            <v>5164376</v>
          </cell>
          <cell r="B941">
            <v>5106281</v>
          </cell>
          <cell r="C941">
            <v>4410</v>
          </cell>
          <cell r="D941">
            <v>3530654</v>
          </cell>
          <cell r="E941">
            <v>233</v>
          </cell>
          <cell r="F941">
            <v>206</v>
          </cell>
          <cell r="G941">
            <v>200</v>
          </cell>
          <cell r="H941">
            <v>189</v>
          </cell>
          <cell r="I941">
            <v>437</v>
          </cell>
          <cell r="J941">
            <v>130</v>
          </cell>
          <cell r="K941">
            <v>130</v>
          </cell>
          <cell r="L941">
            <v>128</v>
          </cell>
          <cell r="M941">
            <v>292</v>
          </cell>
        </row>
        <row r="942">
          <cell r="A942">
            <v>5164384</v>
          </cell>
          <cell r="B942">
            <v>5106285</v>
          </cell>
          <cell r="C942">
            <v>4410</v>
          </cell>
          <cell r="D942">
            <v>3360953</v>
          </cell>
          <cell r="E942">
            <v>92</v>
          </cell>
          <cell r="F942">
            <v>68</v>
          </cell>
          <cell r="G942">
            <v>68</v>
          </cell>
          <cell r="H942">
            <v>84</v>
          </cell>
          <cell r="I942">
            <v>186</v>
          </cell>
          <cell r="J942">
            <v>370</v>
          </cell>
          <cell r="K942">
            <v>597</v>
          </cell>
          <cell r="L942">
            <v>193</v>
          </cell>
          <cell r="M942">
            <v>201</v>
          </cell>
        </row>
        <row r="943">
          <cell r="A943">
            <v>5164390</v>
          </cell>
          <cell r="B943">
            <v>5106288</v>
          </cell>
          <cell r="C943">
            <v>4410</v>
          </cell>
          <cell r="D943">
            <v>3524660</v>
          </cell>
          <cell r="E943">
            <v>100</v>
          </cell>
          <cell r="F943">
            <v>37</v>
          </cell>
          <cell r="G943">
            <v>50</v>
          </cell>
          <cell r="H943">
            <v>111</v>
          </cell>
          <cell r="I943">
            <v>37</v>
          </cell>
          <cell r="J943">
            <v>43</v>
          </cell>
          <cell r="K943">
            <v>51</v>
          </cell>
          <cell r="L943">
            <v>79</v>
          </cell>
          <cell r="M943">
            <v>71</v>
          </cell>
        </row>
        <row r="944">
          <cell r="A944">
            <v>5164378</v>
          </cell>
          <cell r="B944">
            <v>5106282</v>
          </cell>
          <cell r="C944">
            <v>4410</v>
          </cell>
          <cell r="D944">
            <v>3530649</v>
          </cell>
          <cell r="E944">
            <v>50</v>
          </cell>
          <cell r="F944">
            <v>46</v>
          </cell>
          <cell r="G944">
            <v>45</v>
          </cell>
          <cell r="H944">
            <v>80</v>
          </cell>
          <cell r="I944">
            <v>81</v>
          </cell>
          <cell r="J944">
            <v>73</v>
          </cell>
          <cell r="K944">
            <v>76</v>
          </cell>
          <cell r="L944">
            <v>87</v>
          </cell>
          <cell r="M944">
            <v>100</v>
          </cell>
        </row>
        <row r="945">
          <cell r="A945">
            <v>5164816</v>
          </cell>
          <cell r="B945">
            <v>5106501</v>
          </cell>
          <cell r="C945">
            <v>4410</v>
          </cell>
          <cell r="D945">
            <v>3530486</v>
          </cell>
          <cell r="E945">
            <v>0</v>
          </cell>
          <cell r="F945">
            <v>0</v>
          </cell>
          <cell r="G945">
            <v>95</v>
          </cell>
          <cell r="H945">
            <v>121</v>
          </cell>
          <cell r="I945">
            <v>140</v>
          </cell>
          <cell r="J945">
            <v>137</v>
          </cell>
          <cell r="K945">
            <v>139</v>
          </cell>
          <cell r="L945">
            <v>142</v>
          </cell>
          <cell r="M945">
            <v>173</v>
          </cell>
        </row>
        <row r="946">
          <cell r="A946">
            <v>5164514</v>
          </cell>
          <cell r="B946">
            <v>5106350</v>
          </cell>
          <cell r="C946">
            <v>4410</v>
          </cell>
          <cell r="D946">
            <v>3530672</v>
          </cell>
          <cell r="E946">
            <v>297</v>
          </cell>
          <cell r="F946">
            <v>252</v>
          </cell>
          <cell r="G946">
            <v>248</v>
          </cell>
          <cell r="H946">
            <v>102</v>
          </cell>
          <cell r="I946">
            <v>169</v>
          </cell>
          <cell r="J946">
            <v>172</v>
          </cell>
          <cell r="K946">
            <v>197</v>
          </cell>
          <cell r="L946">
            <v>201</v>
          </cell>
          <cell r="M946">
            <v>225</v>
          </cell>
        </row>
        <row r="947">
          <cell r="A947">
            <v>5164360</v>
          </cell>
          <cell r="B947">
            <v>5106273</v>
          </cell>
          <cell r="C947">
            <v>4410</v>
          </cell>
          <cell r="D947">
            <v>3530648</v>
          </cell>
          <cell r="E947">
            <v>171</v>
          </cell>
          <cell r="F947">
            <v>105</v>
          </cell>
          <cell r="G947">
            <v>182</v>
          </cell>
          <cell r="H947">
            <v>115</v>
          </cell>
          <cell r="I947">
            <v>90</v>
          </cell>
          <cell r="J947">
            <v>98</v>
          </cell>
          <cell r="K947">
            <v>100</v>
          </cell>
          <cell r="L947">
            <v>105</v>
          </cell>
          <cell r="M947">
            <v>72</v>
          </cell>
        </row>
        <row r="948">
          <cell r="A948">
            <v>5164526</v>
          </cell>
          <cell r="B948">
            <v>5106356</v>
          </cell>
          <cell r="C948">
            <v>4410</v>
          </cell>
          <cell r="D948">
            <v>3530684</v>
          </cell>
          <cell r="E948">
            <v>250</v>
          </cell>
          <cell r="F948">
            <v>223</v>
          </cell>
          <cell r="G948">
            <v>215</v>
          </cell>
          <cell r="H948">
            <v>96</v>
          </cell>
          <cell r="I948">
            <v>152</v>
          </cell>
          <cell r="J948">
            <v>113</v>
          </cell>
          <cell r="K948">
            <v>196</v>
          </cell>
          <cell r="L948">
            <v>252</v>
          </cell>
          <cell r="M948">
            <v>130</v>
          </cell>
        </row>
        <row r="949">
          <cell r="A949">
            <v>5164372</v>
          </cell>
          <cell r="B949">
            <v>5106279</v>
          </cell>
          <cell r="C949">
            <v>4410</v>
          </cell>
          <cell r="D949">
            <v>3530674</v>
          </cell>
          <cell r="E949">
            <v>42</v>
          </cell>
          <cell r="F949">
            <v>30</v>
          </cell>
          <cell r="G949">
            <v>27</v>
          </cell>
          <cell r="H949">
            <v>35</v>
          </cell>
          <cell r="I949">
            <v>40</v>
          </cell>
          <cell r="J949">
            <v>28</v>
          </cell>
          <cell r="K949">
            <v>21</v>
          </cell>
          <cell r="L949">
            <v>16</v>
          </cell>
          <cell r="M949">
            <v>22</v>
          </cell>
        </row>
        <row r="950">
          <cell r="A950">
            <v>5164362</v>
          </cell>
          <cell r="B950">
            <v>5106274</v>
          </cell>
          <cell r="C950">
            <v>4410</v>
          </cell>
          <cell r="D950">
            <v>3530629</v>
          </cell>
          <cell r="E950">
            <v>186</v>
          </cell>
          <cell r="F950">
            <v>298</v>
          </cell>
          <cell r="G950">
            <v>129</v>
          </cell>
          <cell r="H950">
            <v>176</v>
          </cell>
          <cell r="I950">
            <v>88</v>
          </cell>
          <cell r="J950">
            <v>79</v>
          </cell>
          <cell r="K950">
            <v>126</v>
          </cell>
          <cell r="L950">
            <v>163</v>
          </cell>
          <cell r="M950">
            <v>118</v>
          </cell>
        </row>
        <row r="951">
          <cell r="A951">
            <v>5164374</v>
          </cell>
          <cell r="B951">
            <v>5106280</v>
          </cell>
          <cell r="C951">
            <v>4410</v>
          </cell>
          <cell r="D951">
            <v>3518794</v>
          </cell>
          <cell r="E951">
            <v>145</v>
          </cell>
          <cell r="F951">
            <v>118</v>
          </cell>
          <cell r="G951">
            <v>127</v>
          </cell>
          <cell r="H951">
            <v>124</v>
          </cell>
          <cell r="I951">
            <v>82</v>
          </cell>
          <cell r="J951">
            <v>88</v>
          </cell>
          <cell r="K951">
            <v>64</v>
          </cell>
          <cell r="L951">
            <v>64</v>
          </cell>
          <cell r="M951">
            <v>69</v>
          </cell>
        </row>
        <row r="952">
          <cell r="A952">
            <v>5164356</v>
          </cell>
          <cell r="B952">
            <v>5106271</v>
          </cell>
          <cell r="C952">
            <v>4410</v>
          </cell>
          <cell r="D952">
            <v>3525071</v>
          </cell>
          <cell r="E952">
            <v>162</v>
          </cell>
          <cell r="F952">
            <v>291</v>
          </cell>
          <cell r="G952">
            <v>189</v>
          </cell>
          <cell r="H952">
            <v>163</v>
          </cell>
          <cell r="I952">
            <v>168</v>
          </cell>
          <cell r="J952">
            <v>153</v>
          </cell>
          <cell r="K952">
            <v>161</v>
          </cell>
          <cell r="L952">
            <v>133</v>
          </cell>
          <cell r="M952">
            <v>155</v>
          </cell>
        </row>
        <row r="953">
          <cell r="A953">
            <v>5164382</v>
          </cell>
          <cell r="B953">
            <v>5106284</v>
          </cell>
          <cell r="C953">
            <v>4410</v>
          </cell>
          <cell r="D953">
            <v>3530655</v>
          </cell>
          <cell r="E953">
            <v>218</v>
          </cell>
          <cell r="F953">
            <v>169</v>
          </cell>
          <cell r="G953">
            <v>190</v>
          </cell>
          <cell r="H953">
            <v>104</v>
          </cell>
          <cell r="I953">
            <v>119</v>
          </cell>
          <cell r="J953">
            <v>118</v>
          </cell>
          <cell r="K953">
            <v>131</v>
          </cell>
          <cell r="L953">
            <v>137</v>
          </cell>
          <cell r="M953">
            <v>182</v>
          </cell>
        </row>
        <row r="954">
          <cell r="A954">
            <v>5164508</v>
          </cell>
          <cell r="B954">
            <v>5106347</v>
          </cell>
          <cell r="C954">
            <v>4410</v>
          </cell>
          <cell r="D954">
            <v>3530658</v>
          </cell>
          <cell r="E954">
            <v>93</v>
          </cell>
          <cell r="F954">
            <v>66</v>
          </cell>
          <cell r="G954">
            <v>67</v>
          </cell>
          <cell r="H954">
            <v>336</v>
          </cell>
          <cell r="I954">
            <v>87</v>
          </cell>
          <cell r="J954">
            <v>83</v>
          </cell>
          <cell r="K954">
            <v>68</v>
          </cell>
          <cell r="L954">
            <v>118</v>
          </cell>
          <cell r="M954">
            <v>107</v>
          </cell>
        </row>
        <row r="955">
          <cell r="A955">
            <v>5164350</v>
          </cell>
          <cell r="B955">
            <v>5106268</v>
          </cell>
          <cell r="C955">
            <v>4410</v>
          </cell>
          <cell r="D955">
            <v>3524674</v>
          </cell>
          <cell r="E955">
            <v>94</v>
          </cell>
          <cell r="F955">
            <v>80</v>
          </cell>
          <cell r="G955">
            <v>83</v>
          </cell>
          <cell r="H955">
            <v>264</v>
          </cell>
          <cell r="I955">
            <v>65</v>
          </cell>
          <cell r="J955">
            <v>72</v>
          </cell>
          <cell r="K955">
            <v>56</v>
          </cell>
          <cell r="L955">
            <v>77</v>
          </cell>
          <cell r="M955">
            <v>73</v>
          </cell>
        </row>
        <row r="956">
          <cell r="A956">
            <v>5164820</v>
          </cell>
          <cell r="B956">
            <v>5106503</v>
          </cell>
          <cell r="C956">
            <v>4410</v>
          </cell>
          <cell r="D956">
            <v>3530466</v>
          </cell>
          <cell r="E956">
            <v>240</v>
          </cell>
          <cell r="F956">
            <v>212</v>
          </cell>
          <cell r="G956">
            <v>205</v>
          </cell>
          <cell r="H956">
            <v>92</v>
          </cell>
          <cell r="I956">
            <v>43</v>
          </cell>
          <cell r="J956">
            <v>45</v>
          </cell>
          <cell r="K956">
            <v>48</v>
          </cell>
          <cell r="L956">
            <v>46</v>
          </cell>
          <cell r="M956">
            <v>32</v>
          </cell>
        </row>
        <row r="957">
          <cell r="A957">
            <v>5164782</v>
          </cell>
          <cell r="B957">
            <v>5106484</v>
          </cell>
          <cell r="C957">
            <v>4410</v>
          </cell>
          <cell r="D957">
            <v>3521494</v>
          </cell>
          <cell r="E957">
            <v>48</v>
          </cell>
          <cell r="F957">
            <v>63</v>
          </cell>
          <cell r="G957">
            <v>112</v>
          </cell>
          <cell r="H957">
            <v>194</v>
          </cell>
          <cell r="I957">
            <v>118</v>
          </cell>
          <cell r="J957">
            <v>92</v>
          </cell>
          <cell r="K957">
            <v>124</v>
          </cell>
          <cell r="L957">
            <v>114</v>
          </cell>
          <cell r="M957">
            <v>116</v>
          </cell>
        </row>
        <row r="958">
          <cell r="A958">
            <v>5164520</v>
          </cell>
          <cell r="B958">
            <v>5106353</v>
          </cell>
          <cell r="C958">
            <v>4410</v>
          </cell>
          <cell r="D958">
            <v>3506132</v>
          </cell>
          <cell r="E958">
            <v>138</v>
          </cell>
          <cell r="F958">
            <v>325</v>
          </cell>
          <cell r="G958">
            <v>209</v>
          </cell>
          <cell r="H958">
            <v>188</v>
          </cell>
          <cell r="I958">
            <v>402</v>
          </cell>
          <cell r="J958">
            <v>175</v>
          </cell>
          <cell r="K958">
            <v>172</v>
          </cell>
          <cell r="L958">
            <v>179</v>
          </cell>
          <cell r="M958">
            <v>170</v>
          </cell>
        </row>
        <row r="959">
          <cell r="A959">
            <v>5164518</v>
          </cell>
          <cell r="B959">
            <v>5106352</v>
          </cell>
          <cell r="C959">
            <v>4410</v>
          </cell>
          <cell r="D959">
            <v>10505681</v>
          </cell>
          <cell r="E959">
            <v>73</v>
          </cell>
          <cell r="F959">
            <v>479</v>
          </cell>
          <cell r="G959">
            <v>131</v>
          </cell>
          <cell r="H959">
            <v>131</v>
          </cell>
          <cell r="I959">
            <v>81</v>
          </cell>
          <cell r="J959">
            <v>66</v>
          </cell>
          <cell r="K959">
            <v>62</v>
          </cell>
          <cell r="L959">
            <v>80</v>
          </cell>
          <cell r="M959">
            <v>89</v>
          </cell>
        </row>
        <row r="960">
          <cell r="A960">
            <v>5164392</v>
          </cell>
          <cell r="B960">
            <v>5106289</v>
          </cell>
          <cell r="C960">
            <v>4410</v>
          </cell>
          <cell r="D960">
            <v>1910779</v>
          </cell>
          <cell r="E960">
            <v>359</v>
          </cell>
          <cell r="F960">
            <v>269</v>
          </cell>
          <cell r="G960">
            <v>204</v>
          </cell>
          <cell r="H960">
            <v>113</v>
          </cell>
          <cell r="I960">
            <v>284</v>
          </cell>
          <cell r="J960">
            <v>210</v>
          </cell>
          <cell r="K960">
            <v>169</v>
          </cell>
          <cell r="L960">
            <v>8</v>
          </cell>
          <cell r="M960">
            <v>12</v>
          </cell>
        </row>
        <row r="961">
          <cell r="A961">
            <v>5164368</v>
          </cell>
          <cell r="B961">
            <v>5106277</v>
          </cell>
          <cell r="C961">
            <v>4410</v>
          </cell>
          <cell r="D961">
            <v>1692057</v>
          </cell>
          <cell r="E961">
            <v>319</v>
          </cell>
          <cell r="F961">
            <v>340</v>
          </cell>
          <cell r="G961">
            <v>246</v>
          </cell>
          <cell r="H961">
            <v>203</v>
          </cell>
          <cell r="I961">
            <v>210</v>
          </cell>
          <cell r="J961">
            <v>196</v>
          </cell>
          <cell r="K961">
            <v>64</v>
          </cell>
          <cell r="L961">
            <v>170</v>
          </cell>
          <cell r="M961">
            <v>201</v>
          </cell>
        </row>
        <row r="962">
          <cell r="A962">
            <v>5164512</v>
          </cell>
          <cell r="B962">
            <v>5106349</v>
          </cell>
          <cell r="C962">
            <v>4410</v>
          </cell>
          <cell r="D962">
            <v>31987894</v>
          </cell>
          <cell r="E962">
            <v>270</v>
          </cell>
          <cell r="F962">
            <v>241</v>
          </cell>
          <cell r="G962">
            <v>233</v>
          </cell>
          <cell r="H962">
            <v>206</v>
          </cell>
          <cell r="I962">
            <v>269</v>
          </cell>
          <cell r="J962">
            <v>408</v>
          </cell>
          <cell r="K962">
            <v>277</v>
          </cell>
          <cell r="L962">
            <v>256</v>
          </cell>
          <cell r="M962">
            <v>270</v>
          </cell>
        </row>
        <row r="963">
          <cell r="A963">
            <v>5164822</v>
          </cell>
          <cell r="B963">
            <v>5106504</v>
          </cell>
          <cell r="C963">
            <v>4410</v>
          </cell>
          <cell r="D963">
            <v>10277558</v>
          </cell>
          <cell r="E963">
            <v>100</v>
          </cell>
          <cell r="F963">
            <v>92</v>
          </cell>
          <cell r="G963">
            <v>188</v>
          </cell>
          <cell r="H963">
            <v>175</v>
          </cell>
          <cell r="I963">
            <v>89</v>
          </cell>
          <cell r="J963">
            <v>88</v>
          </cell>
          <cell r="K963">
            <v>92</v>
          </cell>
          <cell r="L963">
            <v>85</v>
          </cell>
          <cell r="M963">
            <v>85</v>
          </cell>
        </row>
        <row r="964">
          <cell r="A964">
            <v>5164504</v>
          </cell>
          <cell r="B964">
            <v>5106345</v>
          </cell>
          <cell r="C964">
            <v>4410</v>
          </cell>
          <cell r="D964">
            <v>1691800</v>
          </cell>
          <cell r="E964">
            <v>98</v>
          </cell>
          <cell r="F964">
            <v>95</v>
          </cell>
          <cell r="G964">
            <v>108</v>
          </cell>
          <cell r="H964">
            <v>103</v>
          </cell>
          <cell r="I964">
            <v>113</v>
          </cell>
          <cell r="J964">
            <v>114</v>
          </cell>
          <cell r="K964">
            <v>121</v>
          </cell>
          <cell r="L964">
            <v>135</v>
          </cell>
          <cell r="M964">
            <v>117</v>
          </cell>
        </row>
        <row r="965">
          <cell r="A965">
            <v>5164506</v>
          </cell>
          <cell r="B965">
            <v>5106346</v>
          </cell>
          <cell r="C965">
            <v>4410</v>
          </cell>
          <cell r="D965">
            <v>1905863</v>
          </cell>
          <cell r="E965">
            <v>0</v>
          </cell>
          <cell r="F965">
            <v>0</v>
          </cell>
          <cell r="G965">
            <v>0</v>
          </cell>
          <cell r="H965">
            <v>0</v>
          </cell>
          <cell r="I965">
            <v>0</v>
          </cell>
          <cell r="J965">
            <v>233</v>
          </cell>
          <cell r="K965">
            <v>40</v>
          </cell>
          <cell r="L965">
            <v>43</v>
          </cell>
          <cell r="M965">
            <v>80</v>
          </cell>
        </row>
        <row r="966">
          <cell r="A966">
            <v>5164818</v>
          </cell>
          <cell r="B966">
            <v>5106502</v>
          </cell>
          <cell r="C966">
            <v>4410</v>
          </cell>
          <cell r="D966">
            <v>1501560</v>
          </cell>
          <cell r="E966">
            <v>121</v>
          </cell>
          <cell r="F966">
            <v>95</v>
          </cell>
          <cell r="G966">
            <v>106</v>
          </cell>
          <cell r="H966">
            <v>97</v>
          </cell>
          <cell r="I966">
            <v>90</v>
          </cell>
          <cell r="J966">
            <v>98</v>
          </cell>
          <cell r="K966">
            <v>103</v>
          </cell>
          <cell r="L966">
            <v>105</v>
          </cell>
          <cell r="M966">
            <v>90</v>
          </cell>
        </row>
        <row r="967">
          <cell r="A967">
            <v>5164354</v>
          </cell>
          <cell r="B967">
            <v>5106270</v>
          </cell>
          <cell r="C967">
            <v>4410</v>
          </cell>
          <cell r="D967">
            <v>1840042</v>
          </cell>
          <cell r="E967">
            <v>62</v>
          </cell>
          <cell r="F967">
            <v>14</v>
          </cell>
          <cell r="G967">
            <v>25</v>
          </cell>
          <cell r="H967">
            <v>90</v>
          </cell>
          <cell r="I967">
            <v>71</v>
          </cell>
          <cell r="J967">
            <v>70</v>
          </cell>
          <cell r="K967">
            <v>69</v>
          </cell>
          <cell r="L967">
            <v>88</v>
          </cell>
          <cell r="M967">
            <v>84</v>
          </cell>
        </row>
        <row r="968">
          <cell r="A968">
            <v>5164524</v>
          </cell>
          <cell r="B968">
            <v>5106355</v>
          </cell>
          <cell r="C968">
            <v>4410</v>
          </cell>
          <cell r="D968">
            <v>7286891</v>
          </cell>
          <cell r="E968">
            <v>108</v>
          </cell>
          <cell r="F968">
            <v>88</v>
          </cell>
          <cell r="G968">
            <v>95</v>
          </cell>
          <cell r="H968">
            <v>140</v>
          </cell>
          <cell r="I968">
            <v>174</v>
          </cell>
          <cell r="J968">
            <v>160</v>
          </cell>
          <cell r="K968">
            <v>165</v>
          </cell>
          <cell r="L968">
            <v>267</v>
          </cell>
          <cell r="M968">
            <v>255</v>
          </cell>
        </row>
        <row r="969">
          <cell r="A969">
            <v>5164828</v>
          </cell>
          <cell r="B969">
            <v>5106507</v>
          </cell>
          <cell r="C969">
            <v>4410</v>
          </cell>
          <cell r="D969">
            <v>7288592</v>
          </cell>
          <cell r="E969">
            <v>712</v>
          </cell>
          <cell r="F969">
            <v>570</v>
          </cell>
          <cell r="G969">
            <v>616</v>
          </cell>
          <cell r="H969">
            <v>757</v>
          </cell>
          <cell r="I969">
            <v>775</v>
          </cell>
          <cell r="J969">
            <v>710</v>
          </cell>
          <cell r="K969">
            <v>735</v>
          </cell>
          <cell r="L969">
            <v>683</v>
          </cell>
          <cell r="M969">
            <v>706</v>
          </cell>
        </row>
        <row r="970">
          <cell r="A970">
            <v>5164826</v>
          </cell>
          <cell r="B970">
            <v>5106506</v>
          </cell>
          <cell r="C970">
            <v>4410</v>
          </cell>
          <cell r="D970">
            <v>7314557</v>
          </cell>
          <cell r="E970">
            <v>110</v>
          </cell>
          <cell r="F970">
            <v>86</v>
          </cell>
          <cell r="G970">
            <v>117</v>
          </cell>
          <cell r="H970">
            <v>123</v>
          </cell>
          <cell r="I970">
            <v>156</v>
          </cell>
          <cell r="J970">
            <v>132</v>
          </cell>
          <cell r="K970">
            <v>141</v>
          </cell>
          <cell r="L970">
            <v>148</v>
          </cell>
          <cell r="M970">
            <v>149</v>
          </cell>
        </row>
        <row r="971">
          <cell r="A971">
            <v>5164522</v>
          </cell>
          <cell r="B971">
            <v>5106354</v>
          </cell>
          <cell r="C971">
            <v>4410</v>
          </cell>
          <cell r="D971">
            <v>18490468</v>
          </cell>
          <cell r="E971">
            <v>226</v>
          </cell>
          <cell r="F971">
            <v>173</v>
          </cell>
          <cell r="G971">
            <v>190</v>
          </cell>
          <cell r="H971">
            <v>178</v>
          </cell>
          <cell r="I971">
            <v>172</v>
          </cell>
          <cell r="J971">
            <v>191</v>
          </cell>
          <cell r="K971">
            <v>192</v>
          </cell>
          <cell r="L971">
            <v>214</v>
          </cell>
          <cell r="M971">
            <v>188</v>
          </cell>
        </row>
        <row r="972">
          <cell r="A972">
            <v>5164370</v>
          </cell>
          <cell r="B972">
            <v>5106278</v>
          </cell>
          <cell r="C972">
            <v>4410</v>
          </cell>
          <cell r="D972">
            <v>18492531</v>
          </cell>
          <cell r="E972">
            <v>134</v>
          </cell>
          <cell r="F972">
            <v>71</v>
          </cell>
          <cell r="G972">
            <v>102</v>
          </cell>
          <cell r="H972">
            <v>73</v>
          </cell>
          <cell r="I972">
            <v>68</v>
          </cell>
          <cell r="J972">
            <v>61</v>
          </cell>
          <cell r="K972">
            <v>63</v>
          </cell>
          <cell r="L972">
            <v>80</v>
          </cell>
          <cell r="M972">
            <v>73</v>
          </cell>
        </row>
        <row r="973">
          <cell r="A973">
            <v>5184278</v>
          </cell>
          <cell r="B973">
            <v>5116232</v>
          </cell>
          <cell r="C973">
            <v>4410</v>
          </cell>
          <cell r="D973">
            <v>31981477</v>
          </cell>
          <cell r="E973">
            <v>172</v>
          </cell>
          <cell r="F973">
            <v>152</v>
          </cell>
          <cell r="G973">
            <v>148</v>
          </cell>
          <cell r="H973">
            <v>144</v>
          </cell>
          <cell r="I973">
            <v>213</v>
          </cell>
          <cell r="J973">
            <v>129</v>
          </cell>
          <cell r="K973">
            <v>126</v>
          </cell>
          <cell r="L973">
            <v>48</v>
          </cell>
          <cell r="M973">
            <v>15</v>
          </cell>
        </row>
        <row r="974">
          <cell r="A974">
            <v>5164322</v>
          </cell>
          <cell r="B974">
            <v>5106254</v>
          </cell>
          <cell r="C974">
            <v>4410</v>
          </cell>
          <cell r="D974">
            <v>1320359</v>
          </cell>
          <cell r="E974">
            <v>599</v>
          </cell>
          <cell r="F974">
            <v>713</v>
          </cell>
          <cell r="G974">
            <v>743</v>
          </cell>
          <cell r="H974">
            <v>335</v>
          </cell>
          <cell r="I974">
            <v>105</v>
          </cell>
          <cell r="J974">
            <v>142</v>
          </cell>
          <cell r="K974">
            <v>115</v>
          </cell>
          <cell r="L974">
            <v>132</v>
          </cell>
          <cell r="M974">
            <v>128</v>
          </cell>
        </row>
        <row r="975">
          <cell r="A975">
            <v>5164336</v>
          </cell>
          <cell r="B975">
            <v>5106261</v>
          </cell>
          <cell r="C975">
            <v>4410</v>
          </cell>
          <cell r="D975">
            <v>3524447</v>
          </cell>
          <cell r="E975">
            <v>188</v>
          </cell>
          <cell r="F975">
            <v>382</v>
          </cell>
          <cell r="G975">
            <v>145</v>
          </cell>
          <cell r="H975">
            <v>422</v>
          </cell>
          <cell r="I975">
            <v>337</v>
          </cell>
          <cell r="J975">
            <v>288</v>
          </cell>
          <cell r="K975">
            <v>129</v>
          </cell>
          <cell r="L975">
            <v>105</v>
          </cell>
          <cell r="M975">
            <v>87</v>
          </cell>
        </row>
        <row r="976">
          <cell r="A976">
            <v>5164326</v>
          </cell>
          <cell r="B976">
            <v>5106256</v>
          </cell>
          <cell r="C976">
            <v>4410</v>
          </cell>
          <cell r="D976">
            <v>3524645</v>
          </cell>
          <cell r="E976">
            <v>146</v>
          </cell>
          <cell r="F976">
            <v>143</v>
          </cell>
          <cell r="G976">
            <v>133</v>
          </cell>
          <cell r="H976">
            <v>246</v>
          </cell>
          <cell r="I976">
            <v>119</v>
          </cell>
          <cell r="J976">
            <v>118</v>
          </cell>
          <cell r="K976">
            <v>124</v>
          </cell>
          <cell r="L976">
            <v>128</v>
          </cell>
          <cell r="M976">
            <v>140</v>
          </cell>
        </row>
        <row r="977">
          <cell r="A977">
            <v>5164324</v>
          </cell>
          <cell r="B977">
            <v>5106255</v>
          </cell>
          <cell r="C977">
            <v>4410</v>
          </cell>
          <cell r="D977">
            <v>3524663</v>
          </cell>
          <cell r="E977">
            <v>151</v>
          </cell>
          <cell r="F977">
            <v>119</v>
          </cell>
          <cell r="G977">
            <v>123</v>
          </cell>
          <cell r="H977">
            <v>355</v>
          </cell>
          <cell r="I977">
            <v>114</v>
          </cell>
          <cell r="J977">
            <v>103</v>
          </cell>
          <cell r="K977">
            <v>90</v>
          </cell>
          <cell r="L977">
            <v>107</v>
          </cell>
          <cell r="M977">
            <v>120</v>
          </cell>
        </row>
        <row r="978">
          <cell r="A978">
            <v>5164340</v>
          </cell>
          <cell r="B978">
            <v>5106263</v>
          </cell>
          <cell r="C978">
            <v>4410</v>
          </cell>
          <cell r="D978">
            <v>3524586</v>
          </cell>
          <cell r="E978">
            <v>172</v>
          </cell>
          <cell r="F978">
            <v>152</v>
          </cell>
          <cell r="G978">
            <v>148</v>
          </cell>
          <cell r="H978">
            <v>137</v>
          </cell>
          <cell r="I978">
            <v>131</v>
          </cell>
          <cell r="J978">
            <v>133</v>
          </cell>
          <cell r="K978">
            <v>125</v>
          </cell>
          <cell r="L978">
            <v>165</v>
          </cell>
          <cell r="M978">
            <v>127</v>
          </cell>
        </row>
        <row r="979">
          <cell r="A979">
            <v>5164338</v>
          </cell>
          <cell r="B979">
            <v>5106262</v>
          </cell>
          <cell r="C979">
            <v>4410</v>
          </cell>
          <cell r="D979">
            <v>3524602</v>
          </cell>
          <cell r="E979">
            <v>163</v>
          </cell>
          <cell r="F979">
            <v>99</v>
          </cell>
          <cell r="G979">
            <v>136</v>
          </cell>
          <cell r="H979">
            <v>233</v>
          </cell>
          <cell r="I979">
            <v>236</v>
          </cell>
          <cell r="J979">
            <v>247</v>
          </cell>
          <cell r="K979">
            <v>271</v>
          </cell>
          <cell r="L979">
            <v>251</v>
          </cell>
          <cell r="M979">
            <v>302</v>
          </cell>
        </row>
        <row r="980">
          <cell r="A980">
            <v>5164346</v>
          </cell>
          <cell r="B980">
            <v>5106266</v>
          </cell>
          <cell r="C980">
            <v>4410</v>
          </cell>
          <cell r="D980">
            <v>3524665</v>
          </cell>
          <cell r="E980">
            <v>198</v>
          </cell>
          <cell r="F980">
            <v>138</v>
          </cell>
          <cell r="G980">
            <v>153</v>
          </cell>
          <cell r="H980">
            <v>123</v>
          </cell>
          <cell r="I980">
            <v>113</v>
          </cell>
          <cell r="J980">
            <v>99</v>
          </cell>
          <cell r="K980">
            <v>105</v>
          </cell>
          <cell r="L980">
            <v>104</v>
          </cell>
          <cell r="M980">
            <v>182</v>
          </cell>
        </row>
        <row r="981">
          <cell r="A981">
            <v>5164328</v>
          </cell>
          <cell r="B981">
            <v>5106257</v>
          </cell>
          <cell r="C981">
            <v>4410</v>
          </cell>
          <cell r="D981">
            <v>3524647</v>
          </cell>
          <cell r="E981">
            <v>241</v>
          </cell>
          <cell r="F981">
            <v>215</v>
          </cell>
          <cell r="G981">
            <v>208</v>
          </cell>
          <cell r="H981">
            <v>204</v>
          </cell>
          <cell r="I981">
            <v>217</v>
          </cell>
          <cell r="J981">
            <v>201</v>
          </cell>
          <cell r="K981">
            <v>221</v>
          </cell>
          <cell r="L981">
            <v>208</v>
          </cell>
          <cell r="M981">
            <v>216</v>
          </cell>
        </row>
        <row r="982">
          <cell r="A982">
            <v>5164330</v>
          </cell>
          <cell r="B982">
            <v>5106258</v>
          </cell>
          <cell r="C982">
            <v>4410</v>
          </cell>
          <cell r="D982">
            <v>3524581</v>
          </cell>
          <cell r="E982">
            <v>66</v>
          </cell>
          <cell r="F982">
            <v>56</v>
          </cell>
          <cell r="G982">
            <v>48</v>
          </cell>
          <cell r="H982">
            <v>156</v>
          </cell>
          <cell r="I982">
            <v>174</v>
          </cell>
          <cell r="J982">
            <v>154</v>
          </cell>
          <cell r="K982">
            <v>155</v>
          </cell>
          <cell r="L982">
            <v>138</v>
          </cell>
          <cell r="M982">
            <v>161</v>
          </cell>
        </row>
        <row r="983">
          <cell r="A983">
            <v>5164332</v>
          </cell>
          <cell r="B983">
            <v>5106259</v>
          </cell>
          <cell r="C983">
            <v>4410</v>
          </cell>
          <cell r="D983">
            <v>3524448</v>
          </cell>
          <cell r="E983">
            <v>194</v>
          </cell>
          <cell r="F983">
            <v>163</v>
          </cell>
          <cell r="G983">
            <v>125</v>
          </cell>
          <cell r="H983">
            <v>105</v>
          </cell>
          <cell r="I983">
            <v>157</v>
          </cell>
          <cell r="J983">
            <v>118</v>
          </cell>
          <cell r="K983">
            <v>129</v>
          </cell>
          <cell r="L983">
            <v>148</v>
          </cell>
          <cell r="M983">
            <v>103</v>
          </cell>
        </row>
        <row r="984">
          <cell r="A984">
            <v>5164344</v>
          </cell>
          <cell r="B984">
            <v>5106265</v>
          </cell>
          <cell r="C984">
            <v>4410</v>
          </cell>
          <cell r="D984">
            <v>3524464</v>
          </cell>
          <cell r="E984">
            <v>138</v>
          </cell>
          <cell r="F984">
            <v>115</v>
          </cell>
          <cell r="G984">
            <v>119</v>
          </cell>
          <cell r="H984">
            <v>302</v>
          </cell>
          <cell r="I984">
            <v>548</v>
          </cell>
          <cell r="J984">
            <v>242</v>
          </cell>
          <cell r="K984">
            <v>245</v>
          </cell>
          <cell r="L984">
            <v>255</v>
          </cell>
          <cell r="M984">
            <v>280</v>
          </cell>
        </row>
        <row r="985">
          <cell r="A985">
            <v>5164540</v>
          </cell>
          <cell r="B985">
            <v>5106363</v>
          </cell>
          <cell r="C985">
            <v>4410</v>
          </cell>
          <cell r="D985">
            <v>3524446</v>
          </cell>
          <cell r="E985">
            <v>304</v>
          </cell>
          <cell r="F985">
            <v>180</v>
          </cell>
          <cell r="G985">
            <v>236</v>
          </cell>
          <cell r="H985">
            <v>143</v>
          </cell>
          <cell r="I985">
            <v>137</v>
          </cell>
          <cell r="J985">
            <v>192</v>
          </cell>
          <cell r="K985">
            <v>206</v>
          </cell>
          <cell r="L985">
            <v>189</v>
          </cell>
          <cell r="M985">
            <v>205</v>
          </cell>
        </row>
        <row r="986">
          <cell r="A986">
            <v>5071984</v>
          </cell>
          <cell r="B986">
            <v>5060085</v>
          </cell>
          <cell r="C986">
            <v>4410</v>
          </cell>
          <cell r="D986">
            <v>1692913</v>
          </cell>
          <cell r="E986">
            <v>683</v>
          </cell>
          <cell r="F986">
            <v>262</v>
          </cell>
          <cell r="G986">
            <v>126</v>
          </cell>
          <cell r="H986">
            <v>135</v>
          </cell>
          <cell r="I986">
            <v>148</v>
          </cell>
          <cell r="J986">
            <v>155</v>
          </cell>
          <cell r="K986">
            <v>185</v>
          </cell>
          <cell r="L986">
            <v>208</v>
          </cell>
          <cell r="M986">
            <v>406</v>
          </cell>
        </row>
        <row r="987">
          <cell r="A987">
            <v>5164528</v>
          </cell>
          <cell r="B987">
            <v>5106357</v>
          </cell>
          <cell r="C987">
            <v>4410</v>
          </cell>
          <cell r="D987">
            <v>70000569</v>
          </cell>
          <cell r="E987">
            <v>37</v>
          </cell>
          <cell r="F987">
            <v>35</v>
          </cell>
          <cell r="G987">
            <v>55</v>
          </cell>
          <cell r="H987">
            <v>49</v>
          </cell>
          <cell r="I987">
            <v>50</v>
          </cell>
          <cell r="J987">
            <v>53</v>
          </cell>
          <cell r="K987">
            <v>53</v>
          </cell>
          <cell r="L987">
            <v>74</v>
          </cell>
          <cell r="M987">
            <v>66</v>
          </cell>
        </row>
        <row r="988">
          <cell r="A988">
            <v>5164530</v>
          </cell>
          <cell r="B988">
            <v>5106358</v>
          </cell>
          <cell r="C988">
            <v>4410</v>
          </cell>
          <cell r="D988">
            <v>70005187</v>
          </cell>
          <cell r="E988">
            <v>177</v>
          </cell>
          <cell r="F988">
            <v>104</v>
          </cell>
          <cell r="G988">
            <v>166</v>
          </cell>
          <cell r="H988">
            <v>217</v>
          </cell>
          <cell r="I988">
            <v>192</v>
          </cell>
          <cell r="J988">
            <v>109</v>
          </cell>
          <cell r="K988">
            <v>118</v>
          </cell>
          <cell r="L988">
            <v>115</v>
          </cell>
          <cell r="M988">
            <v>89</v>
          </cell>
        </row>
        <row r="989">
          <cell r="A989">
            <v>5164534</v>
          </cell>
          <cell r="B989">
            <v>5106360</v>
          </cell>
          <cell r="C989">
            <v>4410</v>
          </cell>
          <cell r="D989">
            <v>156345</v>
          </cell>
          <cell r="E989">
            <v>132</v>
          </cell>
          <cell r="F989">
            <v>105</v>
          </cell>
          <cell r="G989">
            <v>106</v>
          </cell>
          <cell r="H989">
            <v>107</v>
          </cell>
          <cell r="I989">
            <v>135</v>
          </cell>
          <cell r="J989">
            <v>130</v>
          </cell>
          <cell r="K989">
            <v>124</v>
          </cell>
          <cell r="L989">
            <v>149</v>
          </cell>
          <cell r="M989">
            <v>145</v>
          </cell>
        </row>
        <row r="990">
          <cell r="A990">
            <v>5164348</v>
          </cell>
          <cell r="B990">
            <v>5106267</v>
          </cell>
          <cell r="C990">
            <v>4410</v>
          </cell>
          <cell r="D990">
            <v>10275683</v>
          </cell>
          <cell r="E990">
            <v>771</v>
          </cell>
          <cell r="F990">
            <v>571</v>
          </cell>
          <cell r="G990">
            <v>617</v>
          </cell>
          <cell r="H990">
            <v>604</v>
          </cell>
          <cell r="I990">
            <v>652</v>
          </cell>
          <cell r="J990">
            <v>586</v>
          </cell>
          <cell r="K990">
            <v>634</v>
          </cell>
          <cell r="L990">
            <v>692</v>
          </cell>
          <cell r="M990">
            <v>808</v>
          </cell>
        </row>
        <row r="991">
          <cell r="A991">
            <v>5164532</v>
          </cell>
          <cell r="B991">
            <v>5106359</v>
          </cell>
          <cell r="C991">
            <v>4410</v>
          </cell>
          <cell r="D991">
            <v>1691801</v>
          </cell>
          <cell r="E991">
            <v>51</v>
          </cell>
          <cell r="F991">
            <v>47</v>
          </cell>
          <cell r="G991">
            <v>0</v>
          </cell>
          <cell r="H991">
            <v>29</v>
          </cell>
          <cell r="I991">
            <v>171</v>
          </cell>
          <cell r="J991">
            <v>149</v>
          </cell>
          <cell r="K991">
            <v>138</v>
          </cell>
          <cell r="L991">
            <v>160</v>
          </cell>
          <cell r="M991">
            <v>150</v>
          </cell>
        </row>
        <row r="992">
          <cell r="A992">
            <v>5164536</v>
          </cell>
          <cell r="B992">
            <v>5106361</v>
          </cell>
          <cell r="C992">
            <v>4410</v>
          </cell>
          <cell r="D992">
            <v>1691870</v>
          </cell>
          <cell r="E992">
            <v>95</v>
          </cell>
          <cell r="F992">
            <v>61</v>
          </cell>
          <cell r="G992">
            <v>68</v>
          </cell>
          <cell r="H992">
            <v>56</v>
          </cell>
          <cell r="I992">
            <v>64</v>
          </cell>
          <cell r="J992">
            <v>62</v>
          </cell>
          <cell r="K992">
            <v>65</v>
          </cell>
          <cell r="L992">
            <v>67</v>
          </cell>
          <cell r="M992">
            <v>67</v>
          </cell>
        </row>
        <row r="993">
          <cell r="A993">
            <v>5164334</v>
          </cell>
          <cell r="B993">
            <v>5106260</v>
          </cell>
          <cell r="C993">
            <v>4410</v>
          </cell>
          <cell r="D993">
            <v>444202</v>
          </cell>
          <cell r="E993">
            <v>97</v>
          </cell>
          <cell r="F993">
            <v>94</v>
          </cell>
          <cell r="G993">
            <v>81</v>
          </cell>
          <cell r="H993">
            <v>149</v>
          </cell>
          <cell r="I993">
            <v>250</v>
          </cell>
          <cell r="J993">
            <v>208</v>
          </cell>
          <cell r="K993">
            <v>237</v>
          </cell>
          <cell r="L993">
            <v>259</v>
          </cell>
          <cell r="M993">
            <v>272</v>
          </cell>
        </row>
        <row r="994">
          <cell r="A994">
            <v>5077372</v>
          </cell>
          <cell r="B994">
            <v>5062779</v>
          </cell>
          <cell r="C994">
            <v>4410</v>
          </cell>
          <cell r="D994">
            <v>2951353</v>
          </cell>
          <cell r="E994">
            <v>138</v>
          </cell>
          <cell r="F994">
            <v>120</v>
          </cell>
          <cell r="G994">
            <v>167</v>
          </cell>
          <cell r="H994">
            <v>217</v>
          </cell>
          <cell r="I994">
            <v>257</v>
          </cell>
          <cell r="J994">
            <v>226</v>
          </cell>
          <cell r="K994">
            <v>161</v>
          </cell>
          <cell r="L994">
            <v>153</v>
          </cell>
          <cell r="M994">
            <v>124</v>
          </cell>
        </row>
        <row r="995">
          <cell r="A995">
            <v>5072320</v>
          </cell>
          <cell r="B995">
            <v>5060253</v>
          </cell>
          <cell r="C995">
            <v>4410</v>
          </cell>
          <cell r="D995">
            <v>1693320</v>
          </cell>
          <cell r="E995">
            <v>139</v>
          </cell>
          <cell r="F995">
            <v>70</v>
          </cell>
          <cell r="G995">
            <v>247</v>
          </cell>
          <cell r="H995">
            <v>213</v>
          </cell>
          <cell r="I995">
            <v>220</v>
          </cell>
          <cell r="J995">
            <v>178</v>
          </cell>
          <cell r="K995">
            <v>331</v>
          </cell>
          <cell r="L995">
            <v>229</v>
          </cell>
          <cell r="M995">
            <v>359</v>
          </cell>
        </row>
        <row r="996">
          <cell r="A996">
            <v>5164174</v>
          </cell>
          <cell r="B996">
            <v>5106180</v>
          </cell>
          <cell r="C996">
            <v>4410</v>
          </cell>
          <cell r="D996">
            <v>210751</v>
          </cell>
          <cell r="E996">
            <v>122</v>
          </cell>
          <cell r="F996">
            <v>120</v>
          </cell>
          <cell r="G996">
            <v>138</v>
          </cell>
          <cell r="H996">
            <v>19</v>
          </cell>
          <cell r="I996">
            <v>119</v>
          </cell>
          <cell r="J996">
            <v>108</v>
          </cell>
          <cell r="K996">
            <v>107</v>
          </cell>
          <cell r="L996">
            <v>96</v>
          </cell>
          <cell r="M996">
            <v>0</v>
          </cell>
        </row>
        <row r="997">
          <cell r="A997">
            <v>5164186</v>
          </cell>
          <cell r="B997">
            <v>5106186</v>
          </cell>
          <cell r="C997">
            <v>4410</v>
          </cell>
          <cell r="D997">
            <v>219291</v>
          </cell>
          <cell r="E997">
            <v>257</v>
          </cell>
          <cell r="F997">
            <v>205</v>
          </cell>
          <cell r="G997">
            <v>249</v>
          </cell>
          <cell r="H997">
            <v>207</v>
          </cell>
          <cell r="I997">
            <v>200</v>
          </cell>
          <cell r="J997">
            <v>198</v>
          </cell>
          <cell r="K997">
            <v>191</v>
          </cell>
          <cell r="L997">
            <v>218</v>
          </cell>
          <cell r="M997">
            <v>224</v>
          </cell>
        </row>
        <row r="998">
          <cell r="A998">
            <v>5075980</v>
          </cell>
          <cell r="B998">
            <v>5062083</v>
          </cell>
          <cell r="C998">
            <v>4410</v>
          </cell>
          <cell r="D998">
            <v>10275001</v>
          </cell>
          <cell r="E998">
            <v>44</v>
          </cell>
          <cell r="F998">
            <v>44</v>
          </cell>
          <cell r="G998">
            <v>53</v>
          </cell>
          <cell r="H998">
            <v>53</v>
          </cell>
          <cell r="I998">
            <v>42</v>
          </cell>
          <cell r="J998">
            <v>40</v>
          </cell>
          <cell r="K998">
            <v>42</v>
          </cell>
          <cell r="L998">
            <v>39</v>
          </cell>
          <cell r="M998">
            <v>44</v>
          </cell>
        </row>
        <row r="999">
          <cell r="A999">
            <v>5164176</v>
          </cell>
          <cell r="B999">
            <v>5106181</v>
          </cell>
          <cell r="C999">
            <v>4410</v>
          </cell>
          <cell r="D999">
            <v>1911743</v>
          </cell>
          <cell r="E999">
            <v>166</v>
          </cell>
          <cell r="F999">
            <v>170</v>
          </cell>
          <cell r="G999">
            <v>115</v>
          </cell>
          <cell r="H999">
            <v>122</v>
          </cell>
          <cell r="I999">
            <v>170</v>
          </cell>
          <cell r="J999">
            <v>125</v>
          </cell>
          <cell r="K999">
            <v>127</v>
          </cell>
          <cell r="L999">
            <v>110</v>
          </cell>
          <cell r="M999">
            <v>135</v>
          </cell>
        </row>
        <row r="1000">
          <cell r="A1000">
            <v>5164188</v>
          </cell>
          <cell r="B1000">
            <v>5106187</v>
          </cell>
          <cell r="C1000">
            <v>4410</v>
          </cell>
          <cell r="D1000">
            <v>7102593</v>
          </cell>
          <cell r="E1000">
            <v>119</v>
          </cell>
          <cell r="F1000">
            <v>0</v>
          </cell>
          <cell r="G1000">
            <v>186</v>
          </cell>
          <cell r="H1000">
            <v>73</v>
          </cell>
          <cell r="I1000">
            <v>210</v>
          </cell>
          <cell r="J1000">
            <v>229</v>
          </cell>
          <cell r="K1000">
            <v>248</v>
          </cell>
          <cell r="L1000">
            <v>171</v>
          </cell>
          <cell r="M1000">
            <v>183</v>
          </cell>
        </row>
        <row r="1001">
          <cell r="A1001">
            <v>6049965</v>
          </cell>
          <cell r="B1001">
            <v>5901484</v>
          </cell>
          <cell r="C1001">
            <v>4410</v>
          </cell>
          <cell r="D1001">
            <v>3364065</v>
          </cell>
          <cell r="L1001">
            <v>184</v>
          </cell>
          <cell r="M1001">
            <v>162</v>
          </cell>
        </row>
        <row r="1002">
          <cell r="A1002">
            <v>6031512</v>
          </cell>
          <cell r="B1002">
            <v>5895400</v>
          </cell>
          <cell r="C1002">
            <v>4410</v>
          </cell>
          <cell r="D1002">
            <v>31988422</v>
          </cell>
          <cell r="K1002">
            <v>65</v>
          </cell>
          <cell r="L1002">
            <v>70</v>
          </cell>
          <cell r="M1002">
            <v>96</v>
          </cell>
        </row>
        <row r="1003">
          <cell r="A1003">
            <v>5972120</v>
          </cell>
          <cell r="B1003">
            <v>5880600</v>
          </cell>
          <cell r="C1003">
            <v>4410</v>
          </cell>
          <cell r="D1003">
            <v>10406970</v>
          </cell>
          <cell r="H1003">
            <v>51</v>
          </cell>
          <cell r="I1003">
            <v>58</v>
          </cell>
          <cell r="J1003">
            <v>53</v>
          </cell>
          <cell r="K1003">
            <v>54</v>
          </cell>
          <cell r="L1003">
            <v>52</v>
          </cell>
          <cell r="M1003">
            <v>57</v>
          </cell>
        </row>
        <row r="1004">
          <cell r="A1004">
            <v>5446730</v>
          </cell>
          <cell r="B1004">
            <v>5366452</v>
          </cell>
          <cell r="C1004">
            <v>4410</v>
          </cell>
          <cell r="D1004">
            <v>3196633</v>
          </cell>
          <cell r="H1004">
            <v>1748</v>
          </cell>
          <cell r="I1004">
            <v>768</v>
          </cell>
          <cell r="J1004">
            <v>720</v>
          </cell>
          <cell r="K1004">
            <v>768</v>
          </cell>
          <cell r="L1004">
            <v>696</v>
          </cell>
          <cell r="M1004">
            <v>0</v>
          </cell>
        </row>
        <row r="1005">
          <cell r="A1005">
            <v>5190124</v>
          </cell>
          <cell r="B1005">
            <v>5119155</v>
          </cell>
          <cell r="C1005">
            <v>4410</v>
          </cell>
          <cell r="D1005">
            <v>10245780</v>
          </cell>
          <cell r="E1005">
            <v>1700</v>
          </cell>
          <cell r="F1005">
            <v>4008</v>
          </cell>
          <cell r="G1005">
            <v>4178</v>
          </cell>
          <cell r="H1005">
            <v>3482</v>
          </cell>
          <cell r="I1005">
            <v>4139</v>
          </cell>
          <cell r="J1005">
            <v>3887</v>
          </cell>
          <cell r="K1005">
            <v>4305</v>
          </cell>
          <cell r="L1005">
            <v>2482</v>
          </cell>
          <cell r="M1005">
            <v>1281</v>
          </cell>
        </row>
        <row r="1006">
          <cell r="A1006">
            <v>5186012</v>
          </cell>
          <cell r="B1006">
            <v>5117099</v>
          </cell>
          <cell r="C1006">
            <v>4410</v>
          </cell>
          <cell r="D1006">
            <v>32998053</v>
          </cell>
          <cell r="E1006">
            <v>233</v>
          </cell>
          <cell r="F1006">
            <v>206</v>
          </cell>
          <cell r="G1006">
            <v>200</v>
          </cell>
          <cell r="H1006">
            <v>189</v>
          </cell>
          <cell r="I1006">
            <v>273</v>
          </cell>
          <cell r="J1006">
            <v>794</v>
          </cell>
          <cell r="K1006">
            <v>0</v>
          </cell>
          <cell r="L1006">
            <v>186</v>
          </cell>
          <cell r="M1006">
            <v>2349</v>
          </cell>
        </row>
        <row r="1007">
          <cell r="A1007">
            <v>5186004</v>
          </cell>
          <cell r="B1007">
            <v>5117095</v>
          </cell>
          <cell r="C1007">
            <v>4410</v>
          </cell>
          <cell r="D1007">
            <v>31981484</v>
          </cell>
          <cell r="E1007">
            <v>265</v>
          </cell>
          <cell r="F1007">
            <v>280</v>
          </cell>
          <cell r="G1007">
            <v>153</v>
          </cell>
          <cell r="H1007">
            <v>147</v>
          </cell>
          <cell r="I1007">
            <v>159</v>
          </cell>
          <cell r="J1007">
            <v>145</v>
          </cell>
          <cell r="K1007">
            <v>164</v>
          </cell>
          <cell r="L1007">
            <v>164</v>
          </cell>
          <cell r="M1007">
            <v>196</v>
          </cell>
        </row>
        <row r="1008">
          <cell r="A1008">
            <v>5186002</v>
          </cell>
          <cell r="B1008">
            <v>5117094</v>
          </cell>
          <cell r="C1008">
            <v>4410</v>
          </cell>
          <cell r="D1008">
            <v>3305173</v>
          </cell>
          <cell r="E1008">
            <v>17</v>
          </cell>
          <cell r="F1008">
            <v>79</v>
          </cell>
          <cell r="G1008">
            <v>69</v>
          </cell>
          <cell r="H1008">
            <v>59</v>
          </cell>
          <cell r="I1008">
            <v>113</v>
          </cell>
          <cell r="J1008">
            <v>83</v>
          </cell>
          <cell r="K1008">
            <v>123</v>
          </cell>
          <cell r="L1008">
            <v>112</v>
          </cell>
          <cell r="M1008">
            <v>133</v>
          </cell>
        </row>
        <row r="1009">
          <cell r="A1009">
            <v>5186000</v>
          </cell>
          <cell r="B1009">
            <v>5117093</v>
          </cell>
          <cell r="C1009">
            <v>4410</v>
          </cell>
          <cell r="D1009">
            <v>31981483</v>
          </cell>
          <cell r="E1009">
            <v>217</v>
          </cell>
          <cell r="F1009">
            <v>166</v>
          </cell>
          <cell r="G1009">
            <v>190</v>
          </cell>
          <cell r="H1009">
            <v>177</v>
          </cell>
          <cell r="I1009">
            <v>193</v>
          </cell>
          <cell r="J1009">
            <v>168</v>
          </cell>
          <cell r="K1009">
            <v>182</v>
          </cell>
          <cell r="L1009">
            <v>169</v>
          </cell>
          <cell r="M1009">
            <v>195</v>
          </cell>
        </row>
        <row r="1010">
          <cell r="A1010">
            <v>5185996</v>
          </cell>
          <cell r="B1010">
            <v>5117091</v>
          </cell>
          <cell r="C1010">
            <v>4410</v>
          </cell>
          <cell r="D1010">
            <v>719410</v>
          </cell>
          <cell r="E1010">
            <v>184</v>
          </cell>
          <cell r="F1010">
            <v>264</v>
          </cell>
          <cell r="G1010">
            <v>147</v>
          </cell>
          <cell r="H1010">
            <v>155</v>
          </cell>
          <cell r="I1010">
            <v>163</v>
          </cell>
          <cell r="J1010">
            <v>148</v>
          </cell>
          <cell r="K1010">
            <v>162</v>
          </cell>
          <cell r="L1010">
            <v>154</v>
          </cell>
          <cell r="M1010">
            <v>145</v>
          </cell>
        </row>
        <row r="1011">
          <cell r="A1011">
            <v>5185994</v>
          </cell>
          <cell r="B1011">
            <v>5117090</v>
          </cell>
          <cell r="C1011">
            <v>4410</v>
          </cell>
          <cell r="D1011">
            <v>1501756</v>
          </cell>
          <cell r="E1011">
            <v>128</v>
          </cell>
          <cell r="F1011">
            <v>100</v>
          </cell>
          <cell r="G1011">
            <v>108</v>
          </cell>
          <cell r="H1011">
            <v>104</v>
          </cell>
          <cell r="I1011">
            <v>109</v>
          </cell>
          <cell r="J1011">
            <v>96</v>
          </cell>
          <cell r="K1011">
            <v>108</v>
          </cell>
          <cell r="L1011">
            <v>100</v>
          </cell>
          <cell r="M1011">
            <v>119</v>
          </cell>
        </row>
        <row r="1012">
          <cell r="A1012">
            <v>5185992</v>
          </cell>
          <cell r="B1012">
            <v>5117089</v>
          </cell>
          <cell r="C1012">
            <v>4410</v>
          </cell>
          <cell r="D1012">
            <v>3354961</v>
          </cell>
          <cell r="E1012">
            <v>233</v>
          </cell>
          <cell r="F1012">
            <v>142</v>
          </cell>
          <cell r="G1012">
            <v>98</v>
          </cell>
          <cell r="H1012">
            <v>76</v>
          </cell>
          <cell r="I1012">
            <v>92</v>
          </cell>
          <cell r="J1012">
            <v>85</v>
          </cell>
          <cell r="K1012">
            <v>100</v>
          </cell>
          <cell r="L1012">
            <v>86</v>
          </cell>
          <cell r="M1012">
            <v>107</v>
          </cell>
        </row>
        <row r="1013">
          <cell r="A1013">
            <v>5185990</v>
          </cell>
          <cell r="B1013">
            <v>5117088</v>
          </cell>
          <cell r="C1013">
            <v>4410</v>
          </cell>
          <cell r="D1013">
            <v>443765</v>
          </cell>
          <cell r="E1013">
            <v>138</v>
          </cell>
          <cell r="F1013">
            <v>89</v>
          </cell>
          <cell r="G1013">
            <v>113</v>
          </cell>
          <cell r="H1013">
            <v>232</v>
          </cell>
          <cell r="I1013">
            <v>118</v>
          </cell>
          <cell r="J1013">
            <v>131</v>
          </cell>
          <cell r="K1013">
            <v>137</v>
          </cell>
          <cell r="L1013">
            <v>175</v>
          </cell>
          <cell r="M1013">
            <v>108</v>
          </cell>
        </row>
        <row r="1014">
          <cell r="A1014">
            <v>5185988</v>
          </cell>
          <cell r="B1014">
            <v>5117087</v>
          </cell>
          <cell r="C1014">
            <v>4410</v>
          </cell>
          <cell r="D1014">
            <v>16005934</v>
          </cell>
          <cell r="E1014">
            <v>429</v>
          </cell>
          <cell r="F1014">
            <v>266</v>
          </cell>
          <cell r="G1014">
            <v>333</v>
          </cell>
          <cell r="H1014">
            <v>247</v>
          </cell>
          <cell r="I1014">
            <v>190</v>
          </cell>
          <cell r="J1014">
            <v>398</v>
          </cell>
          <cell r="K1014">
            <v>523</v>
          </cell>
          <cell r="L1014">
            <v>507</v>
          </cell>
          <cell r="M1014">
            <v>662</v>
          </cell>
        </row>
        <row r="1015">
          <cell r="A1015">
            <v>5185986</v>
          </cell>
          <cell r="B1015">
            <v>5117086</v>
          </cell>
          <cell r="C1015">
            <v>4410</v>
          </cell>
          <cell r="D1015">
            <v>7728784</v>
          </cell>
          <cell r="E1015">
            <v>233</v>
          </cell>
          <cell r="F1015">
            <v>206</v>
          </cell>
          <cell r="G1015">
            <v>200</v>
          </cell>
          <cell r="H1015">
            <v>189</v>
          </cell>
          <cell r="I1015">
            <v>273</v>
          </cell>
          <cell r="J1015">
            <v>769</v>
          </cell>
          <cell r="K1015">
            <v>268</v>
          </cell>
          <cell r="L1015">
            <v>273</v>
          </cell>
          <cell r="M1015">
            <v>364</v>
          </cell>
        </row>
        <row r="1016">
          <cell r="A1016">
            <v>5185984</v>
          </cell>
          <cell r="B1016">
            <v>5117085</v>
          </cell>
          <cell r="C1016">
            <v>4410</v>
          </cell>
          <cell r="D1016">
            <v>16008570</v>
          </cell>
          <cell r="E1016">
            <v>285</v>
          </cell>
          <cell r="F1016">
            <v>208</v>
          </cell>
          <cell r="G1016">
            <v>194</v>
          </cell>
          <cell r="H1016">
            <v>184</v>
          </cell>
          <cell r="I1016">
            <v>206</v>
          </cell>
          <cell r="J1016">
            <v>202</v>
          </cell>
          <cell r="K1016">
            <v>215</v>
          </cell>
          <cell r="L1016">
            <v>216</v>
          </cell>
          <cell r="M1016">
            <v>229</v>
          </cell>
        </row>
        <row r="1017">
          <cell r="A1017">
            <v>5185982</v>
          </cell>
          <cell r="B1017">
            <v>5117084</v>
          </cell>
          <cell r="C1017">
            <v>4410</v>
          </cell>
          <cell r="D1017">
            <v>1728413</v>
          </cell>
          <cell r="E1017">
            <v>204</v>
          </cell>
          <cell r="F1017">
            <v>172</v>
          </cell>
          <cell r="G1017">
            <v>169</v>
          </cell>
          <cell r="H1017">
            <v>141</v>
          </cell>
          <cell r="I1017">
            <v>155</v>
          </cell>
          <cell r="J1017">
            <v>155</v>
          </cell>
          <cell r="K1017">
            <v>166</v>
          </cell>
          <cell r="L1017">
            <v>141</v>
          </cell>
          <cell r="M1017">
            <v>168</v>
          </cell>
        </row>
        <row r="1018">
          <cell r="A1018">
            <v>5185972</v>
          </cell>
          <cell r="B1018">
            <v>5117079</v>
          </cell>
          <cell r="C1018">
            <v>4410</v>
          </cell>
          <cell r="D1018">
            <v>7300070</v>
          </cell>
          <cell r="E1018">
            <v>153</v>
          </cell>
          <cell r="F1018">
            <v>175</v>
          </cell>
          <cell r="G1018">
            <v>198</v>
          </cell>
          <cell r="H1018">
            <v>348</v>
          </cell>
          <cell r="I1018">
            <v>369</v>
          </cell>
          <cell r="J1018">
            <v>116</v>
          </cell>
          <cell r="K1018">
            <v>231</v>
          </cell>
          <cell r="L1018">
            <v>225</v>
          </cell>
          <cell r="M1018">
            <v>252</v>
          </cell>
        </row>
        <row r="1019">
          <cell r="A1019">
            <v>5185952</v>
          </cell>
          <cell r="B1019">
            <v>5117069</v>
          </cell>
          <cell r="C1019">
            <v>4410</v>
          </cell>
          <cell r="D1019">
            <v>2209161</v>
          </cell>
          <cell r="E1019">
            <v>312</v>
          </cell>
          <cell r="F1019">
            <v>186</v>
          </cell>
          <cell r="G1019">
            <v>191</v>
          </cell>
          <cell r="H1019">
            <v>169</v>
          </cell>
          <cell r="I1019">
            <v>215</v>
          </cell>
          <cell r="J1019">
            <v>284</v>
          </cell>
          <cell r="K1019">
            <v>393</v>
          </cell>
          <cell r="L1019">
            <v>300</v>
          </cell>
          <cell r="M1019">
            <v>357</v>
          </cell>
        </row>
        <row r="1020">
          <cell r="A1020">
            <v>5185932</v>
          </cell>
          <cell r="B1020">
            <v>5117059</v>
          </cell>
          <cell r="C1020">
            <v>4410</v>
          </cell>
          <cell r="D1020">
            <v>1426635</v>
          </cell>
          <cell r="E1020">
            <v>443</v>
          </cell>
          <cell r="F1020">
            <v>413</v>
          </cell>
          <cell r="G1020">
            <v>284</v>
          </cell>
          <cell r="H1020">
            <v>345</v>
          </cell>
          <cell r="I1020">
            <v>351</v>
          </cell>
          <cell r="J1020">
            <v>307</v>
          </cell>
          <cell r="K1020">
            <v>331</v>
          </cell>
          <cell r="L1020">
            <v>340</v>
          </cell>
          <cell r="M1020">
            <v>377</v>
          </cell>
        </row>
        <row r="1021">
          <cell r="A1021">
            <v>5185914</v>
          </cell>
          <cell r="B1021">
            <v>5117050</v>
          </cell>
          <cell r="C1021">
            <v>4410</v>
          </cell>
          <cell r="D1021">
            <v>31981481</v>
          </cell>
          <cell r="E1021">
            <v>233</v>
          </cell>
          <cell r="F1021">
            <v>206</v>
          </cell>
          <cell r="G1021">
            <v>200</v>
          </cell>
          <cell r="H1021">
            <v>189</v>
          </cell>
          <cell r="I1021">
            <v>273</v>
          </cell>
          <cell r="J1021">
            <v>168</v>
          </cell>
          <cell r="K1021">
            <v>171</v>
          </cell>
          <cell r="L1021">
            <v>155</v>
          </cell>
          <cell r="M1021">
            <v>192</v>
          </cell>
        </row>
        <row r="1022">
          <cell r="A1022">
            <v>5185892</v>
          </cell>
          <cell r="B1022">
            <v>5117039</v>
          </cell>
          <cell r="C1022">
            <v>4410</v>
          </cell>
          <cell r="D1022">
            <v>3530449</v>
          </cell>
          <cell r="E1022">
            <v>207</v>
          </cell>
          <cell r="F1022">
            <v>278</v>
          </cell>
          <cell r="G1022">
            <v>256</v>
          </cell>
          <cell r="H1022">
            <v>122</v>
          </cell>
          <cell r="I1022">
            <v>115</v>
          </cell>
          <cell r="J1022">
            <v>117</v>
          </cell>
          <cell r="K1022">
            <v>112</v>
          </cell>
          <cell r="L1022">
            <v>112</v>
          </cell>
          <cell r="M1022">
            <v>110</v>
          </cell>
        </row>
        <row r="1023">
          <cell r="A1023">
            <v>5185876</v>
          </cell>
          <cell r="B1023">
            <v>5117031</v>
          </cell>
          <cell r="C1023">
            <v>4410</v>
          </cell>
          <cell r="D1023">
            <v>1693467</v>
          </cell>
          <cell r="E1023">
            <v>681</v>
          </cell>
          <cell r="F1023">
            <v>551</v>
          </cell>
          <cell r="G1023">
            <v>484</v>
          </cell>
          <cell r="H1023">
            <v>412</v>
          </cell>
          <cell r="I1023">
            <v>429</v>
          </cell>
          <cell r="J1023">
            <v>371</v>
          </cell>
          <cell r="K1023">
            <v>397</v>
          </cell>
          <cell r="L1023">
            <v>351</v>
          </cell>
          <cell r="M1023">
            <v>357</v>
          </cell>
        </row>
        <row r="1024">
          <cell r="A1024">
            <v>5185862</v>
          </cell>
          <cell r="B1024">
            <v>5117024</v>
          </cell>
          <cell r="C1024">
            <v>4410</v>
          </cell>
          <cell r="D1024">
            <v>3306267</v>
          </cell>
          <cell r="E1024">
            <v>124</v>
          </cell>
          <cell r="F1024">
            <v>115</v>
          </cell>
          <cell r="G1024">
            <v>114</v>
          </cell>
          <cell r="H1024">
            <v>118</v>
          </cell>
          <cell r="I1024">
            <v>117</v>
          </cell>
          <cell r="J1024">
            <v>103</v>
          </cell>
          <cell r="K1024">
            <v>135</v>
          </cell>
          <cell r="L1024">
            <v>129</v>
          </cell>
          <cell r="M1024">
            <v>140</v>
          </cell>
        </row>
        <row r="1025">
          <cell r="A1025">
            <v>5185848</v>
          </cell>
          <cell r="B1025">
            <v>5117017</v>
          </cell>
          <cell r="C1025">
            <v>4410</v>
          </cell>
          <cell r="D1025">
            <v>2065758</v>
          </cell>
          <cell r="E1025">
            <v>321</v>
          </cell>
          <cell r="F1025">
            <v>271</v>
          </cell>
          <cell r="G1025">
            <v>276</v>
          </cell>
          <cell r="H1025">
            <v>236</v>
          </cell>
          <cell r="I1025">
            <v>264</v>
          </cell>
          <cell r="J1025">
            <v>243</v>
          </cell>
          <cell r="K1025">
            <v>238</v>
          </cell>
          <cell r="L1025">
            <v>184</v>
          </cell>
          <cell r="M1025">
            <v>240</v>
          </cell>
        </row>
        <row r="1026">
          <cell r="A1026">
            <v>5185828</v>
          </cell>
          <cell r="B1026">
            <v>5117007</v>
          </cell>
          <cell r="C1026">
            <v>4410</v>
          </cell>
          <cell r="D1026">
            <v>31981479</v>
          </cell>
          <cell r="E1026">
            <v>107</v>
          </cell>
          <cell r="F1026">
            <v>58</v>
          </cell>
          <cell r="G1026">
            <v>40</v>
          </cell>
          <cell r="H1026">
            <v>34</v>
          </cell>
          <cell r="I1026">
            <v>45</v>
          </cell>
          <cell r="J1026">
            <v>190</v>
          </cell>
          <cell r="K1026">
            <v>183</v>
          </cell>
          <cell r="L1026">
            <v>135</v>
          </cell>
          <cell r="M1026">
            <v>105</v>
          </cell>
        </row>
        <row r="1027">
          <cell r="A1027">
            <v>5185810</v>
          </cell>
          <cell r="B1027">
            <v>5116998</v>
          </cell>
          <cell r="C1027">
            <v>4410</v>
          </cell>
          <cell r="D1027">
            <v>7094103</v>
          </cell>
          <cell r="E1027">
            <v>79</v>
          </cell>
          <cell r="F1027">
            <v>148</v>
          </cell>
          <cell r="G1027">
            <v>68</v>
          </cell>
          <cell r="H1027">
            <v>69</v>
          </cell>
          <cell r="I1027">
            <v>126</v>
          </cell>
          <cell r="J1027">
            <v>116</v>
          </cell>
          <cell r="K1027">
            <v>338</v>
          </cell>
          <cell r="L1027">
            <v>187</v>
          </cell>
          <cell r="M1027">
            <v>203</v>
          </cell>
        </row>
        <row r="1028">
          <cell r="A1028">
            <v>5185790</v>
          </cell>
          <cell r="B1028">
            <v>5116988</v>
          </cell>
          <cell r="C1028">
            <v>4410</v>
          </cell>
          <cell r="D1028">
            <v>10505262</v>
          </cell>
          <cell r="E1028">
            <v>547</v>
          </cell>
          <cell r="F1028">
            <v>217</v>
          </cell>
          <cell r="G1028">
            <v>179</v>
          </cell>
          <cell r="H1028">
            <v>162</v>
          </cell>
          <cell r="I1028">
            <v>174</v>
          </cell>
          <cell r="J1028">
            <v>158</v>
          </cell>
          <cell r="K1028">
            <v>165</v>
          </cell>
          <cell r="L1028">
            <v>146</v>
          </cell>
          <cell r="M1028">
            <v>150</v>
          </cell>
        </row>
        <row r="1029">
          <cell r="A1029">
            <v>5185770</v>
          </cell>
          <cell r="B1029">
            <v>5116978</v>
          </cell>
          <cell r="C1029">
            <v>4410</v>
          </cell>
          <cell r="D1029">
            <v>31988559</v>
          </cell>
          <cell r="E1029">
            <v>233</v>
          </cell>
          <cell r="F1029">
            <v>206</v>
          </cell>
          <cell r="G1029">
            <v>200</v>
          </cell>
          <cell r="H1029">
            <v>189</v>
          </cell>
          <cell r="I1029">
            <v>273</v>
          </cell>
          <cell r="J1029">
            <v>175</v>
          </cell>
          <cell r="K1029">
            <v>179</v>
          </cell>
          <cell r="L1029">
            <v>196</v>
          </cell>
          <cell r="M1029">
            <v>209</v>
          </cell>
        </row>
        <row r="1030">
          <cell r="A1030">
            <v>5185750</v>
          </cell>
          <cell r="B1030">
            <v>5116968</v>
          </cell>
          <cell r="C1030">
            <v>4410</v>
          </cell>
          <cell r="D1030">
            <v>1885109</v>
          </cell>
          <cell r="E1030">
            <v>280</v>
          </cell>
          <cell r="F1030">
            <v>216</v>
          </cell>
          <cell r="G1030">
            <v>215</v>
          </cell>
          <cell r="H1030">
            <v>227</v>
          </cell>
          <cell r="I1030">
            <v>243</v>
          </cell>
          <cell r="J1030">
            <v>230</v>
          </cell>
          <cell r="K1030">
            <v>242</v>
          </cell>
          <cell r="L1030">
            <v>224</v>
          </cell>
          <cell r="M1030">
            <v>215</v>
          </cell>
        </row>
        <row r="1031">
          <cell r="A1031">
            <v>5185728</v>
          </cell>
          <cell r="B1031">
            <v>5116957</v>
          </cell>
          <cell r="C1031">
            <v>4410</v>
          </cell>
          <cell r="D1031">
            <v>3524629</v>
          </cell>
          <cell r="E1031">
            <v>110</v>
          </cell>
          <cell r="F1031">
            <v>92</v>
          </cell>
          <cell r="G1031">
            <v>120</v>
          </cell>
          <cell r="H1031">
            <v>359</v>
          </cell>
          <cell r="I1031">
            <v>279</v>
          </cell>
          <cell r="J1031">
            <v>260</v>
          </cell>
          <cell r="K1031">
            <v>318</v>
          </cell>
          <cell r="L1031">
            <v>298</v>
          </cell>
          <cell r="M1031">
            <v>342</v>
          </cell>
        </row>
        <row r="1032">
          <cell r="A1032">
            <v>5185708</v>
          </cell>
          <cell r="B1032">
            <v>5116947</v>
          </cell>
          <cell r="C1032">
            <v>4410</v>
          </cell>
          <cell r="D1032">
            <v>5311518</v>
          </cell>
          <cell r="E1032">
            <v>233</v>
          </cell>
          <cell r="F1032">
            <v>206</v>
          </cell>
          <cell r="G1032">
            <v>200</v>
          </cell>
          <cell r="H1032">
            <v>189</v>
          </cell>
          <cell r="I1032">
            <v>273</v>
          </cell>
          <cell r="J1032">
            <v>237</v>
          </cell>
          <cell r="K1032">
            <v>251</v>
          </cell>
          <cell r="L1032">
            <v>224</v>
          </cell>
          <cell r="M1032">
            <v>497</v>
          </cell>
        </row>
        <row r="1033">
          <cell r="A1033">
            <v>5185690</v>
          </cell>
          <cell r="B1033">
            <v>5116938</v>
          </cell>
          <cell r="C1033">
            <v>4410</v>
          </cell>
          <cell r="D1033">
            <v>3506033</v>
          </cell>
          <cell r="E1033">
            <v>233</v>
          </cell>
          <cell r="F1033">
            <v>72</v>
          </cell>
          <cell r="G1033">
            <v>24</v>
          </cell>
          <cell r="H1033">
            <v>157</v>
          </cell>
          <cell r="I1033">
            <v>192</v>
          </cell>
          <cell r="J1033">
            <v>180</v>
          </cell>
          <cell r="K1033">
            <v>190</v>
          </cell>
          <cell r="L1033">
            <v>169</v>
          </cell>
          <cell r="M1033">
            <v>182</v>
          </cell>
        </row>
        <row r="1034">
          <cell r="A1034">
            <v>5185674</v>
          </cell>
          <cell r="B1034">
            <v>5116930</v>
          </cell>
          <cell r="C1034">
            <v>4410</v>
          </cell>
          <cell r="D1034">
            <v>6809405</v>
          </cell>
          <cell r="E1034">
            <v>328</v>
          </cell>
          <cell r="F1034">
            <v>476</v>
          </cell>
          <cell r="G1034">
            <v>84</v>
          </cell>
          <cell r="H1034">
            <v>203</v>
          </cell>
          <cell r="I1034">
            <v>194</v>
          </cell>
          <cell r="J1034">
            <v>248</v>
          </cell>
          <cell r="K1034">
            <v>307</v>
          </cell>
          <cell r="L1034">
            <v>198</v>
          </cell>
          <cell r="M1034">
            <v>204</v>
          </cell>
        </row>
        <row r="1035">
          <cell r="A1035">
            <v>5185654</v>
          </cell>
          <cell r="B1035">
            <v>5116920</v>
          </cell>
          <cell r="C1035">
            <v>4410</v>
          </cell>
          <cell r="D1035">
            <v>31116351</v>
          </cell>
          <cell r="E1035">
            <v>47</v>
          </cell>
          <cell r="F1035">
            <v>51</v>
          </cell>
          <cell r="G1035">
            <v>48</v>
          </cell>
          <cell r="H1035">
            <v>72</v>
          </cell>
          <cell r="I1035">
            <v>80</v>
          </cell>
          <cell r="J1035">
            <v>99</v>
          </cell>
          <cell r="K1035">
            <v>107</v>
          </cell>
          <cell r="L1035">
            <v>105</v>
          </cell>
          <cell r="M1035">
            <v>105</v>
          </cell>
        </row>
        <row r="1036">
          <cell r="A1036">
            <v>5185636</v>
          </cell>
          <cell r="B1036">
            <v>5116911</v>
          </cell>
          <cell r="C1036">
            <v>4410</v>
          </cell>
          <cell r="D1036">
            <v>31116263</v>
          </cell>
          <cell r="E1036">
            <v>166</v>
          </cell>
          <cell r="F1036">
            <v>92</v>
          </cell>
          <cell r="G1036">
            <v>42</v>
          </cell>
          <cell r="H1036">
            <v>35</v>
          </cell>
          <cell r="I1036">
            <v>62</v>
          </cell>
          <cell r="J1036">
            <v>70</v>
          </cell>
          <cell r="K1036">
            <v>36</v>
          </cell>
          <cell r="L1036">
            <v>10</v>
          </cell>
          <cell r="M1036">
            <v>21</v>
          </cell>
        </row>
        <row r="1037">
          <cell r="A1037">
            <v>5185614</v>
          </cell>
          <cell r="B1037">
            <v>5116900</v>
          </cell>
          <cell r="C1037">
            <v>4410</v>
          </cell>
          <cell r="D1037">
            <v>16008552</v>
          </cell>
          <cell r="E1037">
            <v>94</v>
          </cell>
          <cell r="F1037">
            <v>80</v>
          </cell>
          <cell r="G1037">
            <v>80</v>
          </cell>
          <cell r="H1037">
            <v>79</v>
          </cell>
          <cell r="I1037">
            <v>83</v>
          </cell>
          <cell r="J1037">
            <v>84</v>
          </cell>
          <cell r="K1037">
            <v>92</v>
          </cell>
          <cell r="L1037">
            <v>85</v>
          </cell>
          <cell r="M1037">
            <v>102</v>
          </cell>
        </row>
        <row r="1038">
          <cell r="A1038">
            <v>5185592</v>
          </cell>
          <cell r="B1038">
            <v>5116889</v>
          </cell>
          <cell r="C1038">
            <v>4410</v>
          </cell>
          <cell r="D1038">
            <v>31116265</v>
          </cell>
          <cell r="E1038">
            <v>279</v>
          </cell>
          <cell r="F1038">
            <v>247</v>
          </cell>
          <cell r="G1038">
            <v>249</v>
          </cell>
          <cell r="H1038">
            <v>241</v>
          </cell>
          <cell r="I1038">
            <v>201</v>
          </cell>
          <cell r="J1038">
            <v>242</v>
          </cell>
          <cell r="K1038">
            <v>282</v>
          </cell>
          <cell r="L1038">
            <v>240</v>
          </cell>
          <cell r="M1038">
            <v>276</v>
          </cell>
        </row>
        <row r="1039">
          <cell r="A1039">
            <v>5185570</v>
          </cell>
          <cell r="B1039">
            <v>5116878</v>
          </cell>
          <cell r="C1039">
            <v>4410</v>
          </cell>
          <cell r="D1039">
            <v>1693465</v>
          </cell>
          <cell r="E1039">
            <v>51</v>
          </cell>
          <cell r="F1039">
            <v>217</v>
          </cell>
          <cell r="G1039">
            <v>199</v>
          </cell>
          <cell r="H1039">
            <v>224</v>
          </cell>
          <cell r="I1039">
            <v>230</v>
          </cell>
          <cell r="J1039">
            <v>198</v>
          </cell>
          <cell r="K1039">
            <v>203</v>
          </cell>
          <cell r="L1039">
            <v>170</v>
          </cell>
          <cell r="M1039">
            <v>166</v>
          </cell>
        </row>
        <row r="1040">
          <cell r="A1040">
            <v>5185546</v>
          </cell>
          <cell r="B1040">
            <v>5116866</v>
          </cell>
          <cell r="C1040">
            <v>4410</v>
          </cell>
          <cell r="D1040">
            <v>1728404</v>
          </cell>
          <cell r="E1040">
            <v>111</v>
          </cell>
          <cell r="F1040">
            <v>91</v>
          </cell>
          <cell r="G1040">
            <v>91</v>
          </cell>
          <cell r="H1040">
            <v>129</v>
          </cell>
          <cell r="I1040">
            <v>53</v>
          </cell>
          <cell r="J1040">
            <v>44</v>
          </cell>
          <cell r="K1040">
            <v>43</v>
          </cell>
          <cell r="L1040">
            <v>46</v>
          </cell>
          <cell r="M1040">
            <v>41</v>
          </cell>
        </row>
        <row r="1041">
          <cell r="A1041">
            <v>5185524</v>
          </cell>
          <cell r="B1041">
            <v>5116855</v>
          </cell>
          <cell r="C1041">
            <v>4410</v>
          </cell>
          <cell r="D1041">
            <v>31116262</v>
          </cell>
          <cell r="E1041">
            <v>107</v>
          </cell>
          <cell r="F1041">
            <v>93</v>
          </cell>
          <cell r="G1041">
            <v>96</v>
          </cell>
          <cell r="H1041">
            <v>92</v>
          </cell>
          <cell r="I1041">
            <v>90</v>
          </cell>
          <cell r="J1041">
            <v>77</v>
          </cell>
          <cell r="K1041">
            <v>103</v>
          </cell>
          <cell r="L1041">
            <v>109</v>
          </cell>
          <cell r="M1041">
            <v>118</v>
          </cell>
        </row>
        <row r="1042">
          <cell r="A1042">
            <v>5185504</v>
          </cell>
          <cell r="B1042">
            <v>5116845</v>
          </cell>
          <cell r="C1042">
            <v>4410</v>
          </cell>
          <cell r="D1042">
            <v>16005842</v>
          </cell>
          <cell r="E1042">
            <v>223</v>
          </cell>
          <cell r="F1042">
            <v>177</v>
          </cell>
          <cell r="G1042">
            <v>184</v>
          </cell>
          <cell r="H1042">
            <v>181</v>
          </cell>
          <cell r="I1042">
            <v>215</v>
          </cell>
          <cell r="J1042">
            <v>138</v>
          </cell>
          <cell r="K1042">
            <v>204</v>
          </cell>
          <cell r="L1042">
            <v>195</v>
          </cell>
          <cell r="M1042">
            <v>196</v>
          </cell>
        </row>
        <row r="1043">
          <cell r="A1043">
            <v>5185482</v>
          </cell>
          <cell r="B1043">
            <v>5116834</v>
          </cell>
          <cell r="C1043">
            <v>4410</v>
          </cell>
          <cell r="D1043">
            <v>3305920</v>
          </cell>
          <cell r="E1043">
            <v>113</v>
          </cell>
          <cell r="F1043">
            <v>102</v>
          </cell>
          <cell r="G1043">
            <v>110</v>
          </cell>
          <cell r="H1043">
            <v>107</v>
          </cell>
          <cell r="I1043">
            <v>99</v>
          </cell>
          <cell r="J1043">
            <v>86</v>
          </cell>
          <cell r="K1043">
            <v>101</v>
          </cell>
          <cell r="L1043">
            <v>36</v>
          </cell>
          <cell r="M1043">
            <v>100</v>
          </cell>
        </row>
        <row r="1044">
          <cell r="A1044">
            <v>5185462</v>
          </cell>
          <cell r="B1044">
            <v>5116824</v>
          </cell>
          <cell r="C1044">
            <v>4410</v>
          </cell>
          <cell r="D1044">
            <v>31116352</v>
          </cell>
          <cell r="E1044">
            <v>230</v>
          </cell>
          <cell r="F1044">
            <v>87</v>
          </cell>
          <cell r="G1044">
            <v>0</v>
          </cell>
          <cell r="H1044">
            <v>0</v>
          </cell>
          <cell r="I1044">
            <v>0</v>
          </cell>
          <cell r="J1044">
            <v>123</v>
          </cell>
          <cell r="K1044">
            <v>127</v>
          </cell>
          <cell r="L1044">
            <v>111</v>
          </cell>
          <cell r="M1044">
            <v>66</v>
          </cell>
        </row>
        <row r="1045">
          <cell r="A1045">
            <v>5185440</v>
          </cell>
          <cell r="B1045">
            <v>5116813</v>
          </cell>
          <cell r="C1045">
            <v>4410</v>
          </cell>
          <cell r="D1045">
            <v>3360908</v>
          </cell>
          <cell r="E1045">
            <v>119</v>
          </cell>
          <cell r="F1045">
            <v>19</v>
          </cell>
          <cell r="G1045">
            <v>29</v>
          </cell>
          <cell r="H1045">
            <v>20</v>
          </cell>
          <cell r="I1045">
            <v>106</v>
          </cell>
          <cell r="J1045">
            <v>61</v>
          </cell>
          <cell r="K1045">
            <v>121</v>
          </cell>
          <cell r="L1045">
            <v>16</v>
          </cell>
          <cell r="M1045">
            <v>4</v>
          </cell>
        </row>
        <row r="1046">
          <cell r="A1046">
            <v>5185418</v>
          </cell>
          <cell r="B1046">
            <v>5116802</v>
          </cell>
          <cell r="C1046">
            <v>4410</v>
          </cell>
          <cell r="D1046">
            <v>443756</v>
          </cell>
          <cell r="E1046">
            <v>94</v>
          </cell>
          <cell r="F1046">
            <v>135</v>
          </cell>
          <cell r="G1046">
            <v>79</v>
          </cell>
          <cell r="H1046">
            <v>113</v>
          </cell>
          <cell r="I1046">
            <v>190</v>
          </cell>
          <cell r="J1046">
            <v>330</v>
          </cell>
          <cell r="K1046">
            <v>338</v>
          </cell>
          <cell r="L1046">
            <v>324</v>
          </cell>
          <cell r="M1046">
            <v>326</v>
          </cell>
        </row>
        <row r="1047">
          <cell r="A1047">
            <v>5185396</v>
          </cell>
          <cell r="B1047">
            <v>5116791</v>
          </cell>
          <cell r="C1047">
            <v>4410</v>
          </cell>
          <cell r="D1047">
            <v>7686575</v>
          </cell>
          <cell r="E1047">
            <v>233</v>
          </cell>
          <cell r="F1047">
            <v>206</v>
          </cell>
          <cell r="G1047">
            <v>200</v>
          </cell>
          <cell r="H1047">
            <v>189</v>
          </cell>
          <cell r="I1047">
            <v>273</v>
          </cell>
          <cell r="J1047">
            <v>251</v>
          </cell>
          <cell r="K1047">
            <v>297</v>
          </cell>
          <cell r="L1047">
            <v>281</v>
          </cell>
          <cell r="M1047">
            <v>297</v>
          </cell>
        </row>
        <row r="1048">
          <cell r="A1048">
            <v>5185374</v>
          </cell>
          <cell r="B1048">
            <v>5116780</v>
          </cell>
          <cell r="C1048">
            <v>4410</v>
          </cell>
          <cell r="D1048">
            <v>7118079</v>
          </cell>
          <cell r="E1048">
            <v>247</v>
          </cell>
          <cell r="F1048">
            <v>139</v>
          </cell>
          <cell r="G1048">
            <v>206</v>
          </cell>
          <cell r="H1048">
            <v>199</v>
          </cell>
          <cell r="I1048">
            <v>203</v>
          </cell>
          <cell r="J1048">
            <v>0</v>
          </cell>
          <cell r="K1048">
            <v>0</v>
          </cell>
          <cell r="L1048">
            <v>98</v>
          </cell>
          <cell r="M1048">
            <v>57</v>
          </cell>
        </row>
        <row r="1049">
          <cell r="A1049">
            <v>5185352</v>
          </cell>
          <cell r="B1049">
            <v>5116769</v>
          </cell>
          <cell r="C1049">
            <v>4410</v>
          </cell>
          <cell r="D1049">
            <v>1693201</v>
          </cell>
          <cell r="E1049">
            <v>93</v>
          </cell>
          <cell r="F1049">
            <v>102</v>
          </cell>
          <cell r="G1049">
            <v>98</v>
          </cell>
          <cell r="H1049">
            <v>50</v>
          </cell>
          <cell r="I1049">
            <v>60</v>
          </cell>
          <cell r="J1049">
            <v>50</v>
          </cell>
          <cell r="K1049">
            <v>55</v>
          </cell>
          <cell r="L1049">
            <v>51</v>
          </cell>
          <cell r="M1049">
            <v>68</v>
          </cell>
        </row>
        <row r="1050">
          <cell r="A1050">
            <v>5185328</v>
          </cell>
          <cell r="B1050">
            <v>5116757</v>
          </cell>
          <cell r="C1050">
            <v>4410</v>
          </cell>
          <cell r="D1050">
            <v>7116771</v>
          </cell>
          <cell r="E1050">
            <v>116</v>
          </cell>
          <cell r="F1050">
            <v>212</v>
          </cell>
          <cell r="G1050">
            <v>106</v>
          </cell>
          <cell r="H1050">
            <v>110</v>
          </cell>
          <cell r="I1050">
            <v>105</v>
          </cell>
          <cell r="J1050">
            <v>148</v>
          </cell>
          <cell r="K1050">
            <v>136</v>
          </cell>
          <cell r="L1050">
            <v>126</v>
          </cell>
          <cell r="M1050">
            <v>87</v>
          </cell>
        </row>
        <row r="1051">
          <cell r="A1051">
            <v>5185306</v>
          </cell>
          <cell r="B1051">
            <v>5116746</v>
          </cell>
          <cell r="C1051">
            <v>4410</v>
          </cell>
          <cell r="D1051">
            <v>1692063</v>
          </cell>
          <cell r="E1051">
            <v>84</v>
          </cell>
          <cell r="F1051">
            <v>66</v>
          </cell>
          <cell r="G1051">
            <v>83</v>
          </cell>
          <cell r="H1051">
            <v>231</v>
          </cell>
          <cell r="I1051">
            <v>145</v>
          </cell>
          <cell r="J1051">
            <v>152</v>
          </cell>
          <cell r="K1051">
            <v>151</v>
          </cell>
          <cell r="L1051">
            <v>97</v>
          </cell>
          <cell r="M1051">
            <v>86</v>
          </cell>
        </row>
        <row r="1052">
          <cell r="A1052">
            <v>5185284</v>
          </cell>
          <cell r="B1052">
            <v>5116735</v>
          </cell>
          <cell r="C1052">
            <v>4410</v>
          </cell>
          <cell r="D1052">
            <v>358844</v>
          </cell>
          <cell r="E1052">
            <v>102</v>
          </cell>
          <cell r="F1052">
            <v>74</v>
          </cell>
          <cell r="G1052">
            <v>71</v>
          </cell>
          <cell r="H1052">
            <v>55</v>
          </cell>
          <cell r="I1052">
            <v>177</v>
          </cell>
          <cell r="J1052">
            <v>85</v>
          </cell>
          <cell r="K1052">
            <v>0</v>
          </cell>
          <cell r="L1052">
            <v>16</v>
          </cell>
          <cell r="M1052">
            <v>59</v>
          </cell>
        </row>
        <row r="1053">
          <cell r="A1053">
            <v>5185262</v>
          </cell>
          <cell r="B1053">
            <v>5116724</v>
          </cell>
          <cell r="C1053">
            <v>4410</v>
          </cell>
          <cell r="D1053">
            <v>355467</v>
          </cell>
          <cell r="E1053">
            <v>267</v>
          </cell>
          <cell r="F1053">
            <v>236</v>
          </cell>
          <cell r="G1053">
            <v>228</v>
          </cell>
          <cell r="H1053">
            <v>202</v>
          </cell>
          <cell r="I1053">
            <v>264</v>
          </cell>
          <cell r="J1053">
            <v>227</v>
          </cell>
          <cell r="K1053">
            <v>242</v>
          </cell>
          <cell r="L1053">
            <v>219</v>
          </cell>
          <cell r="M1053">
            <v>234</v>
          </cell>
        </row>
        <row r="1054">
          <cell r="A1054">
            <v>5185240</v>
          </cell>
          <cell r="B1054">
            <v>5116713</v>
          </cell>
          <cell r="C1054">
            <v>4410</v>
          </cell>
          <cell r="D1054">
            <v>2100191</v>
          </cell>
          <cell r="E1054">
            <v>181</v>
          </cell>
          <cell r="F1054">
            <v>190</v>
          </cell>
          <cell r="G1054">
            <v>131</v>
          </cell>
          <cell r="H1054">
            <v>237</v>
          </cell>
          <cell r="I1054">
            <v>205</v>
          </cell>
          <cell r="J1054">
            <v>186</v>
          </cell>
          <cell r="K1054">
            <v>140</v>
          </cell>
          <cell r="L1054">
            <v>152</v>
          </cell>
          <cell r="M1054">
            <v>188</v>
          </cell>
        </row>
        <row r="1055">
          <cell r="A1055">
            <v>5185218</v>
          </cell>
          <cell r="B1055">
            <v>5116702</v>
          </cell>
          <cell r="C1055">
            <v>4410</v>
          </cell>
          <cell r="D1055">
            <v>6820883</v>
          </cell>
          <cell r="E1055">
            <v>120</v>
          </cell>
          <cell r="F1055">
            <v>83</v>
          </cell>
          <cell r="G1055">
            <v>148</v>
          </cell>
          <cell r="H1055">
            <v>51</v>
          </cell>
          <cell r="I1055">
            <v>81</v>
          </cell>
          <cell r="J1055">
            <v>109</v>
          </cell>
          <cell r="K1055">
            <v>76</v>
          </cell>
          <cell r="L1055">
            <v>76</v>
          </cell>
          <cell r="M1055">
            <v>123</v>
          </cell>
        </row>
        <row r="1056">
          <cell r="A1056">
            <v>5185196</v>
          </cell>
          <cell r="B1056">
            <v>5116691</v>
          </cell>
          <cell r="C1056">
            <v>4410</v>
          </cell>
          <cell r="D1056">
            <v>10408060</v>
          </cell>
          <cell r="E1056">
            <v>270</v>
          </cell>
          <cell r="F1056">
            <v>241</v>
          </cell>
          <cell r="G1056">
            <v>233</v>
          </cell>
          <cell r="H1056">
            <v>403</v>
          </cell>
          <cell r="I1056">
            <v>286</v>
          </cell>
          <cell r="J1056">
            <v>269</v>
          </cell>
          <cell r="K1056">
            <v>206</v>
          </cell>
          <cell r="L1056">
            <v>194</v>
          </cell>
          <cell r="M1056">
            <v>222</v>
          </cell>
        </row>
        <row r="1057">
          <cell r="A1057">
            <v>5185174</v>
          </cell>
          <cell r="B1057">
            <v>5116680</v>
          </cell>
          <cell r="C1057">
            <v>4410</v>
          </cell>
          <cell r="D1057">
            <v>5312879</v>
          </cell>
          <cell r="E1057">
            <v>234</v>
          </cell>
          <cell r="F1057">
            <v>176</v>
          </cell>
          <cell r="G1057">
            <v>192</v>
          </cell>
          <cell r="H1057">
            <v>188</v>
          </cell>
          <cell r="I1057">
            <v>188</v>
          </cell>
          <cell r="J1057">
            <v>194</v>
          </cell>
          <cell r="K1057">
            <v>205</v>
          </cell>
          <cell r="L1057">
            <v>221</v>
          </cell>
          <cell r="M1057">
            <v>230</v>
          </cell>
        </row>
        <row r="1058">
          <cell r="A1058">
            <v>5185152</v>
          </cell>
          <cell r="B1058">
            <v>5116669</v>
          </cell>
          <cell r="C1058">
            <v>4410</v>
          </cell>
          <cell r="D1058">
            <v>3362950</v>
          </cell>
          <cell r="E1058">
            <v>269</v>
          </cell>
          <cell r="F1058">
            <v>287</v>
          </cell>
          <cell r="G1058">
            <v>306</v>
          </cell>
          <cell r="H1058">
            <v>319</v>
          </cell>
          <cell r="I1058">
            <v>277</v>
          </cell>
          <cell r="J1058">
            <v>380</v>
          </cell>
          <cell r="K1058">
            <v>175</v>
          </cell>
          <cell r="L1058">
            <v>185</v>
          </cell>
          <cell r="M1058">
            <v>220</v>
          </cell>
        </row>
        <row r="1059">
          <cell r="A1059">
            <v>5185130</v>
          </cell>
          <cell r="B1059">
            <v>5116658</v>
          </cell>
          <cell r="C1059">
            <v>4410</v>
          </cell>
          <cell r="D1059">
            <v>7686572</v>
          </cell>
          <cell r="E1059">
            <v>294</v>
          </cell>
          <cell r="F1059">
            <v>261</v>
          </cell>
          <cell r="G1059">
            <v>346</v>
          </cell>
          <cell r="H1059">
            <v>484</v>
          </cell>
          <cell r="I1059">
            <v>426</v>
          </cell>
          <cell r="J1059">
            <v>384</v>
          </cell>
          <cell r="K1059">
            <v>369</v>
          </cell>
          <cell r="L1059">
            <v>363</v>
          </cell>
          <cell r="M1059">
            <v>365</v>
          </cell>
        </row>
        <row r="1060">
          <cell r="A1060">
            <v>5185106</v>
          </cell>
          <cell r="B1060">
            <v>5116646</v>
          </cell>
          <cell r="C1060">
            <v>4410</v>
          </cell>
          <cell r="D1060">
            <v>3363561</v>
          </cell>
          <cell r="E1060">
            <v>0</v>
          </cell>
          <cell r="F1060">
            <v>0</v>
          </cell>
          <cell r="G1060">
            <v>182</v>
          </cell>
          <cell r="H1060">
            <v>121</v>
          </cell>
          <cell r="I1060">
            <v>140</v>
          </cell>
          <cell r="J1060">
            <v>129</v>
          </cell>
          <cell r="K1060">
            <v>113</v>
          </cell>
          <cell r="L1060">
            <v>99</v>
          </cell>
          <cell r="M1060">
            <v>111</v>
          </cell>
        </row>
        <row r="1061">
          <cell r="A1061">
            <v>5185084</v>
          </cell>
          <cell r="B1061">
            <v>5116635</v>
          </cell>
          <cell r="C1061">
            <v>4410</v>
          </cell>
          <cell r="D1061">
            <v>1310406</v>
          </cell>
          <cell r="E1061">
            <v>61</v>
          </cell>
          <cell r="F1061">
            <v>25</v>
          </cell>
          <cell r="G1061">
            <v>44</v>
          </cell>
          <cell r="H1061">
            <v>72</v>
          </cell>
          <cell r="I1061">
            <v>10</v>
          </cell>
          <cell r="J1061">
            <v>66</v>
          </cell>
          <cell r="K1061">
            <v>90</v>
          </cell>
          <cell r="L1061">
            <v>77</v>
          </cell>
          <cell r="M1061">
            <v>68</v>
          </cell>
        </row>
        <row r="1062">
          <cell r="A1062">
            <v>5185066</v>
          </cell>
          <cell r="B1062">
            <v>5116626</v>
          </cell>
          <cell r="C1062">
            <v>4410</v>
          </cell>
          <cell r="D1062">
            <v>7686571</v>
          </cell>
          <cell r="E1062">
            <v>203</v>
          </cell>
          <cell r="F1062">
            <v>182</v>
          </cell>
          <cell r="G1062">
            <v>215</v>
          </cell>
          <cell r="H1062">
            <v>178</v>
          </cell>
          <cell r="I1062">
            <v>124</v>
          </cell>
          <cell r="J1062">
            <v>162</v>
          </cell>
          <cell r="K1062">
            <v>179</v>
          </cell>
          <cell r="L1062">
            <v>142</v>
          </cell>
          <cell r="M1062">
            <v>199</v>
          </cell>
        </row>
        <row r="1063">
          <cell r="A1063">
            <v>5185026</v>
          </cell>
          <cell r="B1063">
            <v>5116606</v>
          </cell>
          <cell r="C1063">
            <v>4410</v>
          </cell>
          <cell r="D1063">
            <v>16008562</v>
          </cell>
          <cell r="E1063">
            <v>252</v>
          </cell>
          <cell r="F1063">
            <v>208</v>
          </cell>
          <cell r="G1063">
            <v>206</v>
          </cell>
          <cell r="H1063">
            <v>212</v>
          </cell>
          <cell r="I1063">
            <v>253</v>
          </cell>
          <cell r="J1063">
            <v>246</v>
          </cell>
          <cell r="K1063">
            <v>241</v>
          </cell>
          <cell r="L1063">
            <v>202</v>
          </cell>
          <cell r="M1063">
            <v>244</v>
          </cell>
        </row>
        <row r="1064">
          <cell r="A1064">
            <v>5185004</v>
          </cell>
          <cell r="B1064">
            <v>5116595</v>
          </cell>
          <cell r="C1064">
            <v>4410</v>
          </cell>
          <cell r="D1064">
            <v>1319489</v>
          </cell>
          <cell r="F1064">
            <v>683</v>
          </cell>
          <cell r="H1064">
            <v>368</v>
          </cell>
          <cell r="I1064">
            <v>343</v>
          </cell>
          <cell r="J1064">
            <v>290</v>
          </cell>
          <cell r="K1064">
            <v>283</v>
          </cell>
          <cell r="L1064">
            <v>307</v>
          </cell>
          <cell r="M1064">
            <v>317</v>
          </cell>
        </row>
        <row r="1065">
          <cell r="A1065">
            <v>5184986</v>
          </cell>
          <cell r="B1065">
            <v>5116586</v>
          </cell>
          <cell r="C1065">
            <v>4410</v>
          </cell>
          <cell r="D1065">
            <v>31116353</v>
          </cell>
          <cell r="E1065">
            <v>246</v>
          </cell>
          <cell r="F1065">
            <v>220</v>
          </cell>
          <cell r="G1065">
            <v>211</v>
          </cell>
          <cell r="H1065">
            <v>188</v>
          </cell>
          <cell r="I1065">
            <v>245</v>
          </cell>
          <cell r="J1065">
            <v>143</v>
          </cell>
          <cell r="K1065">
            <v>181</v>
          </cell>
          <cell r="L1065">
            <v>164</v>
          </cell>
          <cell r="M1065">
            <v>168</v>
          </cell>
        </row>
        <row r="1066">
          <cell r="A1066">
            <v>5184968</v>
          </cell>
          <cell r="B1066">
            <v>5116577</v>
          </cell>
          <cell r="C1066">
            <v>4410</v>
          </cell>
          <cell r="D1066">
            <v>7686858</v>
          </cell>
          <cell r="E1066">
            <v>151</v>
          </cell>
          <cell r="F1066">
            <v>59</v>
          </cell>
          <cell r="G1066">
            <v>80</v>
          </cell>
          <cell r="H1066">
            <v>46</v>
          </cell>
          <cell r="I1066">
            <v>41</v>
          </cell>
          <cell r="J1066">
            <v>114</v>
          </cell>
          <cell r="K1066">
            <v>86</v>
          </cell>
          <cell r="L1066">
            <v>104</v>
          </cell>
          <cell r="M1066">
            <v>92</v>
          </cell>
        </row>
        <row r="1067">
          <cell r="A1067">
            <v>5184946</v>
          </cell>
          <cell r="B1067">
            <v>5116566</v>
          </cell>
          <cell r="C1067">
            <v>4410</v>
          </cell>
          <cell r="D1067">
            <v>3362106</v>
          </cell>
          <cell r="E1067">
            <v>233</v>
          </cell>
          <cell r="F1067">
            <v>206</v>
          </cell>
          <cell r="G1067">
            <v>200</v>
          </cell>
          <cell r="H1067">
            <v>189</v>
          </cell>
          <cell r="I1067">
            <v>273</v>
          </cell>
          <cell r="J1067">
            <v>84</v>
          </cell>
          <cell r="K1067">
            <v>58</v>
          </cell>
          <cell r="L1067">
            <v>21</v>
          </cell>
          <cell r="M1067">
            <v>29</v>
          </cell>
        </row>
        <row r="1068">
          <cell r="A1068">
            <v>5184926</v>
          </cell>
          <cell r="B1068">
            <v>5116556</v>
          </cell>
          <cell r="C1068">
            <v>4410</v>
          </cell>
          <cell r="D1068">
            <v>18492468</v>
          </cell>
          <cell r="E1068">
            <v>233</v>
          </cell>
          <cell r="F1068">
            <v>206</v>
          </cell>
          <cell r="G1068">
            <v>200</v>
          </cell>
          <cell r="H1068">
            <v>189</v>
          </cell>
          <cell r="I1068">
            <v>273</v>
          </cell>
          <cell r="J1068">
            <v>312</v>
          </cell>
          <cell r="K1068">
            <v>241</v>
          </cell>
          <cell r="L1068">
            <v>223</v>
          </cell>
          <cell r="M1068">
            <v>244</v>
          </cell>
        </row>
        <row r="1069">
          <cell r="A1069">
            <v>5184902</v>
          </cell>
          <cell r="B1069">
            <v>5116544</v>
          </cell>
          <cell r="C1069">
            <v>4410</v>
          </cell>
          <cell r="D1069">
            <v>31116355</v>
          </cell>
          <cell r="E1069">
            <v>142</v>
          </cell>
          <cell r="F1069">
            <v>127</v>
          </cell>
          <cell r="G1069">
            <v>133</v>
          </cell>
          <cell r="H1069">
            <v>128</v>
          </cell>
          <cell r="I1069">
            <v>130</v>
          </cell>
          <cell r="J1069">
            <v>133</v>
          </cell>
          <cell r="K1069">
            <v>173</v>
          </cell>
          <cell r="L1069">
            <v>176</v>
          </cell>
          <cell r="M1069">
            <v>190</v>
          </cell>
        </row>
        <row r="1070">
          <cell r="A1070">
            <v>5184884</v>
          </cell>
          <cell r="B1070">
            <v>5116535</v>
          </cell>
          <cell r="C1070">
            <v>4410</v>
          </cell>
          <cell r="D1070">
            <v>2181834</v>
          </cell>
          <cell r="E1070">
            <v>235</v>
          </cell>
          <cell r="F1070">
            <v>195</v>
          </cell>
          <cell r="G1070">
            <v>193</v>
          </cell>
          <cell r="H1070">
            <v>183</v>
          </cell>
          <cell r="I1070">
            <v>204</v>
          </cell>
          <cell r="J1070">
            <v>193</v>
          </cell>
          <cell r="K1070">
            <v>188</v>
          </cell>
          <cell r="L1070">
            <v>30</v>
          </cell>
          <cell r="M1070">
            <v>23</v>
          </cell>
        </row>
        <row r="1071">
          <cell r="A1071">
            <v>5184864</v>
          </cell>
          <cell r="B1071">
            <v>5116525</v>
          </cell>
          <cell r="C1071">
            <v>4410</v>
          </cell>
          <cell r="D1071">
            <v>31987826</v>
          </cell>
          <cell r="E1071">
            <v>317</v>
          </cell>
          <cell r="F1071">
            <v>284</v>
          </cell>
          <cell r="G1071">
            <v>273</v>
          </cell>
          <cell r="H1071">
            <v>243</v>
          </cell>
          <cell r="I1071">
            <v>317</v>
          </cell>
          <cell r="J1071">
            <v>272</v>
          </cell>
          <cell r="K1071">
            <v>290</v>
          </cell>
          <cell r="L1071">
            <v>263</v>
          </cell>
          <cell r="M1071">
            <v>0</v>
          </cell>
        </row>
        <row r="1072">
          <cell r="A1072">
            <v>5184862</v>
          </cell>
          <cell r="B1072">
            <v>5116524</v>
          </cell>
          <cell r="C1072">
            <v>4410</v>
          </cell>
          <cell r="D1072">
            <v>220614</v>
          </cell>
          <cell r="E1072">
            <v>212</v>
          </cell>
          <cell r="F1072">
            <v>155</v>
          </cell>
          <cell r="G1072">
            <v>119</v>
          </cell>
          <cell r="H1072">
            <v>31</v>
          </cell>
          <cell r="I1072">
            <v>111</v>
          </cell>
          <cell r="J1072">
            <v>30</v>
          </cell>
          <cell r="K1072">
            <v>112</v>
          </cell>
          <cell r="L1072">
            <v>87</v>
          </cell>
          <cell r="M1072">
            <v>83</v>
          </cell>
        </row>
        <row r="1073">
          <cell r="A1073">
            <v>5184860</v>
          </cell>
          <cell r="B1073">
            <v>5116523</v>
          </cell>
          <cell r="C1073">
            <v>4410</v>
          </cell>
          <cell r="D1073">
            <v>31987825</v>
          </cell>
          <cell r="E1073">
            <v>208</v>
          </cell>
          <cell r="F1073">
            <v>187</v>
          </cell>
          <cell r="G1073">
            <v>180</v>
          </cell>
          <cell r="H1073">
            <v>160</v>
          </cell>
          <cell r="I1073">
            <v>208</v>
          </cell>
          <cell r="J1073">
            <v>81</v>
          </cell>
          <cell r="K1073">
            <v>67</v>
          </cell>
          <cell r="L1073">
            <v>66</v>
          </cell>
          <cell r="M1073">
            <v>64</v>
          </cell>
        </row>
        <row r="1074">
          <cell r="A1074">
            <v>5184858</v>
          </cell>
          <cell r="B1074">
            <v>5116522</v>
          </cell>
          <cell r="C1074">
            <v>4410</v>
          </cell>
          <cell r="D1074">
            <v>31116349</v>
          </cell>
          <cell r="E1074">
            <v>270</v>
          </cell>
          <cell r="F1074">
            <v>189</v>
          </cell>
          <cell r="G1074">
            <v>189</v>
          </cell>
          <cell r="H1074">
            <v>242</v>
          </cell>
          <cell r="I1074">
            <v>166</v>
          </cell>
          <cell r="J1074">
            <v>147</v>
          </cell>
          <cell r="K1074">
            <v>203</v>
          </cell>
          <cell r="L1074">
            <v>216</v>
          </cell>
          <cell r="M1074">
            <v>370</v>
          </cell>
        </row>
        <row r="1075">
          <cell r="A1075">
            <v>5184856</v>
          </cell>
          <cell r="B1075">
            <v>5116521</v>
          </cell>
          <cell r="C1075">
            <v>4410</v>
          </cell>
          <cell r="D1075">
            <v>8913226</v>
          </cell>
          <cell r="E1075">
            <v>113</v>
          </cell>
          <cell r="F1075">
            <v>90</v>
          </cell>
          <cell r="G1075">
            <v>81</v>
          </cell>
          <cell r="H1075">
            <v>83</v>
          </cell>
          <cell r="I1075">
            <v>81</v>
          </cell>
          <cell r="J1075">
            <v>83</v>
          </cell>
          <cell r="K1075">
            <v>96</v>
          </cell>
          <cell r="L1075">
            <v>86</v>
          </cell>
          <cell r="M1075">
            <v>93</v>
          </cell>
        </row>
        <row r="1076">
          <cell r="A1076">
            <v>5184854</v>
          </cell>
          <cell r="B1076">
            <v>5116520</v>
          </cell>
          <cell r="C1076">
            <v>4410</v>
          </cell>
          <cell r="D1076">
            <v>1794892</v>
          </cell>
          <cell r="E1076">
            <v>189</v>
          </cell>
          <cell r="F1076">
            <v>707</v>
          </cell>
          <cell r="G1076">
            <v>132</v>
          </cell>
          <cell r="H1076">
            <v>108</v>
          </cell>
          <cell r="I1076">
            <v>153</v>
          </cell>
          <cell r="J1076">
            <v>101</v>
          </cell>
          <cell r="K1076">
            <v>126</v>
          </cell>
          <cell r="L1076">
            <v>181</v>
          </cell>
          <cell r="M1076">
            <v>170</v>
          </cell>
        </row>
        <row r="1077">
          <cell r="A1077">
            <v>5184852</v>
          </cell>
          <cell r="B1077">
            <v>5116519</v>
          </cell>
          <cell r="C1077">
            <v>4410</v>
          </cell>
          <cell r="D1077">
            <v>1836825</v>
          </cell>
          <cell r="E1077">
            <v>204</v>
          </cell>
          <cell r="F1077">
            <v>254</v>
          </cell>
          <cell r="G1077">
            <v>173</v>
          </cell>
          <cell r="H1077">
            <v>142</v>
          </cell>
          <cell r="I1077">
            <v>171</v>
          </cell>
          <cell r="J1077">
            <v>154</v>
          </cell>
          <cell r="K1077">
            <v>176</v>
          </cell>
          <cell r="L1077">
            <v>161</v>
          </cell>
          <cell r="M1077">
            <v>196</v>
          </cell>
        </row>
        <row r="1078">
          <cell r="A1078">
            <v>5184848</v>
          </cell>
          <cell r="B1078">
            <v>5116517</v>
          </cell>
          <cell r="C1078">
            <v>4410</v>
          </cell>
          <cell r="D1078">
            <v>31116345</v>
          </cell>
          <cell r="E1078">
            <v>172</v>
          </cell>
          <cell r="F1078">
            <v>152</v>
          </cell>
          <cell r="G1078">
            <v>148</v>
          </cell>
          <cell r="H1078">
            <v>144</v>
          </cell>
          <cell r="I1078">
            <v>213</v>
          </cell>
          <cell r="J1078">
            <v>228</v>
          </cell>
          <cell r="K1078">
            <v>218</v>
          </cell>
          <cell r="L1078">
            <v>206</v>
          </cell>
          <cell r="M1078">
            <v>268</v>
          </cell>
        </row>
        <row r="1079">
          <cell r="A1079">
            <v>5184846</v>
          </cell>
          <cell r="B1079">
            <v>5116516</v>
          </cell>
          <cell r="C1079">
            <v>4410</v>
          </cell>
          <cell r="D1079">
            <v>1501752</v>
          </cell>
          <cell r="E1079">
            <v>285</v>
          </cell>
          <cell r="F1079">
            <v>482</v>
          </cell>
          <cell r="G1079">
            <v>192</v>
          </cell>
          <cell r="H1079">
            <v>158</v>
          </cell>
          <cell r="I1079">
            <v>119</v>
          </cell>
          <cell r="J1079">
            <v>104</v>
          </cell>
          <cell r="K1079">
            <v>113</v>
          </cell>
          <cell r="L1079">
            <v>94</v>
          </cell>
          <cell r="M1079">
            <v>192</v>
          </cell>
        </row>
        <row r="1080">
          <cell r="A1080">
            <v>5184836</v>
          </cell>
          <cell r="B1080">
            <v>5116511</v>
          </cell>
          <cell r="C1080">
            <v>4410</v>
          </cell>
          <cell r="D1080">
            <v>3360634</v>
          </cell>
          <cell r="E1080">
            <v>230</v>
          </cell>
          <cell r="F1080">
            <v>203</v>
          </cell>
          <cell r="G1080">
            <v>173</v>
          </cell>
          <cell r="H1080">
            <v>234</v>
          </cell>
          <cell r="I1080">
            <v>159</v>
          </cell>
          <cell r="J1080">
            <v>211</v>
          </cell>
          <cell r="K1080">
            <v>66</v>
          </cell>
          <cell r="L1080">
            <v>164</v>
          </cell>
          <cell r="M1080">
            <v>171</v>
          </cell>
        </row>
        <row r="1081">
          <cell r="A1081">
            <v>5184834</v>
          </cell>
          <cell r="B1081">
            <v>5116510</v>
          </cell>
          <cell r="C1081">
            <v>4410</v>
          </cell>
          <cell r="D1081">
            <v>7314435</v>
          </cell>
          <cell r="E1081">
            <v>96</v>
          </cell>
          <cell r="F1081">
            <v>71</v>
          </cell>
          <cell r="G1081">
            <v>94</v>
          </cell>
          <cell r="H1081">
            <v>205</v>
          </cell>
          <cell r="I1081">
            <v>202</v>
          </cell>
          <cell r="J1081">
            <v>144</v>
          </cell>
          <cell r="K1081">
            <v>139</v>
          </cell>
          <cell r="L1081">
            <v>150</v>
          </cell>
          <cell r="M1081">
            <v>182</v>
          </cell>
        </row>
        <row r="1082">
          <cell r="A1082">
            <v>5184832</v>
          </cell>
          <cell r="B1082">
            <v>5116509</v>
          </cell>
          <cell r="C1082">
            <v>4410</v>
          </cell>
          <cell r="D1082">
            <v>3524475</v>
          </cell>
          <cell r="E1082">
            <v>45</v>
          </cell>
          <cell r="F1082">
            <v>37</v>
          </cell>
          <cell r="G1082">
            <v>90</v>
          </cell>
          <cell r="H1082">
            <v>157</v>
          </cell>
          <cell r="I1082">
            <v>281</v>
          </cell>
          <cell r="J1082">
            <v>182</v>
          </cell>
          <cell r="K1082">
            <v>203</v>
          </cell>
          <cell r="L1082">
            <v>200</v>
          </cell>
          <cell r="M1082">
            <v>232</v>
          </cell>
        </row>
        <row r="1083">
          <cell r="A1083">
            <v>5184812</v>
          </cell>
          <cell r="B1083">
            <v>5116499</v>
          </cell>
          <cell r="C1083">
            <v>4410</v>
          </cell>
          <cell r="D1083">
            <v>459093</v>
          </cell>
          <cell r="E1083">
            <v>235</v>
          </cell>
          <cell r="F1083">
            <v>116</v>
          </cell>
          <cell r="G1083">
            <v>56</v>
          </cell>
          <cell r="H1083">
            <v>151</v>
          </cell>
          <cell r="I1083">
            <v>160</v>
          </cell>
          <cell r="J1083">
            <v>145</v>
          </cell>
          <cell r="K1083">
            <v>181</v>
          </cell>
          <cell r="L1083">
            <v>143</v>
          </cell>
          <cell r="M1083">
            <v>153</v>
          </cell>
        </row>
        <row r="1084">
          <cell r="A1084">
            <v>5184810</v>
          </cell>
          <cell r="B1084">
            <v>5116498</v>
          </cell>
          <cell r="C1084">
            <v>4410</v>
          </cell>
          <cell r="D1084">
            <v>3524472</v>
          </cell>
          <cell r="E1084">
            <v>386</v>
          </cell>
          <cell r="F1084">
            <v>266</v>
          </cell>
          <cell r="G1084">
            <v>390</v>
          </cell>
          <cell r="H1084">
            <v>200</v>
          </cell>
          <cell r="I1084">
            <v>231</v>
          </cell>
          <cell r="J1084">
            <v>222</v>
          </cell>
          <cell r="K1084">
            <v>231</v>
          </cell>
          <cell r="L1084">
            <v>221</v>
          </cell>
          <cell r="M1084">
            <v>227</v>
          </cell>
        </row>
        <row r="1085">
          <cell r="A1085">
            <v>5184808</v>
          </cell>
          <cell r="B1085">
            <v>5116497</v>
          </cell>
          <cell r="C1085">
            <v>4410</v>
          </cell>
          <cell r="D1085">
            <v>3230279</v>
          </cell>
          <cell r="E1085">
            <v>233</v>
          </cell>
          <cell r="F1085">
            <v>206</v>
          </cell>
          <cell r="G1085">
            <v>200</v>
          </cell>
          <cell r="H1085">
            <v>79</v>
          </cell>
          <cell r="I1085">
            <v>92</v>
          </cell>
          <cell r="J1085">
            <v>83</v>
          </cell>
          <cell r="K1085">
            <v>90</v>
          </cell>
          <cell r="L1085">
            <v>89</v>
          </cell>
          <cell r="M1085">
            <v>91</v>
          </cell>
        </row>
        <row r="1086">
          <cell r="A1086">
            <v>5184804</v>
          </cell>
          <cell r="B1086">
            <v>5116495</v>
          </cell>
          <cell r="C1086">
            <v>4410</v>
          </cell>
          <cell r="D1086">
            <v>3524476</v>
          </cell>
          <cell r="E1086">
            <v>233</v>
          </cell>
          <cell r="F1086">
            <v>206</v>
          </cell>
          <cell r="G1086">
            <v>400</v>
          </cell>
          <cell r="H1086">
            <v>74</v>
          </cell>
          <cell r="I1086">
            <v>127</v>
          </cell>
          <cell r="J1086">
            <v>119</v>
          </cell>
          <cell r="K1086">
            <v>117</v>
          </cell>
          <cell r="L1086">
            <v>141</v>
          </cell>
          <cell r="M1086">
            <v>143</v>
          </cell>
        </row>
        <row r="1087">
          <cell r="A1087">
            <v>5184794</v>
          </cell>
          <cell r="B1087">
            <v>5116490</v>
          </cell>
          <cell r="C1087">
            <v>4410</v>
          </cell>
          <cell r="D1087">
            <v>1618087</v>
          </cell>
          <cell r="E1087">
            <v>466</v>
          </cell>
          <cell r="F1087">
            <v>362</v>
          </cell>
          <cell r="G1087">
            <v>339</v>
          </cell>
          <cell r="H1087">
            <v>275</v>
          </cell>
          <cell r="I1087">
            <v>267</v>
          </cell>
          <cell r="J1087">
            <v>173</v>
          </cell>
          <cell r="K1087">
            <v>163</v>
          </cell>
          <cell r="L1087">
            <v>155</v>
          </cell>
          <cell r="M1087">
            <v>165</v>
          </cell>
        </row>
        <row r="1088">
          <cell r="A1088">
            <v>5184792</v>
          </cell>
          <cell r="B1088">
            <v>5116489</v>
          </cell>
          <cell r="C1088">
            <v>4410</v>
          </cell>
          <cell r="D1088">
            <v>7286810</v>
          </cell>
          <cell r="E1088">
            <v>0</v>
          </cell>
          <cell r="F1088">
            <v>4</v>
          </cell>
          <cell r="G1088">
            <v>247</v>
          </cell>
          <cell r="H1088">
            <v>227</v>
          </cell>
          <cell r="I1088">
            <v>235</v>
          </cell>
          <cell r="J1088">
            <v>119</v>
          </cell>
          <cell r="K1088">
            <v>5</v>
          </cell>
          <cell r="L1088">
            <v>4</v>
          </cell>
          <cell r="M1088">
            <v>148</v>
          </cell>
        </row>
        <row r="1089">
          <cell r="A1089">
            <v>5184790</v>
          </cell>
          <cell r="B1089">
            <v>5116488</v>
          </cell>
          <cell r="C1089">
            <v>4410</v>
          </cell>
          <cell r="D1089">
            <v>7287537</v>
          </cell>
          <cell r="E1089">
            <v>595</v>
          </cell>
          <cell r="F1089">
            <v>520</v>
          </cell>
          <cell r="G1089">
            <v>538</v>
          </cell>
          <cell r="H1089">
            <v>543</v>
          </cell>
          <cell r="I1089">
            <v>507</v>
          </cell>
          <cell r="J1089">
            <v>485</v>
          </cell>
          <cell r="K1089">
            <v>521</v>
          </cell>
          <cell r="L1089">
            <v>502</v>
          </cell>
          <cell r="M1089">
            <v>568</v>
          </cell>
        </row>
        <row r="1090">
          <cell r="A1090">
            <v>5184788</v>
          </cell>
          <cell r="B1090">
            <v>5116487</v>
          </cell>
          <cell r="C1090">
            <v>4410</v>
          </cell>
          <cell r="D1090">
            <v>3307854</v>
          </cell>
          <cell r="E1090">
            <v>160</v>
          </cell>
          <cell r="F1090">
            <v>15</v>
          </cell>
          <cell r="G1090">
            <v>311</v>
          </cell>
          <cell r="H1090">
            <v>747</v>
          </cell>
          <cell r="I1090">
            <v>203</v>
          </cell>
          <cell r="J1090">
            <v>276</v>
          </cell>
          <cell r="K1090">
            <v>307</v>
          </cell>
          <cell r="L1090">
            <v>286</v>
          </cell>
          <cell r="M1090">
            <v>298</v>
          </cell>
        </row>
        <row r="1091">
          <cell r="A1091">
            <v>5184786</v>
          </cell>
          <cell r="B1091">
            <v>5116486</v>
          </cell>
          <cell r="C1091">
            <v>4410</v>
          </cell>
          <cell r="D1091">
            <v>1618094</v>
          </cell>
          <cell r="E1091">
            <v>272</v>
          </cell>
          <cell r="F1091">
            <v>219</v>
          </cell>
          <cell r="G1091">
            <v>227</v>
          </cell>
          <cell r="H1091">
            <v>224</v>
          </cell>
          <cell r="I1091">
            <v>250</v>
          </cell>
          <cell r="J1091">
            <v>237</v>
          </cell>
          <cell r="K1091">
            <v>232</v>
          </cell>
          <cell r="L1091">
            <v>260</v>
          </cell>
          <cell r="M1091">
            <v>309</v>
          </cell>
        </row>
        <row r="1092">
          <cell r="A1092">
            <v>5184782</v>
          </cell>
          <cell r="B1092">
            <v>5116484</v>
          </cell>
          <cell r="C1092">
            <v>4410</v>
          </cell>
          <cell r="D1092">
            <v>6825956</v>
          </cell>
          <cell r="E1092">
            <v>56</v>
          </cell>
          <cell r="F1092">
            <v>29</v>
          </cell>
          <cell r="G1092">
            <v>98</v>
          </cell>
          <cell r="H1092">
            <v>80</v>
          </cell>
          <cell r="I1092">
            <v>63</v>
          </cell>
          <cell r="J1092">
            <v>63</v>
          </cell>
          <cell r="K1092">
            <v>118</v>
          </cell>
          <cell r="L1092">
            <v>128</v>
          </cell>
          <cell r="M1092">
            <v>123</v>
          </cell>
        </row>
        <row r="1093">
          <cell r="A1093">
            <v>5184780</v>
          </cell>
          <cell r="B1093">
            <v>5116483</v>
          </cell>
          <cell r="C1093">
            <v>4410</v>
          </cell>
          <cell r="D1093">
            <v>1502203</v>
          </cell>
          <cell r="E1093">
            <v>154</v>
          </cell>
          <cell r="F1093">
            <v>128</v>
          </cell>
          <cell r="G1093">
            <v>133</v>
          </cell>
          <cell r="H1093">
            <v>119</v>
          </cell>
          <cell r="I1093">
            <v>139</v>
          </cell>
          <cell r="J1093">
            <v>118</v>
          </cell>
          <cell r="K1093">
            <v>119</v>
          </cell>
          <cell r="L1093">
            <v>131</v>
          </cell>
          <cell r="M1093">
            <v>148</v>
          </cell>
        </row>
        <row r="1094">
          <cell r="A1094">
            <v>5184778</v>
          </cell>
          <cell r="B1094">
            <v>5116482</v>
          </cell>
          <cell r="C1094">
            <v>4410</v>
          </cell>
          <cell r="D1094">
            <v>1693106</v>
          </cell>
          <cell r="E1094">
            <v>334</v>
          </cell>
          <cell r="F1094">
            <v>232</v>
          </cell>
          <cell r="G1094">
            <v>536</v>
          </cell>
          <cell r="H1094">
            <v>225</v>
          </cell>
          <cell r="I1094">
            <v>269</v>
          </cell>
          <cell r="J1094">
            <v>233</v>
          </cell>
          <cell r="K1094">
            <v>262</v>
          </cell>
          <cell r="L1094">
            <v>259</v>
          </cell>
          <cell r="M1094">
            <v>296</v>
          </cell>
        </row>
        <row r="1095">
          <cell r="A1095">
            <v>5184776</v>
          </cell>
          <cell r="B1095">
            <v>5116481</v>
          </cell>
          <cell r="C1095">
            <v>4410</v>
          </cell>
          <cell r="D1095">
            <v>31116356</v>
          </cell>
          <cell r="E1095">
            <v>217</v>
          </cell>
          <cell r="F1095">
            <v>164</v>
          </cell>
          <cell r="G1095">
            <v>184</v>
          </cell>
          <cell r="H1095">
            <v>174</v>
          </cell>
          <cell r="I1095">
            <v>193</v>
          </cell>
          <cell r="J1095">
            <v>148</v>
          </cell>
          <cell r="K1095">
            <v>160</v>
          </cell>
          <cell r="L1095">
            <v>147</v>
          </cell>
          <cell r="M1095">
            <v>158</v>
          </cell>
        </row>
        <row r="1096">
          <cell r="A1096">
            <v>5184774</v>
          </cell>
          <cell r="B1096">
            <v>5116480</v>
          </cell>
          <cell r="C1096">
            <v>4410</v>
          </cell>
          <cell r="D1096">
            <v>31116347</v>
          </cell>
          <cell r="E1096">
            <v>52</v>
          </cell>
          <cell r="F1096">
            <v>49</v>
          </cell>
          <cell r="G1096">
            <v>46</v>
          </cell>
          <cell r="H1096">
            <v>50</v>
          </cell>
          <cell r="I1096">
            <v>49</v>
          </cell>
          <cell r="J1096">
            <v>150</v>
          </cell>
          <cell r="K1096">
            <v>75</v>
          </cell>
          <cell r="L1096">
            <v>82</v>
          </cell>
          <cell r="M1096">
            <v>78</v>
          </cell>
        </row>
        <row r="1097">
          <cell r="A1097">
            <v>5184772</v>
          </cell>
          <cell r="B1097">
            <v>5116479</v>
          </cell>
          <cell r="C1097">
            <v>4410</v>
          </cell>
          <cell r="D1097">
            <v>31981406</v>
          </cell>
          <cell r="E1097">
            <v>172</v>
          </cell>
          <cell r="F1097">
            <v>152</v>
          </cell>
          <cell r="G1097">
            <v>148</v>
          </cell>
          <cell r="H1097">
            <v>144</v>
          </cell>
          <cell r="I1097">
            <v>213</v>
          </cell>
          <cell r="J1097">
            <v>130</v>
          </cell>
          <cell r="K1097">
            <v>87</v>
          </cell>
          <cell r="L1097">
            <v>111</v>
          </cell>
          <cell r="M1097">
            <v>97</v>
          </cell>
        </row>
        <row r="1098">
          <cell r="A1098">
            <v>5184770</v>
          </cell>
          <cell r="B1098">
            <v>5116478</v>
          </cell>
          <cell r="C1098">
            <v>4410</v>
          </cell>
          <cell r="D1098">
            <v>31116350</v>
          </cell>
          <cell r="E1098">
            <v>330</v>
          </cell>
          <cell r="F1098">
            <v>208</v>
          </cell>
          <cell r="G1098">
            <v>237</v>
          </cell>
          <cell r="H1098">
            <v>242</v>
          </cell>
          <cell r="I1098">
            <v>264</v>
          </cell>
          <cell r="J1098">
            <v>273</v>
          </cell>
          <cell r="K1098">
            <v>265</v>
          </cell>
          <cell r="L1098">
            <v>225</v>
          </cell>
          <cell r="M1098">
            <v>120</v>
          </cell>
        </row>
        <row r="1099">
          <cell r="A1099">
            <v>5184768</v>
          </cell>
          <cell r="B1099">
            <v>5116477</v>
          </cell>
          <cell r="C1099">
            <v>4410</v>
          </cell>
          <cell r="D1099">
            <v>221240</v>
          </cell>
          <cell r="E1099">
            <v>119</v>
          </cell>
          <cell r="F1099">
            <v>110</v>
          </cell>
          <cell r="G1099">
            <v>101</v>
          </cell>
          <cell r="H1099">
            <v>109</v>
          </cell>
          <cell r="I1099">
            <v>81</v>
          </cell>
          <cell r="J1099">
            <v>186</v>
          </cell>
          <cell r="K1099">
            <v>260</v>
          </cell>
          <cell r="L1099">
            <v>217</v>
          </cell>
          <cell r="M1099">
            <v>204</v>
          </cell>
        </row>
        <row r="1100">
          <cell r="A1100">
            <v>5184766</v>
          </cell>
          <cell r="B1100">
            <v>5116476</v>
          </cell>
          <cell r="C1100">
            <v>4410</v>
          </cell>
          <cell r="D1100">
            <v>2933768</v>
          </cell>
          <cell r="E1100">
            <v>155</v>
          </cell>
          <cell r="F1100">
            <v>153</v>
          </cell>
          <cell r="G1100">
            <v>142</v>
          </cell>
          <cell r="H1100">
            <v>138</v>
          </cell>
          <cell r="I1100">
            <v>270</v>
          </cell>
          <cell r="J1100">
            <v>121</v>
          </cell>
          <cell r="K1100">
            <v>156</v>
          </cell>
          <cell r="L1100">
            <v>102</v>
          </cell>
          <cell r="M1100">
            <v>253</v>
          </cell>
        </row>
        <row r="1101">
          <cell r="A1101">
            <v>5184762</v>
          </cell>
          <cell r="B1101">
            <v>5116474</v>
          </cell>
          <cell r="C1101">
            <v>4410</v>
          </cell>
          <cell r="D1101">
            <v>3219510</v>
          </cell>
          <cell r="E1101">
            <v>172</v>
          </cell>
          <cell r="F1101">
            <v>152</v>
          </cell>
          <cell r="G1101">
            <v>148</v>
          </cell>
          <cell r="H1101">
            <v>144</v>
          </cell>
          <cell r="I1101">
            <v>213</v>
          </cell>
          <cell r="J1101">
            <v>185</v>
          </cell>
          <cell r="K1101">
            <v>198</v>
          </cell>
          <cell r="L1101">
            <v>187</v>
          </cell>
          <cell r="M1101">
            <v>155</v>
          </cell>
        </row>
        <row r="1102">
          <cell r="A1102">
            <v>5184760</v>
          </cell>
          <cell r="B1102">
            <v>5116473</v>
          </cell>
          <cell r="C1102">
            <v>4410</v>
          </cell>
          <cell r="D1102">
            <v>5309470</v>
          </cell>
          <cell r="E1102">
            <v>233</v>
          </cell>
          <cell r="F1102">
            <v>206</v>
          </cell>
          <cell r="G1102">
            <v>200</v>
          </cell>
          <cell r="H1102">
            <v>189</v>
          </cell>
          <cell r="I1102">
            <v>473</v>
          </cell>
          <cell r="J1102">
            <v>151</v>
          </cell>
          <cell r="K1102">
            <v>165</v>
          </cell>
          <cell r="L1102">
            <v>141</v>
          </cell>
          <cell r="M1102">
            <v>157</v>
          </cell>
        </row>
        <row r="1103">
          <cell r="A1103">
            <v>5184758</v>
          </cell>
          <cell r="B1103">
            <v>5116472</v>
          </cell>
          <cell r="C1103">
            <v>4410</v>
          </cell>
          <cell r="D1103">
            <v>2509541</v>
          </cell>
          <cell r="E1103">
            <v>42</v>
          </cell>
          <cell r="F1103">
            <v>40</v>
          </cell>
          <cell r="G1103">
            <v>58</v>
          </cell>
          <cell r="H1103">
            <v>61</v>
          </cell>
          <cell r="I1103">
            <v>50</v>
          </cell>
          <cell r="J1103">
            <v>71</v>
          </cell>
          <cell r="K1103">
            <v>76</v>
          </cell>
          <cell r="L1103">
            <v>65</v>
          </cell>
          <cell r="M1103">
            <v>57</v>
          </cell>
        </row>
        <row r="1104">
          <cell r="A1104">
            <v>5184736</v>
          </cell>
          <cell r="B1104">
            <v>5116461</v>
          </cell>
          <cell r="C1104">
            <v>4410</v>
          </cell>
          <cell r="D1104">
            <v>8702988</v>
          </cell>
          <cell r="E1104">
            <v>367</v>
          </cell>
          <cell r="F1104">
            <v>306</v>
          </cell>
          <cell r="G1104">
            <v>326</v>
          </cell>
          <cell r="H1104">
            <v>327</v>
          </cell>
          <cell r="I1104">
            <v>331</v>
          </cell>
          <cell r="J1104">
            <v>300</v>
          </cell>
          <cell r="K1104">
            <v>322</v>
          </cell>
          <cell r="L1104">
            <v>302</v>
          </cell>
          <cell r="M1104">
            <v>334</v>
          </cell>
        </row>
        <row r="1105">
          <cell r="A1105">
            <v>5184734</v>
          </cell>
          <cell r="B1105">
            <v>5116460</v>
          </cell>
          <cell r="C1105">
            <v>4410</v>
          </cell>
          <cell r="D1105">
            <v>3505766</v>
          </cell>
          <cell r="E1105">
            <v>476</v>
          </cell>
          <cell r="F1105">
            <v>356</v>
          </cell>
          <cell r="G1105">
            <v>235</v>
          </cell>
          <cell r="H1105">
            <v>351</v>
          </cell>
          <cell r="I1105">
            <v>414</v>
          </cell>
          <cell r="J1105">
            <v>411</v>
          </cell>
          <cell r="K1105">
            <v>422</v>
          </cell>
          <cell r="L1105">
            <v>424</v>
          </cell>
          <cell r="M1105">
            <v>407</v>
          </cell>
        </row>
        <row r="1106">
          <cell r="A1106">
            <v>5184732</v>
          </cell>
          <cell r="B1106">
            <v>5116459</v>
          </cell>
          <cell r="C1106">
            <v>4410</v>
          </cell>
          <cell r="D1106">
            <v>33001175</v>
          </cell>
          <cell r="E1106">
            <v>110</v>
          </cell>
          <cell r="F1106">
            <v>84</v>
          </cell>
          <cell r="G1106">
            <v>60</v>
          </cell>
          <cell r="H1106">
            <v>52</v>
          </cell>
          <cell r="I1106">
            <v>36</v>
          </cell>
          <cell r="J1106">
            <v>31</v>
          </cell>
          <cell r="K1106">
            <v>47</v>
          </cell>
          <cell r="L1106">
            <v>41</v>
          </cell>
          <cell r="M1106">
            <v>53</v>
          </cell>
        </row>
        <row r="1107">
          <cell r="A1107">
            <v>5184730</v>
          </cell>
          <cell r="B1107">
            <v>5116458</v>
          </cell>
          <cell r="C1107">
            <v>4410</v>
          </cell>
          <cell r="D1107">
            <v>31987896</v>
          </cell>
          <cell r="E1107">
            <v>90</v>
          </cell>
          <cell r="F1107">
            <v>126</v>
          </cell>
          <cell r="G1107">
            <v>133</v>
          </cell>
          <cell r="H1107">
            <v>137</v>
          </cell>
          <cell r="I1107">
            <v>149</v>
          </cell>
          <cell r="J1107">
            <v>133</v>
          </cell>
          <cell r="K1107">
            <v>77</v>
          </cell>
          <cell r="L1107">
            <v>77</v>
          </cell>
          <cell r="M1107">
            <v>78</v>
          </cell>
        </row>
        <row r="1108">
          <cell r="A1108">
            <v>6077518</v>
          </cell>
          <cell r="B1108">
            <v>5908054</v>
          </cell>
          <cell r="C1108">
            <v>4410</v>
          </cell>
          <cell r="D1108">
            <v>32997655</v>
          </cell>
          <cell r="M1108">
            <v>38</v>
          </cell>
        </row>
        <row r="1109">
          <cell r="A1109">
            <v>6042025</v>
          </cell>
          <cell r="B1109">
            <v>5899703</v>
          </cell>
          <cell r="C1109">
            <v>4410</v>
          </cell>
          <cell r="D1109">
            <v>31991407</v>
          </cell>
          <cell r="L1109">
            <v>141</v>
          </cell>
          <cell r="M1109">
            <v>176</v>
          </cell>
        </row>
        <row r="1110">
          <cell r="A1110">
            <v>6030163</v>
          </cell>
          <cell r="B1110">
            <v>5894848</v>
          </cell>
          <cell r="C1110">
            <v>4410</v>
          </cell>
          <cell r="D1110">
            <v>31987893</v>
          </cell>
          <cell r="J1110">
            <v>94</v>
          </cell>
          <cell r="K1110">
            <v>143</v>
          </cell>
          <cell r="L1110">
            <v>335</v>
          </cell>
          <cell r="M1110">
            <v>86</v>
          </cell>
        </row>
        <row r="1111">
          <cell r="A1111">
            <v>6030018</v>
          </cell>
          <cell r="B1111">
            <v>5894788</v>
          </cell>
          <cell r="C1111">
            <v>4410</v>
          </cell>
          <cell r="D1111">
            <v>31987827</v>
          </cell>
          <cell r="J1111">
            <v>59</v>
          </cell>
          <cell r="K1111">
            <v>100</v>
          </cell>
          <cell r="L1111">
            <v>79</v>
          </cell>
          <cell r="M1111">
            <v>91</v>
          </cell>
        </row>
        <row r="1112">
          <cell r="A1112">
            <v>6030013</v>
          </cell>
          <cell r="B1112">
            <v>5894786</v>
          </cell>
          <cell r="C1112">
            <v>4410</v>
          </cell>
          <cell r="D1112">
            <v>31981478</v>
          </cell>
          <cell r="J1112">
            <v>55</v>
          </cell>
          <cell r="K1112">
            <v>82</v>
          </cell>
          <cell r="L1112">
            <v>50</v>
          </cell>
          <cell r="M1112">
            <v>19</v>
          </cell>
        </row>
        <row r="1113">
          <cell r="A1113">
            <v>5972091</v>
          </cell>
          <cell r="B1113">
            <v>5880585</v>
          </cell>
          <cell r="C1113">
            <v>4410</v>
          </cell>
          <cell r="D1113">
            <v>10412412</v>
          </cell>
          <cell r="H1113">
            <v>48</v>
          </cell>
          <cell r="I1113">
            <v>69</v>
          </cell>
          <cell r="J1113">
            <v>70</v>
          </cell>
          <cell r="K1113">
            <v>86</v>
          </cell>
          <cell r="L1113">
            <v>70</v>
          </cell>
          <cell r="M1113">
            <v>83</v>
          </cell>
        </row>
        <row r="1114">
          <cell r="A1114">
            <v>5966009</v>
          </cell>
          <cell r="B1114">
            <v>5879985</v>
          </cell>
          <cell r="C1114">
            <v>4410</v>
          </cell>
          <cell r="D1114">
            <v>8904436</v>
          </cell>
          <cell r="H1114">
            <v>146</v>
          </cell>
          <cell r="I1114">
            <v>137</v>
          </cell>
          <cell r="J1114">
            <v>153</v>
          </cell>
          <cell r="K1114">
            <v>139</v>
          </cell>
          <cell r="L1114">
            <v>144</v>
          </cell>
          <cell r="M1114">
            <v>152</v>
          </cell>
        </row>
        <row r="1115">
          <cell r="A1115">
            <v>5184844</v>
          </cell>
          <cell r="B1115">
            <v>5116515</v>
          </cell>
          <cell r="C1115">
            <v>4410</v>
          </cell>
          <cell r="D1115">
            <v>6811636</v>
          </cell>
          <cell r="E1115">
            <v>284</v>
          </cell>
          <cell r="F1115">
            <v>235</v>
          </cell>
          <cell r="G1115">
            <v>159</v>
          </cell>
          <cell r="H1115">
            <v>144</v>
          </cell>
          <cell r="I1115">
            <v>149</v>
          </cell>
          <cell r="J1115">
            <v>141</v>
          </cell>
          <cell r="K1115">
            <v>162</v>
          </cell>
          <cell r="L1115">
            <v>166</v>
          </cell>
          <cell r="M1115">
            <v>155</v>
          </cell>
        </row>
        <row r="1116">
          <cell r="A1116">
            <v>5184842</v>
          </cell>
          <cell r="B1116">
            <v>5116514</v>
          </cell>
          <cell r="C1116">
            <v>4410</v>
          </cell>
          <cell r="D1116">
            <v>31116354</v>
          </cell>
          <cell r="E1116">
            <v>190</v>
          </cell>
          <cell r="F1116">
            <v>312</v>
          </cell>
          <cell r="G1116">
            <v>197</v>
          </cell>
          <cell r="H1116">
            <v>213</v>
          </cell>
          <cell r="I1116">
            <v>145</v>
          </cell>
          <cell r="J1116">
            <v>171</v>
          </cell>
          <cell r="K1116">
            <v>190</v>
          </cell>
          <cell r="L1116">
            <v>180</v>
          </cell>
          <cell r="M1116">
            <v>206</v>
          </cell>
        </row>
        <row r="1117">
          <cell r="A1117">
            <v>5184840</v>
          </cell>
          <cell r="B1117">
            <v>5116513</v>
          </cell>
          <cell r="C1117">
            <v>4410</v>
          </cell>
          <cell r="D1117">
            <v>6803673</v>
          </cell>
          <cell r="E1117">
            <v>213</v>
          </cell>
          <cell r="F1117">
            <v>179</v>
          </cell>
          <cell r="G1117">
            <v>210</v>
          </cell>
          <cell r="H1117">
            <v>204</v>
          </cell>
          <cell r="I1117">
            <v>191</v>
          </cell>
          <cell r="J1117">
            <v>202</v>
          </cell>
          <cell r="K1117">
            <v>213</v>
          </cell>
          <cell r="L1117">
            <v>212</v>
          </cell>
          <cell r="M1117">
            <v>233</v>
          </cell>
        </row>
        <row r="1118">
          <cell r="A1118">
            <v>5184838</v>
          </cell>
          <cell r="B1118">
            <v>5116512</v>
          </cell>
          <cell r="C1118">
            <v>4410</v>
          </cell>
          <cell r="D1118">
            <v>1618088</v>
          </cell>
          <cell r="E1118">
            <v>115</v>
          </cell>
          <cell r="F1118">
            <v>110</v>
          </cell>
          <cell r="G1118">
            <v>98</v>
          </cell>
          <cell r="H1118">
            <v>108</v>
          </cell>
          <cell r="I1118">
            <v>101</v>
          </cell>
          <cell r="J1118">
            <v>109</v>
          </cell>
          <cell r="K1118">
            <v>103</v>
          </cell>
          <cell r="L1118">
            <v>104</v>
          </cell>
          <cell r="M1118">
            <v>103</v>
          </cell>
        </row>
        <row r="1119">
          <cell r="A1119">
            <v>5184830</v>
          </cell>
          <cell r="B1119">
            <v>5116508</v>
          </cell>
          <cell r="C1119">
            <v>4410</v>
          </cell>
          <cell r="D1119">
            <v>1616835</v>
          </cell>
          <cell r="E1119">
            <v>222</v>
          </cell>
          <cell r="F1119">
            <v>188</v>
          </cell>
          <cell r="G1119">
            <v>187</v>
          </cell>
          <cell r="H1119">
            <v>186</v>
          </cell>
          <cell r="I1119">
            <v>230</v>
          </cell>
          <cell r="J1119">
            <v>210</v>
          </cell>
          <cell r="K1119">
            <v>208</v>
          </cell>
          <cell r="L1119">
            <v>197</v>
          </cell>
          <cell r="M1119">
            <v>26</v>
          </cell>
        </row>
        <row r="1120">
          <cell r="A1120">
            <v>5184826</v>
          </cell>
          <cell r="B1120">
            <v>5116506</v>
          </cell>
          <cell r="C1120">
            <v>4410</v>
          </cell>
          <cell r="D1120">
            <v>31981474</v>
          </cell>
          <cell r="E1120">
            <v>172</v>
          </cell>
          <cell r="F1120">
            <v>152</v>
          </cell>
          <cell r="G1120">
            <v>148</v>
          </cell>
          <cell r="H1120">
            <v>144</v>
          </cell>
          <cell r="I1120">
            <v>213</v>
          </cell>
          <cell r="J1120">
            <v>117</v>
          </cell>
          <cell r="K1120">
            <v>109</v>
          </cell>
          <cell r="L1120">
            <v>109</v>
          </cell>
          <cell r="M1120">
            <v>103</v>
          </cell>
        </row>
        <row r="1121">
          <cell r="A1121">
            <v>5184824</v>
          </cell>
          <cell r="B1121">
            <v>5116505</v>
          </cell>
          <cell r="C1121">
            <v>4410</v>
          </cell>
          <cell r="D1121">
            <v>7686181</v>
          </cell>
          <cell r="E1121">
            <v>276</v>
          </cell>
          <cell r="F1121">
            <v>242</v>
          </cell>
          <cell r="G1121">
            <v>507</v>
          </cell>
          <cell r="H1121">
            <v>236</v>
          </cell>
          <cell r="I1121">
            <v>229</v>
          </cell>
          <cell r="J1121">
            <v>215</v>
          </cell>
          <cell r="K1121">
            <v>213</v>
          </cell>
          <cell r="L1121">
            <v>199</v>
          </cell>
          <cell r="M1121">
            <v>207</v>
          </cell>
        </row>
        <row r="1122">
          <cell r="A1122">
            <v>5184822</v>
          </cell>
          <cell r="B1122">
            <v>5116504</v>
          </cell>
          <cell r="C1122">
            <v>4410</v>
          </cell>
          <cell r="D1122">
            <v>1529858</v>
          </cell>
          <cell r="E1122">
            <v>69</v>
          </cell>
          <cell r="F1122">
            <v>85</v>
          </cell>
          <cell r="G1122">
            <v>113</v>
          </cell>
          <cell r="H1122">
            <v>135</v>
          </cell>
          <cell r="I1122">
            <v>89</v>
          </cell>
          <cell r="J1122">
            <v>101</v>
          </cell>
          <cell r="K1122">
            <v>109</v>
          </cell>
          <cell r="L1122">
            <v>97</v>
          </cell>
          <cell r="M1122">
            <v>114</v>
          </cell>
        </row>
        <row r="1123">
          <cell r="A1123">
            <v>5184820</v>
          </cell>
          <cell r="B1123">
            <v>5116503</v>
          </cell>
          <cell r="C1123">
            <v>4410</v>
          </cell>
          <cell r="D1123">
            <v>3360163</v>
          </cell>
          <cell r="E1123">
            <v>162</v>
          </cell>
          <cell r="F1123">
            <v>129</v>
          </cell>
          <cell r="G1123">
            <v>98</v>
          </cell>
          <cell r="H1123">
            <v>114</v>
          </cell>
          <cell r="I1123">
            <v>169</v>
          </cell>
          <cell r="J1123">
            <v>229</v>
          </cell>
          <cell r="K1123">
            <v>235</v>
          </cell>
          <cell r="L1123">
            <v>200</v>
          </cell>
          <cell r="M1123">
            <v>217</v>
          </cell>
        </row>
        <row r="1124">
          <cell r="A1124">
            <v>5184818</v>
          </cell>
          <cell r="B1124">
            <v>5116502</v>
          </cell>
          <cell r="C1124">
            <v>4410</v>
          </cell>
          <cell r="D1124">
            <v>3377365</v>
          </cell>
          <cell r="E1124">
            <v>117</v>
          </cell>
          <cell r="F1124">
            <v>120</v>
          </cell>
          <cell r="G1124">
            <v>602</v>
          </cell>
          <cell r="H1124">
            <v>154</v>
          </cell>
          <cell r="I1124">
            <v>144</v>
          </cell>
          <cell r="J1124">
            <v>170</v>
          </cell>
          <cell r="K1124">
            <v>230</v>
          </cell>
          <cell r="L1124">
            <v>192</v>
          </cell>
          <cell r="M1124">
            <v>232</v>
          </cell>
        </row>
        <row r="1125">
          <cell r="A1125">
            <v>5184816</v>
          </cell>
          <cell r="B1125">
            <v>5116501</v>
          </cell>
          <cell r="C1125">
            <v>4410</v>
          </cell>
          <cell r="D1125">
            <v>4748060</v>
          </cell>
          <cell r="E1125">
            <v>213</v>
          </cell>
          <cell r="F1125">
            <v>177</v>
          </cell>
          <cell r="G1125">
            <v>198</v>
          </cell>
          <cell r="H1125">
            <v>487</v>
          </cell>
          <cell r="I1125">
            <v>227</v>
          </cell>
          <cell r="J1125">
            <v>83</v>
          </cell>
          <cell r="K1125">
            <v>320</v>
          </cell>
          <cell r="L1125">
            <v>383</v>
          </cell>
          <cell r="M1125">
            <v>263</v>
          </cell>
        </row>
        <row r="1126">
          <cell r="A1126">
            <v>5184814</v>
          </cell>
          <cell r="B1126">
            <v>5116500</v>
          </cell>
          <cell r="C1126">
            <v>4410</v>
          </cell>
          <cell r="D1126">
            <v>31981476</v>
          </cell>
          <cell r="E1126">
            <v>324</v>
          </cell>
          <cell r="F1126">
            <v>248</v>
          </cell>
          <cell r="G1126">
            <v>182</v>
          </cell>
          <cell r="H1126">
            <v>246</v>
          </cell>
          <cell r="I1126">
            <v>218</v>
          </cell>
          <cell r="J1126">
            <v>194</v>
          </cell>
          <cell r="K1126">
            <v>212</v>
          </cell>
          <cell r="L1126">
            <v>224</v>
          </cell>
          <cell r="M1126">
            <v>283</v>
          </cell>
        </row>
        <row r="1127">
          <cell r="A1127">
            <v>5184802</v>
          </cell>
          <cell r="B1127">
            <v>5116494</v>
          </cell>
          <cell r="C1127">
            <v>4410</v>
          </cell>
          <cell r="D1127">
            <v>438640</v>
          </cell>
          <cell r="E1127">
            <v>172</v>
          </cell>
          <cell r="F1127">
            <v>304</v>
          </cell>
          <cell r="G1127">
            <v>137</v>
          </cell>
          <cell r="H1127">
            <v>112</v>
          </cell>
          <cell r="I1127">
            <v>127</v>
          </cell>
          <cell r="J1127">
            <v>90</v>
          </cell>
          <cell r="K1127">
            <v>131</v>
          </cell>
          <cell r="L1127">
            <v>119</v>
          </cell>
          <cell r="M1127">
            <v>127</v>
          </cell>
        </row>
        <row r="1128">
          <cell r="A1128">
            <v>5184800</v>
          </cell>
          <cell r="B1128">
            <v>5116493</v>
          </cell>
          <cell r="C1128">
            <v>4410</v>
          </cell>
          <cell r="D1128">
            <v>7729410</v>
          </cell>
          <cell r="E1128">
            <v>159</v>
          </cell>
          <cell r="F1128">
            <v>332</v>
          </cell>
          <cell r="G1128">
            <v>151</v>
          </cell>
          <cell r="H1128">
            <v>259</v>
          </cell>
          <cell r="I1128">
            <v>175</v>
          </cell>
          <cell r="J1128">
            <v>233</v>
          </cell>
          <cell r="K1128">
            <v>306</v>
          </cell>
          <cell r="L1128">
            <v>179</v>
          </cell>
          <cell r="M1128">
            <v>221</v>
          </cell>
        </row>
        <row r="1129">
          <cell r="A1129">
            <v>5184798</v>
          </cell>
          <cell r="B1129">
            <v>5116492</v>
          </cell>
          <cell r="C1129">
            <v>4410</v>
          </cell>
          <cell r="D1129">
            <v>3352177</v>
          </cell>
          <cell r="E1129">
            <v>423</v>
          </cell>
          <cell r="F1129">
            <v>78</v>
          </cell>
          <cell r="G1129">
            <v>187</v>
          </cell>
          <cell r="H1129">
            <v>167</v>
          </cell>
          <cell r="I1129">
            <v>173</v>
          </cell>
          <cell r="J1129">
            <v>132</v>
          </cell>
          <cell r="K1129">
            <v>164</v>
          </cell>
          <cell r="L1129">
            <v>140</v>
          </cell>
          <cell r="M1129">
            <v>219</v>
          </cell>
        </row>
        <row r="1130">
          <cell r="A1130">
            <v>5184796</v>
          </cell>
          <cell r="B1130">
            <v>5116491</v>
          </cell>
          <cell r="C1130">
            <v>4410</v>
          </cell>
          <cell r="D1130">
            <v>443777</v>
          </cell>
          <cell r="E1130">
            <v>165</v>
          </cell>
          <cell r="F1130">
            <v>120</v>
          </cell>
          <cell r="G1130">
            <v>124</v>
          </cell>
          <cell r="H1130">
            <v>109</v>
          </cell>
          <cell r="I1130">
            <v>178</v>
          </cell>
          <cell r="J1130">
            <v>175</v>
          </cell>
          <cell r="K1130">
            <v>203</v>
          </cell>
          <cell r="L1130">
            <v>197</v>
          </cell>
          <cell r="M1130">
            <v>214</v>
          </cell>
        </row>
        <row r="1131">
          <cell r="A1131">
            <v>5184754</v>
          </cell>
          <cell r="B1131">
            <v>5116470</v>
          </cell>
          <cell r="C1131">
            <v>4410</v>
          </cell>
          <cell r="D1131">
            <v>1837447</v>
          </cell>
          <cell r="E1131">
            <v>57</v>
          </cell>
          <cell r="F1131">
            <v>41</v>
          </cell>
          <cell r="G1131">
            <v>49</v>
          </cell>
          <cell r="H1131">
            <v>40</v>
          </cell>
          <cell r="I1131">
            <v>50</v>
          </cell>
          <cell r="J1131">
            <v>122</v>
          </cell>
          <cell r="K1131">
            <v>118</v>
          </cell>
          <cell r="L1131">
            <v>86</v>
          </cell>
          <cell r="M1131">
            <v>75</v>
          </cell>
        </row>
        <row r="1132">
          <cell r="A1132">
            <v>5184752</v>
          </cell>
          <cell r="B1132">
            <v>5116469</v>
          </cell>
          <cell r="C1132">
            <v>4410</v>
          </cell>
          <cell r="D1132">
            <v>1529859</v>
          </cell>
          <cell r="E1132">
            <v>178</v>
          </cell>
          <cell r="F1132">
            <v>177</v>
          </cell>
          <cell r="G1132">
            <v>175</v>
          </cell>
          <cell r="H1132">
            <v>106</v>
          </cell>
          <cell r="I1132">
            <v>164</v>
          </cell>
          <cell r="J1132">
            <v>173</v>
          </cell>
          <cell r="K1132">
            <v>157</v>
          </cell>
          <cell r="L1132">
            <v>136</v>
          </cell>
          <cell r="M1132">
            <v>13</v>
          </cell>
        </row>
        <row r="1133">
          <cell r="A1133">
            <v>5184750</v>
          </cell>
          <cell r="B1133">
            <v>5116468</v>
          </cell>
          <cell r="C1133">
            <v>4410</v>
          </cell>
          <cell r="D1133">
            <v>7296045</v>
          </cell>
          <cell r="E1133">
            <v>181</v>
          </cell>
          <cell r="F1133">
            <v>162</v>
          </cell>
          <cell r="G1133">
            <v>161</v>
          </cell>
          <cell r="H1133">
            <v>149</v>
          </cell>
          <cell r="I1133">
            <v>168</v>
          </cell>
          <cell r="J1133">
            <v>144</v>
          </cell>
          <cell r="K1133">
            <v>159</v>
          </cell>
          <cell r="L1133">
            <v>154</v>
          </cell>
          <cell r="M1133">
            <v>159</v>
          </cell>
        </row>
        <row r="1134">
          <cell r="A1134">
            <v>5184748</v>
          </cell>
          <cell r="B1134">
            <v>5116467</v>
          </cell>
          <cell r="C1134">
            <v>4410</v>
          </cell>
          <cell r="D1134">
            <v>18492597</v>
          </cell>
          <cell r="E1134">
            <v>257</v>
          </cell>
          <cell r="F1134">
            <v>209</v>
          </cell>
          <cell r="G1134">
            <v>266</v>
          </cell>
          <cell r="H1134">
            <v>211</v>
          </cell>
          <cell r="I1134">
            <v>212</v>
          </cell>
          <cell r="J1134">
            <v>186</v>
          </cell>
          <cell r="K1134">
            <v>187</v>
          </cell>
          <cell r="L1134">
            <v>222</v>
          </cell>
          <cell r="M1134">
            <v>236</v>
          </cell>
        </row>
        <row r="1135">
          <cell r="A1135">
            <v>5184746</v>
          </cell>
          <cell r="B1135">
            <v>5116466</v>
          </cell>
          <cell r="C1135">
            <v>4410</v>
          </cell>
          <cell r="D1135">
            <v>10505202</v>
          </cell>
          <cell r="E1135">
            <v>129</v>
          </cell>
          <cell r="F1135">
            <v>117</v>
          </cell>
          <cell r="G1135">
            <v>123</v>
          </cell>
          <cell r="H1135">
            <v>110</v>
          </cell>
          <cell r="I1135">
            <v>121</v>
          </cell>
          <cell r="J1135">
            <v>109</v>
          </cell>
          <cell r="K1135">
            <v>114</v>
          </cell>
          <cell r="L1135">
            <v>103</v>
          </cell>
          <cell r="M1135">
            <v>83</v>
          </cell>
        </row>
        <row r="1136">
          <cell r="A1136">
            <v>5184744</v>
          </cell>
          <cell r="B1136">
            <v>5116465</v>
          </cell>
          <cell r="C1136">
            <v>4410</v>
          </cell>
          <cell r="D1136">
            <v>357094</v>
          </cell>
          <cell r="E1136">
            <v>233</v>
          </cell>
          <cell r="F1136">
            <v>206</v>
          </cell>
          <cell r="G1136">
            <v>200</v>
          </cell>
          <cell r="H1136">
            <v>189</v>
          </cell>
          <cell r="I1136">
            <v>273</v>
          </cell>
          <cell r="J1136">
            <v>126</v>
          </cell>
          <cell r="K1136">
            <v>98</v>
          </cell>
          <cell r="L1136">
            <v>114</v>
          </cell>
          <cell r="M1136">
            <v>113</v>
          </cell>
        </row>
        <row r="1137">
          <cell r="A1137">
            <v>5184740</v>
          </cell>
          <cell r="B1137">
            <v>5116463</v>
          </cell>
          <cell r="C1137">
            <v>4410</v>
          </cell>
          <cell r="D1137">
            <v>31981475</v>
          </cell>
          <cell r="E1137">
            <v>184</v>
          </cell>
          <cell r="F1137">
            <v>176</v>
          </cell>
          <cell r="G1137">
            <v>188</v>
          </cell>
          <cell r="H1137">
            <v>194</v>
          </cell>
          <cell r="I1137">
            <v>199</v>
          </cell>
          <cell r="J1137">
            <v>209</v>
          </cell>
          <cell r="K1137">
            <v>229</v>
          </cell>
          <cell r="L1137">
            <v>213</v>
          </cell>
          <cell r="M1137">
            <v>227</v>
          </cell>
        </row>
        <row r="1138">
          <cell r="A1138">
            <v>5184738</v>
          </cell>
          <cell r="B1138">
            <v>5116462</v>
          </cell>
          <cell r="C1138">
            <v>4410</v>
          </cell>
          <cell r="D1138">
            <v>1792863</v>
          </cell>
          <cell r="E1138">
            <v>95</v>
          </cell>
          <cell r="F1138">
            <v>101</v>
          </cell>
          <cell r="G1138">
            <v>75</v>
          </cell>
          <cell r="H1138">
            <v>88</v>
          </cell>
          <cell r="I1138">
            <v>66</v>
          </cell>
          <cell r="J1138">
            <v>80</v>
          </cell>
          <cell r="K1138">
            <v>100</v>
          </cell>
          <cell r="L1138">
            <v>117</v>
          </cell>
          <cell r="M1138">
            <v>145</v>
          </cell>
        </row>
        <row r="1139">
          <cell r="A1139">
            <v>5184728</v>
          </cell>
          <cell r="B1139">
            <v>5116457</v>
          </cell>
          <cell r="C1139">
            <v>4410</v>
          </cell>
          <cell r="D1139">
            <v>7128933</v>
          </cell>
          <cell r="E1139">
            <v>313</v>
          </cell>
          <cell r="F1139">
            <v>272</v>
          </cell>
          <cell r="G1139">
            <v>265</v>
          </cell>
          <cell r="H1139">
            <v>243</v>
          </cell>
          <cell r="I1139">
            <v>243</v>
          </cell>
          <cell r="J1139">
            <v>232</v>
          </cell>
          <cell r="K1139">
            <v>246</v>
          </cell>
          <cell r="L1139">
            <v>251</v>
          </cell>
          <cell r="M1139">
            <v>370</v>
          </cell>
        </row>
        <row r="1140">
          <cell r="A1140">
            <v>5184726</v>
          </cell>
          <cell r="B1140">
            <v>5116456</v>
          </cell>
          <cell r="C1140">
            <v>4410</v>
          </cell>
          <cell r="D1140">
            <v>353515</v>
          </cell>
          <cell r="E1140">
            <v>77</v>
          </cell>
          <cell r="F1140">
            <v>65</v>
          </cell>
          <cell r="G1140">
            <v>74</v>
          </cell>
          <cell r="H1140">
            <v>69</v>
          </cell>
          <cell r="I1140">
            <v>68</v>
          </cell>
          <cell r="J1140">
            <v>62</v>
          </cell>
          <cell r="K1140">
            <v>75</v>
          </cell>
          <cell r="L1140">
            <v>64</v>
          </cell>
          <cell r="M1140">
            <v>73</v>
          </cell>
        </row>
        <row r="1141">
          <cell r="A1141">
            <v>5184724</v>
          </cell>
          <cell r="B1141">
            <v>5116455</v>
          </cell>
          <cell r="C1141">
            <v>4410</v>
          </cell>
          <cell r="D1141">
            <v>7314300</v>
          </cell>
          <cell r="E1141">
            <v>28</v>
          </cell>
          <cell r="F1141">
            <v>107</v>
          </cell>
          <cell r="G1141">
            <v>178</v>
          </cell>
          <cell r="H1141">
            <v>182</v>
          </cell>
          <cell r="I1141">
            <v>130</v>
          </cell>
          <cell r="J1141">
            <v>127</v>
          </cell>
          <cell r="K1141">
            <v>149</v>
          </cell>
          <cell r="L1141">
            <v>69</v>
          </cell>
          <cell r="M1141">
            <v>0</v>
          </cell>
        </row>
        <row r="1142">
          <cell r="A1142">
            <v>5184722</v>
          </cell>
          <cell r="B1142">
            <v>5116454</v>
          </cell>
          <cell r="C1142">
            <v>4410</v>
          </cell>
          <cell r="D1142">
            <v>7104608</v>
          </cell>
          <cell r="E1142">
            <v>268</v>
          </cell>
          <cell r="F1142">
            <v>239</v>
          </cell>
          <cell r="G1142">
            <v>230</v>
          </cell>
          <cell r="H1142">
            <v>220</v>
          </cell>
          <cell r="I1142">
            <v>232</v>
          </cell>
          <cell r="J1142">
            <v>208</v>
          </cell>
          <cell r="K1142">
            <v>218</v>
          </cell>
          <cell r="L1142">
            <v>236</v>
          </cell>
          <cell r="M1142">
            <v>250</v>
          </cell>
        </row>
        <row r="1143">
          <cell r="A1143">
            <v>5184720</v>
          </cell>
          <cell r="B1143">
            <v>5116453</v>
          </cell>
          <cell r="C1143">
            <v>4410</v>
          </cell>
          <cell r="D1143">
            <v>415692</v>
          </cell>
          <cell r="E1143">
            <v>103</v>
          </cell>
          <cell r="F1143">
            <v>69</v>
          </cell>
          <cell r="G1143">
            <v>97</v>
          </cell>
          <cell r="H1143">
            <v>85</v>
          </cell>
          <cell r="I1143">
            <v>80</v>
          </cell>
          <cell r="J1143">
            <v>101</v>
          </cell>
          <cell r="K1143">
            <v>98</v>
          </cell>
          <cell r="L1143">
            <v>94</v>
          </cell>
          <cell r="M1143">
            <v>115</v>
          </cell>
        </row>
        <row r="1144">
          <cell r="A1144">
            <v>5184718</v>
          </cell>
          <cell r="B1144">
            <v>5116452</v>
          </cell>
          <cell r="C1144">
            <v>4410</v>
          </cell>
          <cell r="D1144">
            <v>31987901</v>
          </cell>
          <cell r="E1144">
            <v>119</v>
          </cell>
          <cell r="F1144">
            <v>118</v>
          </cell>
          <cell r="G1144">
            <v>12</v>
          </cell>
          <cell r="H1144">
            <v>88</v>
          </cell>
          <cell r="I1144">
            <v>222</v>
          </cell>
          <cell r="J1144">
            <v>201</v>
          </cell>
          <cell r="K1144">
            <v>211</v>
          </cell>
          <cell r="L1144">
            <v>200</v>
          </cell>
          <cell r="M1144">
            <v>209</v>
          </cell>
        </row>
        <row r="1145">
          <cell r="A1145">
            <v>5184716</v>
          </cell>
          <cell r="B1145">
            <v>5116451</v>
          </cell>
          <cell r="C1145">
            <v>4410</v>
          </cell>
          <cell r="D1145">
            <v>16008499</v>
          </cell>
          <cell r="E1145">
            <v>254</v>
          </cell>
          <cell r="F1145">
            <v>161</v>
          </cell>
          <cell r="G1145">
            <v>152</v>
          </cell>
          <cell r="H1145">
            <v>140</v>
          </cell>
          <cell r="I1145">
            <v>131</v>
          </cell>
          <cell r="J1145">
            <v>133</v>
          </cell>
          <cell r="K1145">
            <v>159</v>
          </cell>
          <cell r="L1145">
            <v>171</v>
          </cell>
          <cell r="M1145">
            <v>176</v>
          </cell>
        </row>
        <row r="1146">
          <cell r="A1146">
            <v>5184710</v>
          </cell>
          <cell r="B1146">
            <v>5116448</v>
          </cell>
          <cell r="C1146">
            <v>4410</v>
          </cell>
          <cell r="D1146">
            <v>6311860</v>
          </cell>
          <cell r="E1146">
            <v>190</v>
          </cell>
          <cell r="F1146">
            <v>149</v>
          </cell>
          <cell r="G1146">
            <v>210</v>
          </cell>
          <cell r="H1146">
            <v>275</v>
          </cell>
          <cell r="I1146">
            <v>207</v>
          </cell>
          <cell r="J1146">
            <v>219</v>
          </cell>
          <cell r="K1146">
            <v>295</v>
          </cell>
          <cell r="L1146">
            <v>288</v>
          </cell>
          <cell r="M1146">
            <v>325</v>
          </cell>
        </row>
        <row r="1147">
          <cell r="A1147">
            <v>5184690</v>
          </cell>
          <cell r="B1147">
            <v>5116438</v>
          </cell>
          <cell r="C1147">
            <v>4410</v>
          </cell>
          <cell r="D1147">
            <v>7685463</v>
          </cell>
          <cell r="E1147">
            <v>112</v>
          </cell>
          <cell r="F1147">
            <v>94</v>
          </cell>
          <cell r="G1147">
            <v>80</v>
          </cell>
          <cell r="H1147">
            <v>91</v>
          </cell>
          <cell r="I1147">
            <v>72</v>
          </cell>
          <cell r="J1147">
            <v>90</v>
          </cell>
          <cell r="K1147">
            <v>80</v>
          </cell>
          <cell r="L1147">
            <v>99</v>
          </cell>
          <cell r="M1147">
            <v>108</v>
          </cell>
        </row>
        <row r="1148">
          <cell r="A1148">
            <v>5184668</v>
          </cell>
          <cell r="B1148">
            <v>5116427</v>
          </cell>
          <cell r="C1148">
            <v>4410</v>
          </cell>
          <cell r="D1148">
            <v>3668131</v>
          </cell>
          <cell r="E1148">
            <v>268</v>
          </cell>
          <cell r="F1148">
            <v>206</v>
          </cell>
          <cell r="G1148">
            <v>402</v>
          </cell>
          <cell r="H1148">
            <v>175</v>
          </cell>
          <cell r="I1148">
            <v>173</v>
          </cell>
          <cell r="J1148">
            <v>165</v>
          </cell>
          <cell r="K1148">
            <v>201</v>
          </cell>
          <cell r="L1148">
            <v>171</v>
          </cell>
          <cell r="M1148">
            <v>174</v>
          </cell>
        </row>
        <row r="1149">
          <cell r="A1149">
            <v>5184646</v>
          </cell>
          <cell r="B1149">
            <v>5116416</v>
          </cell>
          <cell r="C1149">
            <v>4410</v>
          </cell>
          <cell r="D1149">
            <v>31987904</v>
          </cell>
          <cell r="E1149">
            <v>211</v>
          </cell>
          <cell r="F1149">
            <v>188</v>
          </cell>
          <cell r="G1149">
            <v>181</v>
          </cell>
          <cell r="H1149">
            <v>161</v>
          </cell>
          <cell r="I1149">
            <v>210</v>
          </cell>
          <cell r="J1149">
            <v>106</v>
          </cell>
          <cell r="K1149">
            <v>117</v>
          </cell>
          <cell r="L1149">
            <v>119</v>
          </cell>
          <cell r="M1149">
            <v>173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FORMULARIO DE PRESUPUESTO"/>
      <sheetName val="B - FORM_DETALLES"/>
      <sheetName val="C - CENTROS DE COSTO Y GASTOS"/>
      <sheetName val="Download Adaytum "/>
    </sheetNames>
    <sheetDataSet>
      <sheetData sheetId="0" refreshError="1"/>
      <sheetData sheetId="1" refreshError="1"/>
      <sheetData sheetId="2" refreshError="1">
        <row r="5">
          <cell r="A5" t="str">
            <v>CODE</v>
          </cell>
          <cell r="B5" t="str">
            <v>DESCRIPTION</v>
          </cell>
        </row>
        <row r="6">
          <cell r="A6" t="str">
            <v>EO015EAA</v>
          </cell>
          <cell r="B6" t="str">
            <v>TRACTOR CAT D6-H   #01</v>
          </cell>
        </row>
        <row r="7">
          <cell r="A7" t="str">
            <v>EO015EAB</v>
          </cell>
          <cell r="B7" t="str">
            <v>TRACTOR CAT D6-H   #02</v>
          </cell>
        </row>
        <row r="8">
          <cell r="A8" t="str">
            <v>EO015EAC</v>
          </cell>
          <cell r="B8" t="str">
            <v>TRACTOR CAT D10-N #11</v>
          </cell>
        </row>
        <row r="9">
          <cell r="A9" t="str">
            <v>EO015EAD</v>
          </cell>
          <cell r="B9" t="str">
            <v>TRACTOR CAT D10-N #12</v>
          </cell>
        </row>
        <row r="10">
          <cell r="A10" t="str">
            <v>EO015EAE</v>
          </cell>
          <cell r="B10" t="str">
            <v>TRACTOR CAT D10-N #13</v>
          </cell>
        </row>
        <row r="11">
          <cell r="A11" t="str">
            <v>EO015EAF</v>
          </cell>
          <cell r="B11" t="str">
            <v>TRACTOR CAT D1O-N #14</v>
          </cell>
        </row>
        <row r="12">
          <cell r="A12" t="str">
            <v>EO015EAG</v>
          </cell>
          <cell r="B12" t="str">
            <v>TRACTOR CAT D10-N #15</v>
          </cell>
        </row>
        <row r="13">
          <cell r="A13" t="str">
            <v>EO015EAH</v>
          </cell>
          <cell r="B13" t="str">
            <v>TRACTOR CAT D10-R #16</v>
          </cell>
        </row>
        <row r="14">
          <cell r="A14" t="str">
            <v>EO015MAA</v>
          </cell>
          <cell r="B14" t="str">
            <v>TRACTOR CAT D6-H   #01</v>
          </cell>
        </row>
        <row r="15">
          <cell r="A15" t="str">
            <v>EO015MAB</v>
          </cell>
          <cell r="B15" t="str">
            <v>TRACTOR CAT D6-H   #02</v>
          </cell>
        </row>
        <row r="16">
          <cell r="A16" t="str">
            <v>EO015MAC</v>
          </cell>
          <cell r="B16" t="str">
            <v>TRACTOR CAT D10-N #11</v>
          </cell>
        </row>
        <row r="17">
          <cell r="A17" t="str">
            <v>EO015MAD</v>
          </cell>
          <cell r="B17" t="str">
            <v>TRACTOR CAT D10-N #12</v>
          </cell>
        </row>
        <row r="18">
          <cell r="A18" t="str">
            <v>EO015MAE</v>
          </cell>
          <cell r="B18" t="str">
            <v>TRACTOR CAT D10-N #13</v>
          </cell>
        </row>
        <row r="19">
          <cell r="A19" t="str">
            <v>EO015MAF</v>
          </cell>
          <cell r="B19" t="str">
            <v>TRACTOR CAT D1O-N #14</v>
          </cell>
        </row>
        <row r="20">
          <cell r="A20" t="str">
            <v>EO015MAG</v>
          </cell>
          <cell r="B20" t="str">
            <v>TRACTOR CAT D10-N #15</v>
          </cell>
        </row>
        <row r="21">
          <cell r="A21" t="str">
            <v>EO015MAH</v>
          </cell>
          <cell r="B21" t="str">
            <v>TRACTOR CAT D10-R #16</v>
          </cell>
        </row>
        <row r="22">
          <cell r="A22" t="str">
            <v>EO016EBB</v>
          </cell>
          <cell r="B22" t="str">
            <v>TRACTOR CAT 824-C #102</v>
          </cell>
        </row>
        <row r="23">
          <cell r="A23" t="str">
            <v>EO016EBD</v>
          </cell>
          <cell r="B23" t="str">
            <v>TRACTOR CAT.824.OREGANAL</v>
          </cell>
        </row>
        <row r="24">
          <cell r="A24" t="str">
            <v>EO016MBB</v>
          </cell>
          <cell r="B24" t="str">
            <v>TRACTOR CAT 824-C #102</v>
          </cell>
        </row>
        <row r="25">
          <cell r="A25" t="str">
            <v>EO016MBD</v>
          </cell>
          <cell r="B25" t="str">
            <v>TRACTOR CAT.824.OREGANAL</v>
          </cell>
        </row>
        <row r="26">
          <cell r="A26" t="str">
            <v>EO021ECA</v>
          </cell>
          <cell r="B26" t="str">
            <v>TALADRO IR DM50 #01</v>
          </cell>
        </row>
        <row r="27">
          <cell r="A27" t="str">
            <v>EO021ECB</v>
          </cell>
          <cell r="B27" t="str">
            <v>TALADRO IR DM50 #02</v>
          </cell>
        </row>
        <row r="28">
          <cell r="A28" t="str">
            <v>EO021ECC</v>
          </cell>
          <cell r="B28" t="str">
            <v>TALADRO IR DM50 #03</v>
          </cell>
        </row>
        <row r="29">
          <cell r="A29" t="str">
            <v>EO021ECD</v>
          </cell>
          <cell r="B29" t="str">
            <v>PLANTA MUESTREADORA</v>
          </cell>
        </row>
        <row r="30">
          <cell r="A30" t="str">
            <v>EO021MCA</v>
          </cell>
          <cell r="B30" t="str">
            <v>TALADRO IR DM50 #01</v>
          </cell>
        </row>
        <row r="31">
          <cell r="A31" t="str">
            <v>EO021MCB</v>
          </cell>
          <cell r="B31" t="str">
            <v>TALADRO IR DM50 #02</v>
          </cell>
        </row>
        <row r="32">
          <cell r="A32" t="str">
            <v>EO021MCC</v>
          </cell>
          <cell r="B32" t="str">
            <v>TALADRO IR DM50 #03</v>
          </cell>
        </row>
        <row r="33">
          <cell r="A33" t="str">
            <v>EO021MCD</v>
          </cell>
          <cell r="B33" t="str">
            <v>PLANTA MUESTREADORA</v>
          </cell>
        </row>
        <row r="34">
          <cell r="A34" t="str">
            <v>EO026EDA</v>
          </cell>
          <cell r="B34" t="str">
            <v>PALA DEMAG 285 #032</v>
          </cell>
        </row>
        <row r="35">
          <cell r="A35" t="str">
            <v>EO026EDB</v>
          </cell>
          <cell r="B35" t="str">
            <v>PALA DEMAG 285 #033</v>
          </cell>
        </row>
        <row r="36">
          <cell r="A36" t="str">
            <v>EO026EDC</v>
          </cell>
          <cell r="B36" t="str">
            <v>PALA DEMAG 285 #034</v>
          </cell>
        </row>
        <row r="37">
          <cell r="A37" t="str">
            <v>EO026EDD</v>
          </cell>
          <cell r="B37" t="str">
            <v>PALA DEMAG 285 #035</v>
          </cell>
        </row>
        <row r="38">
          <cell r="A38" t="str">
            <v>EO026EDE</v>
          </cell>
          <cell r="B38" t="str">
            <v>PALA CAT 375 #061</v>
          </cell>
        </row>
        <row r="39">
          <cell r="A39" t="str">
            <v>EO026EDF</v>
          </cell>
          <cell r="B39" t="str">
            <v>PALA DEMAG 285 #031</v>
          </cell>
        </row>
        <row r="40">
          <cell r="A40" t="str">
            <v>EO026EDG</v>
          </cell>
          <cell r="B40" t="str">
            <v>PALA O&amp;K RH-30(OREGANAL)</v>
          </cell>
        </row>
        <row r="41">
          <cell r="A41" t="str">
            <v>EO026MDA</v>
          </cell>
          <cell r="B41" t="str">
            <v>PALA DEMAG 285 #032</v>
          </cell>
        </row>
        <row r="42">
          <cell r="A42" t="str">
            <v>EO026MDB</v>
          </cell>
          <cell r="B42" t="str">
            <v>PALA DEMAG 285 #033</v>
          </cell>
        </row>
        <row r="43">
          <cell r="A43" t="str">
            <v>EO026MDC</v>
          </cell>
          <cell r="B43" t="str">
            <v>PALA DEMAG 285 #034</v>
          </cell>
        </row>
        <row r="44">
          <cell r="A44" t="str">
            <v>EO026MDD</v>
          </cell>
          <cell r="B44" t="str">
            <v>PALA DEMAG 285 #035</v>
          </cell>
        </row>
        <row r="45">
          <cell r="A45" t="str">
            <v>EO026MDE</v>
          </cell>
          <cell r="B45" t="str">
            <v>PALA CAT 375 #061</v>
          </cell>
        </row>
        <row r="46">
          <cell r="A46" t="str">
            <v>EO026MDF</v>
          </cell>
          <cell r="B46" t="str">
            <v>PALA DEMAG 285 #031</v>
          </cell>
        </row>
        <row r="47">
          <cell r="A47" t="str">
            <v>EO026MDG</v>
          </cell>
          <cell r="B47" t="str">
            <v>PALA O&amp;K RH-30(OREGANAL)</v>
          </cell>
        </row>
        <row r="48">
          <cell r="A48" t="str">
            <v>EO028EEA</v>
          </cell>
          <cell r="B48" t="str">
            <v>CARGADOR 988 F #025</v>
          </cell>
        </row>
        <row r="49">
          <cell r="A49" t="str">
            <v>EO028EEB</v>
          </cell>
          <cell r="B49" t="str">
            <v>CARGADOR 992 D #031</v>
          </cell>
        </row>
        <row r="50">
          <cell r="A50" t="str">
            <v>EO028EEC</v>
          </cell>
          <cell r="B50" t="str">
            <v>CARGADOR 992 D #032</v>
          </cell>
        </row>
        <row r="51">
          <cell r="A51" t="str">
            <v>EO028MEA</v>
          </cell>
          <cell r="B51" t="str">
            <v>CARGADOR 988 F #025</v>
          </cell>
        </row>
        <row r="52">
          <cell r="A52" t="str">
            <v>EO028MEB</v>
          </cell>
          <cell r="B52" t="str">
            <v>CARGADOR 992 D #031</v>
          </cell>
        </row>
        <row r="53">
          <cell r="A53" t="str">
            <v>EO028MEC</v>
          </cell>
          <cell r="B53" t="str">
            <v>CARGADOR 992 D #032</v>
          </cell>
        </row>
        <row r="54">
          <cell r="A54" t="str">
            <v>EO030EFA</v>
          </cell>
          <cell r="B54" t="str">
            <v>MOTONIVElADORA CAT 16 G MO030</v>
          </cell>
        </row>
        <row r="55">
          <cell r="A55" t="str">
            <v>EO030EFC</v>
          </cell>
          <cell r="B55" t="str">
            <v>MOTONIVELADORA CAT 12G #002</v>
          </cell>
        </row>
        <row r="56">
          <cell r="A56" t="str">
            <v>EO030EFD</v>
          </cell>
          <cell r="B56" t="str">
            <v>MOTONIVELADORA CAT 16G #031</v>
          </cell>
        </row>
        <row r="57">
          <cell r="A57" t="str">
            <v>EO030EFE</v>
          </cell>
          <cell r="B57" t="str">
            <v>MOTONIVELADORA CAT 16H #032</v>
          </cell>
        </row>
        <row r="58">
          <cell r="A58" t="str">
            <v>EO030EFF</v>
          </cell>
          <cell r="B58" t="str">
            <v>MOTONIVELADORA CAT 16H #033</v>
          </cell>
        </row>
        <row r="59">
          <cell r="A59" t="str">
            <v>EO030MFC</v>
          </cell>
          <cell r="B59" t="str">
            <v>MOTONIVELADORA CAT 12G #002</v>
          </cell>
        </row>
        <row r="60">
          <cell r="A60" t="str">
            <v>EO030MFD</v>
          </cell>
          <cell r="B60" t="str">
            <v>MOTONIVELADORA CAT 16G #031</v>
          </cell>
        </row>
        <row r="61">
          <cell r="A61" t="str">
            <v>EO030MFE</v>
          </cell>
          <cell r="B61" t="str">
            <v>MOTONIVELADORA CAT 16H #032</v>
          </cell>
        </row>
        <row r="62">
          <cell r="A62" t="str">
            <v>EO030MFF</v>
          </cell>
          <cell r="B62" t="str">
            <v>MOTONIVELADORA CAT 16H #033</v>
          </cell>
        </row>
        <row r="63">
          <cell r="A63" t="str">
            <v>EO041EGA</v>
          </cell>
          <cell r="B63" t="str">
            <v>MOTOBOMBA CAT 831</v>
          </cell>
        </row>
        <row r="64">
          <cell r="A64" t="str">
            <v>EO041EGB</v>
          </cell>
          <cell r="B64" t="str">
            <v>MOTOBOMBA CAT 832</v>
          </cell>
        </row>
        <row r="65">
          <cell r="A65" t="str">
            <v>EO041EGC</v>
          </cell>
          <cell r="B65" t="str">
            <v>MOTOBOMBA CAT 833</v>
          </cell>
        </row>
        <row r="66">
          <cell r="A66" t="str">
            <v>EO041EGD</v>
          </cell>
          <cell r="B66" t="str">
            <v>MOTOBOMBA HAZLETON</v>
          </cell>
        </row>
        <row r="67">
          <cell r="A67" t="str">
            <v>EO041EGE</v>
          </cell>
          <cell r="B67" t="str">
            <v>MOTOBOMBA HAZLETON MH002</v>
          </cell>
        </row>
        <row r="68">
          <cell r="A68" t="str">
            <v>EO041EGF</v>
          </cell>
          <cell r="B68" t="str">
            <v>BOMBAS LEGRA BL01/BL02</v>
          </cell>
        </row>
        <row r="69">
          <cell r="A69" t="str">
            <v>EO041EGG</v>
          </cell>
          <cell r="B69" t="str">
            <v>ELECTRO BOMBAS EB'S</v>
          </cell>
        </row>
        <row r="70">
          <cell r="A70" t="str">
            <v>EO041MGA</v>
          </cell>
          <cell r="B70" t="str">
            <v>MOTOBOMBA CAT 831</v>
          </cell>
        </row>
        <row r="71">
          <cell r="A71" t="str">
            <v>EO041MGB</v>
          </cell>
          <cell r="B71" t="str">
            <v>MOTOBOMBA CAT 832</v>
          </cell>
        </row>
        <row r="72">
          <cell r="A72" t="str">
            <v>EO041MGC</v>
          </cell>
          <cell r="B72" t="str">
            <v>MOTOBOMBA CAT 833</v>
          </cell>
        </row>
        <row r="73">
          <cell r="A73" t="str">
            <v>EO041MGD</v>
          </cell>
          <cell r="B73" t="str">
            <v>MOTOBOMBA HAZLETON</v>
          </cell>
        </row>
        <row r="74">
          <cell r="A74" t="str">
            <v>EO041MGF</v>
          </cell>
          <cell r="B74" t="str">
            <v>BOMBAS LEGRA BL01/BL02</v>
          </cell>
        </row>
        <row r="75">
          <cell r="A75" t="str">
            <v>EO041MGG</v>
          </cell>
          <cell r="B75" t="str">
            <v>ELECTRO BOMBAS EB'S</v>
          </cell>
        </row>
        <row r="76">
          <cell r="A76" t="str">
            <v>EO051EHA</v>
          </cell>
          <cell r="B76" t="str">
            <v>PALA LIEBHERR 994 #01</v>
          </cell>
        </row>
        <row r="77">
          <cell r="A77" t="str">
            <v>EO051EHC</v>
          </cell>
          <cell r="B77" t="str">
            <v>PALA LIEBHERR 994 #02</v>
          </cell>
        </row>
        <row r="78">
          <cell r="A78" t="str">
            <v>EO051EHD</v>
          </cell>
          <cell r="B78" t="str">
            <v>PALA LIEBHERR 974 #12</v>
          </cell>
        </row>
        <row r="79">
          <cell r="A79" t="str">
            <v>EO051MHA</v>
          </cell>
          <cell r="B79" t="str">
            <v>PALA LIEBHERR 994 #01</v>
          </cell>
        </row>
        <row r="80">
          <cell r="A80" t="str">
            <v>EO051MHC</v>
          </cell>
          <cell r="B80" t="str">
            <v>PALA LIEBHERR 994 #02</v>
          </cell>
        </row>
        <row r="81">
          <cell r="A81" t="str">
            <v>EO051MHD</v>
          </cell>
          <cell r="B81" t="str">
            <v>PALA LIEBHERR 974 #12</v>
          </cell>
        </row>
        <row r="82">
          <cell r="A82" t="str">
            <v>EO057EIA</v>
          </cell>
          <cell r="B82" t="str">
            <v>CAMION INTERNACIONAL #1</v>
          </cell>
        </row>
        <row r="83">
          <cell r="A83" t="str">
            <v>EO057EIB</v>
          </cell>
          <cell r="B83" t="str">
            <v>CAMION  INTERNATIONAL # 2</v>
          </cell>
        </row>
        <row r="84">
          <cell r="A84" t="str">
            <v>EO057EIC</v>
          </cell>
          <cell r="B84" t="str">
            <v>CAMION CAT 777 C #031</v>
          </cell>
        </row>
        <row r="85">
          <cell r="A85" t="str">
            <v>EO057EID</v>
          </cell>
          <cell r="B85" t="str">
            <v>CAMION CAT 777 C #032</v>
          </cell>
        </row>
        <row r="86">
          <cell r="A86" t="str">
            <v>EO057EIE</v>
          </cell>
          <cell r="B86" t="str">
            <v>CAMION CAT 777 C #033</v>
          </cell>
        </row>
        <row r="87">
          <cell r="A87" t="str">
            <v>EO057EIF</v>
          </cell>
          <cell r="B87" t="str">
            <v>CAMION INTERNATIONAL 03</v>
          </cell>
        </row>
        <row r="88">
          <cell r="A88" t="str">
            <v>EO057EIG</v>
          </cell>
          <cell r="B88" t="str">
            <v>CAMION INTERNATIONAL #4</v>
          </cell>
        </row>
        <row r="89">
          <cell r="A89" t="str">
            <v>EO057EIH</v>
          </cell>
          <cell r="B89" t="str">
            <v>CAMION INTERNATIONAL # 5</v>
          </cell>
        </row>
        <row r="90">
          <cell r="A90" t="str">
            <v>EO057EII</v>
          </cell>
          <cell r="B90" t="str">
            <v>CAMION INTERNATIONAL #6</v>
          </cell>
        </row>
        <row r="91">
          <cell r="A91" t="str">
            <v>EO057EIJ</v>
          </cell>
          <cell r="B91" t="str">
            <v>CAMION INTERNATIONAL 10</v>
          </cell>
        </row>
        <row r="92">
          <cell r="A92" t="str">
            <v>EO057MIA</v>
          </cell>
          <cell r="B92" t="str">
            <v>CAMION  INTERNATIONAL # 1</v>
          </cell>
        </row>
        <row r="93">
          <cell r="A93" t="str">
            <v>EO057MIB</v>
          </cell>
          <cell r="B93" t="str">
            <v>CAMION  INTERNATIONAL # 2</v>
          </cell>
        </row>
        <row r="94">
          <cell r="A94" t="str">
            <v>EO057MIC</v>
          </cell>
          <cell r="B94" t="str">
            <v>CAMION CAT 777 C #031</v>
          </cell>
        </row>
        <row r="95">
          <cell r="A95" t="str">
            <v>EO057MID</v>
          </cell>
          <cell r="B95" t="str">
            <v>CAMION CAT 777 C #032</v>
          </cell>
        </row>
        <row r="96">
          <cell r="A96" t="str">
            <v>EO057MIE</v>
          </cell>
          <cell r="B96" t="str">
            <v>CAMION CAT 777 C #033</v>
          </cell>
        </row>
        <row r="97">
          <cell r="A97" t="str">
            <v>EO057MIF</v>
          </cell>
          <cell r="B97" t="str">
            <v>CAMION INTERNATIONAL #3</v>
          </cell>
        </row>
        <row r="98">
          <cell r="A98" t="str">
            <v>EO057MIG</v>
          </cell>
          <cell r="B98" t="str">
            <v>CAMION INTERNATIONAL #4</v>
          </cell>
        </row>
        <row r="99">
          <cell r="A99" t="str">
            <v>EO057MIH</v>
          </cell>
          <cell r="B99" t="str">
            <v>CAMION INTERNATIONAL #5</v>
          </cell>
        </row>
        <row r="100">
          <cell r="A100" t="str">
            <v>EO057MII</v>
          </cell>
          <cell r="B100" t="str">
            <v>CAMION INTERNATIONAL #6</v>
          </cell>
        </row>
        <row r="101">
          <cell r="A101" t="str">
            <v>EO057MIJ</v>
          </cell>
          <cell r="B101" t="str">
            <v>CAMION INTERNATIONAL #7</v>
          </cell>
        </row>
        <row r="102">
          <cell r="A102" t="str">
            <v>EO058EJA</v>
          </cell>
          <cell r="B102" t="str">
            <v>CAMION CAT 793 B #101</v>
          </cell>
        </row>
        <row r="103">
          <cell r="A103" t="str">
            <v>EO058EJB</v>
          </cell>
          <cell r="B103" t="str">
            <v>CAMION CAT 793 B #102</v>
          </cell>
        </row>
        <row r="104">
          <cell r="A104" t="str">
            <v>EO058EJC</v>
          </cell>
          <cell r="B104" t="str">
            <v>CAMION CAT 793 B #103</v>
          </cell>
        </row>
        <row r="105">
          <cell r="A105" t="str">
            <v>EO058EJD</v>
          </cell>
          <cell r="B105" t="str">
            <v>CAMION CAT 793 B #104</v>
          </cell>
        </row>
        <row r="106">
          <cell r="A106" t="str">
            <v>EO058EJE</v>
          </cell>
          <cell r="B106" t="str">
            <v>CAMION CAT 793 B #105</v>
          </cell>
        </row>
        <row r="107">
          <cell r="A107" t="str">
            <v>EO058EJF</v>
          </cell>
          <cell r="B107" t="str">
            <v>CAMION CAT 793 B #106</v>
          </cell>
        </row>
        <row r="108">
          <cell r="A108" t="str">
            <v>EO058EJG</v>
          </cell>
          <cell r="B108" t="str">
            <v>CAMION CAT 793 B #107</v>
          </cell>
        </row>
        <row r="109">
          <cell r="A109" t="str">
            <v>EO058EJH</v>
          </cell>
          <cell r="B109" t="str">
            <v>CAMION CAT 793 B #108</v>
          </cell>
        </row>
        <row r="110">
          <cell r="A110" t="str">
            <v>EO058EJI</v>
          </cell>
          <cell r="B110" t="str">
            <v>CAMION CAT 793 B #109</v>
          </cell>
        </row>
        <row r="111">
          <cell r="A111" t="str">
            <v>EO058EJJ</v>
          </cell>
          <cell r="B111" t="str">
            <v>CAMION CAT 793 B #110</v>
          </cell>
        </row>
        <row r="112">
          <cell r="A112" t="str">
            <v>EO058EJK</v>
          </cell>
          <cell r="B112" t="str">
            <v>CAMION CAT 793 B #111</v>
          </cell>
        </row>
        <row r="113">
          <cell r="A113" t="str">
            <v>EO058EJL</v>
          </cell>
          <cell r="B113" t="str">
            <v>CAMION CAT 793 B #112</v>
          </cell>
        </row>
        <row r="114">
          <cell r="A114" t="str">
            <v>EO058EJM</v>
          </cell>
          <cell r="B114" t="str">
            <v>CAMION CAT 793 B #113</v>
          </cell>
        </row>
        <row r="115">
          <cell r="A115" t="str">
            <v>EO058EJN</v>
          </cell>
          <cell r="B115" t="str">
            <v>CAMION CAT 793 B #114</v>
          </cell>
        </row>
        <row r="116">
          <cell r="A116" t="str">
            <v>EO058EJO</v>
          </cell>
          <cell r="B116" t="str">
            <v>CAMION CAT 793 B #115</v>
          </cell>
        </row>
        <row r="117">
          <cell r="A117" t="str">
            <v>EO058EJP</v>
          </cell>
          <cell r="B117" t="str">
            <v>CAMION CAT 793 B #116</v>
          </cell>
        </row>
        <row r="118">
          <cell r="A118" t="str">
            <v>EO058EJQ</v>
          </cell>
          <cell r="B118" t="str">
            <v>CAMION CAT 793 B #117</v>
          </cell>
        </row>
        <row r="119">
          <cell r="A119" t="str">
            <v>EO058EJR</v>
          </cell>
          <cell r="B119" t="str">
            <v>CAMION CAT 793 B #118</v>
          </cell>
        </row>
        <row r="120">
          <cell r="A120" t="str">
            <v>EO058EJS</v>
          </cell>
          <cell r="B120" t="str">
            <v>CAMION CAT 793 B #119</v>
          </cell>
        </row>
        <row r="121">
          <cell r="A121" t="str">
            <v>EO058EJT</v>
          </cell>
          <cell r="B121" t="str">
            <v>CAMION CAT 793 B #120</v>
          </cell>
        </row>
        <row r="122">
          <cell r="A122" t="str">
            <v>EO058MJA</v>
          </cell>
          <cell r="B122" t="str">
            <v>CAMION CAT 793 B #101</v>
          </cell>
        </row>
        <row r="123">
          <cell r="A123" t="str">
            <v>EO058MJB</v>
          </cell>
          <cell r="B123" t="str">
            <v>CAMION CAT 793 B #102</v>
          </cell>
        </row>
        <row r="124">
          <cell r="A124" t="str">
            <v>EO058MJC</v>
          </cell>
          <cell r="B124" t="str">
            <v>CAMION CAT 793 B #103</v>
          </cell>
        </row>
        <row r="125">
          <cell r="A125" t="str">
            <v>EO058MJD</v>
          </cell>
          <cell r="B125" t="str">
            <v>CAMION CAT 793 B #104</v>
          </cell>
        </row>
        <row r="126">
          <cell r="A126" t="str">
            <v>EO058MJE</v>
          </cell>
          <cell r="B126" t="str">
            <v>CAMION CAT 793 B #105</v>
          </cell>
        </row>
        <row r="127">
          <cell r="A127" t="str">
            <v>EO058MJF</v>
          </cell>
          <cell r="B127" t="str">
            <v>CAMION CAT 793 B #106</v>
          </cell>
        </row>
        <row r="128">
          <cell r="A128" t="str">
            <v>EO058MJG</v>
          </cell>
          <cell r="B128" t="str">
            <v>CAMION CAT 793 B #107</v>
          </cell>
        </row>
        <row r="129">
          <cell r="A129" t="str">
            <v>EO058MJH</v>
          </cell>
          <cell r="B129" t="str">
            <v>CAMION CAT 793 B #108</v>
          </cell>
        </row>
        <row r="130">
          <cell r="A130" t="str">
            <v>EO058MJI</v>
          </cell>
          <cell r="B130" t="str">
            <v>CAMION CAT 793 B #109</v>
          </cell>
        </row>
        <row r="131">
          <cell r="A131" t="str">
            <v>EO058MJJ</v>
          </cell>
          <cell r="B131" t="str">
            <v>CAMION CAT 793 B #110</v>
          </cell>
        </row>
        <row r="132">
          <cell r="A132" t="str">
            <v>EO058MJK</v>
          </cell>
          <cell r="B132" t="str">
            <v>CAMION CAT 793 B #111</v>
          </cell>
        </row>
        <row r="133">
          <cell r="A133" t="str">
            <v>EO058MJL</v>
          </cell>
          <cell r="B133" t="str">
            <v>CAMION CAT 793 B #112</v>
          </cell>
        </row>
        <row r="134">
          <cell r="A134" t="str">
            <v>EO058MJM</v>
          </cell>
          <cell r="B134" t="str">
            <v>CAMION CAT 793 B #113</v>
          </cell>
        </row>
        <row r="135">
          <cell r="A135" t="str">
            <v>EO058MJN</v>
          </cell>
          <cell r="B135" t="str">
            <v>CAMION CAT 793 B #114</v>
          </cell>
        </row>
        <row r="136">
          <cell r="A136" t="str">
            <v>EO058MJO</v>
          </cell>
          <cell r="B136" t="str">
            <v>CAMION CAT 793 B #115</v>
          </cell>
        </row>
        <row r="137">
          <cell r="A137" t="str">
            <v>EO058MJP</v>
          </cell>
          <cell r="B137" t="str">
            <v>CAMION CAT 793 B #116</v>
          </cell>
        </row>
        <row r="138">
          <cell r="A138" t="str">
            <v>EO058MJQ</v>
          </cell>
          <cell r="B138" t="str">
            <v>CAMION CAT 793 B #117</v>
          </cell>
        </row>
        <row r="139">
          <cell r="A139" t="str">
            <v>EO058MJR</v>
          </cell>
          <cell r="B139" t="str">
            <v>CAMION CAT 793 B #118</v>
          </cell>
        </row>
        <row r="140">
          <cell r="A140" t="str">
            <v>EO058MJS</v>
          </cell>
          <cell r="B140" t="str">
            <v>CAMION CAT 793 B #119</v>
          </cell>
        </row>
        <row r="141">
          <cell r="A141" t="str">
            <v>EO058MJT</v>
          </cell>
          <cell r="B141" t="str">
            <v>CAMION CAT 793 B #120</v>
          </cell>
        </row>
        <row r="142">
          <cell r="A142" t="str">
            <v>EO060EKB</v>
          </cell>
          <cell r="B142" t="str">
            <v>BALLENA 777C 4XJ01090</v>
          </cell>
        </row>
        <row r="143">
          <cell r="A143" t="str">
            <v>EO060EKC</v>
          </cell>
          <cell r="B143" t="str">
            <v>BALLENA 777C 4X01084</v>
          </cell>
        </row>
        <row r="144">
          <cell r="A144" t="str">
            <v>EO060EKD</v>
          </cell>
          <cell r="B144" t="str">
            <v>BALLENA 777C 4XNUEVA</v>
          </cell>
        </row>
        <row r="145">
          <cell r="A145" t="str">
            <v>EO060MKB</v>
          </cell>
          <cell r="B145" t="str">
            <v>BALLENA 777C 4XJ01090</v>
          </cell>
        </row>
        <row r="146">
          <cell r="A146" t="str">
            <v>EO060MKC</v>
          </cell>
          <cell r="B146" t="str">
            <v>BALLENA 777C 4X01084</v>
          </cell>
        </row>
        <row r="147">
          <cell r="A147" t="str">
            <v>EO060MKD</v>
          </cell>
          <cell r="B147" t="str">
            <v>BALLENA 777C 4XNUEVA</v>
          </cell>
        </row>
        <row r="148">
          <cell r="A148" t="str">
            <v>EO090E90</v>
          </cell>
          <cell r="B148" t="str">
            <v>MARC DISCOUNT</v>
          </cell>
        </row>
        <row r="149">
          <cell r="A149" t="str">
            <v>EO200ETA</v>
          </cell>
          <cell r="B149" t="str">
            <v>MANTENIMIENTO EQ. PESADO</v>
          </cell>
        </row>
        <row r="150">
          <cell r="A150" t="str">
            <v>EO200ETC</v>
          </cell>
          <cell r="B150" t="str">
            <v>MANTENIMIENTO PLANTAS Y ELECTR</v>
          </cell>
        </row>
        <row r="151">
          <cell r="A151" t="str">
            <v>EO200MQA</v>
          </cell>
          <cell r="B151" t="str">
            <v>GERENCIA DE PRODUCCION</v>
          </cell>
        </row>
        <row r="152">
          <cell r="A152" t="str">
            <v>EO200MQB</v>
          </cell>
          <cell r="B152" t="str">
            <v>OPERACIONES MINERAS</v>
          </cell>
        </row>
        <row r="153">
          <cell r="A153" t="str">
            <v>EO200MQD</v>
          </cell>
          <cell r="B153" t="str">
            <v>PERFORACION VOLADURA</v>
          </cell>
        </row>
        <row r="154">
          <cell r="A154" t="str">
            <v>EO200MQT</v>
          </cell>
          <cell r="B154" t="str">
            <v>SERVICIOS  MINA</v>
          </cell>
        </row>
        <row r="155">
          <cell r="A155" t="str">
            <v>EO233ELA</v>
          </cell>
          <cell r="B155" t="str">
            <v>PLANTA ILUMINACION #1</v>
          </cell>
        </row>
        <row r="156">
          <cell r="A156" t="str">
            <v>EO233ELB</v>
          </cell>
          <cell r="B156" t="str">
            <v>PLANTA ILUMINACION #2</v>
          </cell>
        </row>
        <row r="157">
          <cell r="A157" t="str">
            <v>EO233ELC</v>
          </cell>
          <cell r="B157" t="str">
            <v>PLANTA ILUMINACION #3</v>
          </cell>
        </row>
        <row r="158">
          <cell r="A158" t="str">
            <v>EO233ELD</v>
          </cell>
          <cell r="B158" t="str">
            <v>PLANTA ILUMINACION #4</v>
          </cell>
        </row>
        <row r="159">
          <cell r="A159" t="str">
            <v>EO233ELE</v>
          </cell>
          <cell r="B159" t="str">
            <v>PLANTA ILUMINACION #5</v>
          </cell>
        </row>
        <row r="160">
          <cell r="A160" t="str">
            <v>EO233ELF</v>
          </cell>
          <cell r="B160" t="str">
            <v>PLANTA ILUMINACION #6</v>
          </cell>
        </row>
        <row r="161">
          <cell r="A161" t="str">
            <v>EO233ELG</v>
          </cell>
          <cell r="B161" t="str">
            <v>PLANTA ILUMINACION #7</v>
          </cell>
        </row>
        <row r="162">
          <cell r="A162" t="str">
            <v>EO233ELH</v>
          </cell>
          <cell r="B162" t="str">
            <v>PLANTA ILUMINACION #8</v>
          </cell>
        </row>
        <row r="163">
          <cell r="A163" t="str">
            <v>EO233ELI</v>
          </cell>
          <cell r="B163" t="str">
            <v>PLANTA ELECTRICA 3512</v>
          </cell>
        </row>
        <row r="164">
          <cell r="A164" t="str">
            <v>EO233ELJ</v>
          </cell>
          <cell r="B164" t="str">
            <v>PLANTA ELECTRICA 3306</v>
          </cell>
        </row>
        <row r="165">
          <cell r="A165" t="str">
            <v>EO233ELK</v>
          </cell>
          <cell r="B165" t="str">
            <v>PLANTA GENERADORA CIUDADELA PG</v>
          </cell>
        </row>
        <row r="166">
          <cell r="A166" t="str">
            <v>EO233ELL</v>
          </cell>
          <cell r="B166" t="str">
            <v>PLANTA GENERADORA OREGANAL</v>
          </cell>
        </row>
        <row r="167">
          <cell r="A167" t="str">
            <v>EO233ELN</v>
          </cell>
          <cell r="B167" t="str">
            <v>COMPRESOR INGERS.RAND(TALLER)</v>
          </cell>
        </row>
        <row r="168">
          <cell r="A168" t="str">
            <v>EO248EMA</v>
          </cell>
          <cell r="B168" t="str">
            <v>GRUA GROVE 47019</v>
          </cell>
        </row>
        <row r="169">
          <cell r="A169" t="str">
            <v>EO248EMB</v>
          </cell>
          <cell r="B169" t="str">
            <v>VEHICULO COMBUSTIBLE  #01</v>
          </cell>
        </row>
        <row r="170">
          <cell r="A170" t="str">
            <v>EO248EMC</v>
          </cell>
          <cell r="B170" t="str">
            <v>VEHICULO COMBUSTIBLE  #02</v>
          </cell>
        </row>
        <row r="171">
          <cell r="A171" t="str">
            <v>EO248EMD</v>
          </cell>
          <cell r="B171" t="str">
            <v>VEHICULO LUBRICANTES   #11</v>
          </cell>
        </row>
        <row r="172">
          <cell r="A172" t="str">
            <v>EO248EME</v>
          </cell>
          <cell r="B172" t="str">
            <v>VEHICULO LUBRICANTES   #12</v>
          </cell>
        </row>
        <row r="173">
          <cell r="A173" t="str">
            <v>EO248EMF</v>
          </cell>
          <cell r="B173" t="str">
            <v>VEHICULO DE LAVADO #21</v>
          </cell>
        </row>
        <row r="174">
          <cell r="A174" t="str">
            <v>EO248EMG</v>
          </cell>
          <cell r="B174" t="str">
            <v>MOTOSOLDADOR 8401 #01</v>
          </cell>
        </row>
        <row r="175">
          <cell r="A175" t="str">
            <v>EO248EMH</v>
          </cell>
          <cell r="B175" t="str">
            <v>MOTOSOLDADOR 8402 #02</v>
          </cell>
        </row>
        <row r="176">
          <cell r="A176" t="str">
            <v>EO248EMI</v>
          </cell>
          <cell r="B176" t="str">
            <v>MOTOSOLDADOR  #03</v>
          </cell>
        </row>
        <row r="177">
          <cell r="A177" t="str">
            <v>EO248EMJ</v>
          </cell>
          <cell r="B177" t="str">
            <v>MOTOSOLDADOR  #04</v>
          </cell>
        </row>
        <row r="178">
          <cell r="A178" t="str">
            <v>EO248EMK</v>
          </cell>
          <cell r="B178" t="str">
            <v>MONTACARGAS CAT 980 C</v>
          </cell>
        </row>
        <row r="179">
          <cell r="A179" t="str">
            <v>EO248EML</v>
          </cell>
          <cell r="B179" t="str">
            <v>LLANTERO  CAT 980 C</v>
          </cell>
        </row>
        <row r="180">
          <cell r="A180" t="str">
            <v>EO248EMM</v>
          </cell>
          <cell r="B180" t="str">
            <v>COMPRESOR INGERSOLL RAND</v>
          </cell>
        </row>
        <row r="181">
          <cell r="A181" t="str">
            <v>EO248EMN</v>
          </cell>
          <cell r="B181" t="str">
            <v>COMPRESOR INGERSOLL RAND</v>
          </cell>
        </row>
        <row r="182">
          <cell r="A182" t="str">
            <v>EO248EMO</v>
          </cell>
          <cell r="B182" t="str">
            <v>VEHICULO GRUA KODIAK MT041</v>
          </cell>
        </row>
        <row r="183">
          <cell r="A183" t="str">
            <v>EO248EMP</v>
          </cell>
          <cell r="B183" t="str">
            <v>MOTOSOLDADOR MS05</v>
          </cell>
        </row>
        <row r="184">
          <cell r="A184" t="str">
            <v>EO248EMQ</v>
          </cell>
          <cell r="B184" t="str">
            <v>HERRAMIENTAS TALLER</v>
          </cell>
        </row>
        <row r="185">
          <cell r="A185" t="str">
            <v>EO248EMR</v>
          </cell>
          <cell r="B185" t="str">
            <v>CAMION DE LUBRICACION CAT 769</v>
          </cell>
        </row>
        <row r="186">
          <cell r="A186" t="str">
            <v>EP061CNA</v>
          </cell>
          <cell r="B186" t="str">
            <v>EUCLID # 1</v>
          </cell>
        </row>
        <row r="187">
          <cell r="A187" t="str">
            <v>EP061CNB</v>
          </cell>
          <cell r="B187" t="str">
            <v>EUCLID # 2</v>
          </cell>
        </row>
        <row r="188">
          <cell r="A188" t="str">
            <v>EP061CNC</v>
          </cell>
          <cell r="B188" t="str">
            <v>EUCLID # 3</v>
          </cell>
        </row>
        <row r="189">
          <cell r="A189" t="str">
            <v>EP061ENA</v>
          </cell>
          <cell r="B189" t="str">
            <v>EUCLID # 1</v>
          </cell>
        </row>
        <row r="190">
          <cell r="A190" t="str">
            <v>EP061ENB</v>
          </cell>
          <cell r="B190" t="str">
            <v>EUCLID # 2</v>
          </cell>
        </row>
        <row r="191">
          <cell r="A191" t="str">
            <v>EP061ENC</v>
          </cell>
          <cell r="B191" t="str">
            <v>EUCLID # 3</v>
          </cell>
        </row>
        <row r="192">
          <cell r="A192" t="str">
            <v>EP460COA</v>
          </cell>
          <cell r="B192" t="str">
            <v>PLANTA MOVIL #01</v>
          </cell>
        </row>
        <row r="193">
          <cell r="A193" t="str">
            <v>EP460COB</v>
          </cell>
          <cell r="B193" t="str">
            <v>PLANTA MOVIL #02</v>
          </cell>
        </row>
        <row r="194">
          <cell r="A194" t="str">
            <v>EP460COC</v>
          </cell>
          <cell r="B194" t="str">
            <v>PLANTA MOVIL #04</v>
          </cell>
        </row>
        <row r="195">
          <cell r="A195" t="str">
            <v>EP460EOA</v>
          </cell>
          <cell r="B195" t="str">
            <v>PLANTA MOVIL #01</v>
          </cell>
        </row>
        <row r="196">
          <cell r="A196" t="str">
            <v>EP460EOB</v>
          </cell>
          <cell r="B196" t="str">
            <v>PLANTA MOVIL #02</v>
          </cell>
        </row>
        <row r="197">
          <cell r="A197" t="str">
            <v>EP460EOC</v>
          </cell>
          <cell r="B197" t="str">
            <v>PLANTA MOVIL #04</v>
          </cell>
        </row>
        <row r="198">
          <cell r="A198" t="str">
            <v>EP489CPA</v>
          </cell>
          <cell r="B198" t="str">
            <v>CARCADOR 988 F #021</v>
          </cell>
        </row>
        <row r="199">
          <cell r="A199" t="str">
            <v>EP489CPB</v>
          </cell>
          <cell r="B199" t="str">
            <v>CARGADOR 988 F #022</v>
          </cell>
        </row>
        <row r="200">
          <cell r="A200" t="str">
            <v>EP489CPC</v>
          </cell>
          <cell r="B200" t="str">
            <v>CARGADOR 988 F #023</v>
          </cell>
        </row>
        <row r="201">
          <cell r="A201" t="str">
            <v>EP489CPD</v>
          </cell>
          <cell r="B201" t="str">
            <v>CARGADOR 988 F #024</v>
          </cell>
        </row>
        <row r="202">
          <cell r="A202" t="str">
            <v>EP489EPA</v>
          </cell>
          <cell r="B202" t="str">
            <v>CARGADOR 988 F #021</v>
          </cell>
        </row>
        <row r="203">
          <cell r="A203" t="str">
            <v>EP489EPB</v>
          </cell>
          <cell r="B203" t="str">
            <v>CARGADOR 988 F #022</v>
          </cell>
        </row>
        <row r="204">
          <cell r="A204" t="str">
            <v>EP489EPC</v>
          </cell>
          <cell r="B204" t="str">
            <v>CARGADOR 988 F #023</v>
          </cell>
        </row>
        <row r="205">
          <cell r="A205" t="str">
            <v>EP489EPD</v>
          </cell>
          <cell r="B205" t="str">
            <v>CARGADOR 988 F #024</v>
          </cell>
        </row>
        <row r="206">
          <cell r="A206" t="str">
            <v>ER900X20</v>
          </cell>
          <cell r="B206" t="str">
            <v>EXPORTACION  DE  CARBON</v>
          </cell>
        </row>
        <row r="207">
          <cell r="A207" t="str">
            <v>ES500SUC</v>
          </cell>
          <cell r="B207" t="str">
            <v>SERVICIOS GENERALES</v>
          </cell>
        </row>
        <row r="208">
          <cell r="A208" t="str">
            <v>ES800AUB</v>
          </cell>
          <cell r="B208" t="str">
            <v>GERENCIA ADMINISTRATIVA</v>
          </cell>
        </row>
        <row r="209">
          <cell r="A209" t="str">
            <v>ES800AUP</v>
          </cell>
          <cell r="B209" t="str">
            <v>STATIONARY</v>
          </cell>
        </row>
        <row r="210">
          <cell r="A210" t="str">
            <v>ES800AZA</v>
          </cell>
          <cell r="B210" t="str">
            <v>SISTEMAS Y TELECOMUNICACIONES</v>
          </cell>
        </row>
        <row r="211">
          <cell r="A211" t="str">
            <v>ES800PUX</v>
          </cell>
          <cell r="B211" t="str">
            <v>RECURSOS HUMANOS</v>
          </cell>
        </row>
        <row r="212">
          <cell r="A212" t="str">
            <v>ES822AVA</v>
          </cell>
          <cell r="B212" t="str">
            <v>CONTABILIDAD MINA</v>
          </cell>
        </row>
        <row r="213">
          <cell r="A213" t="str">
            <v>ES826S30</v>
          </cell>
          <cell r="B213" t="str">
            <v>SALUD OCUPACIONAL</v>
          </cell>
        </row>
        <row r="214">
          <cell r="A214" t="str">
            <v>ES826S31</v>
          </cell>
          <cell r="B214" t="str">
            <v>PROGRAMA AMIGOS / NOSA</v>
          </cell>
        </row>
        <row r="215">
          <cell r="A215" t="str">
            <v>ES828U36</v>
          </cell>
          <cell r="B215" t="str">
            <v>INGENIERIA AMBIENTAL</v>
          </cell>
        </row>
        <row r="216">
          <cell r="A216" t="str">
            <v>ES828U37</v>
          </cell>
          <cell r="B216" t="str">
            <v>ENVIRONMENTAL MONITORING</v>
          </cell>
        </row>
        <row r="217">
          <cell r="A217" t="str">
            <v>ES828U38</v>
          </cell>
          <cell r="B217" t="str">
            <v>REHABILITATION</v>
          </cell>
        </row>
        <row r="218">
          <cell r="A218" t="str">
            <v>ES828U39</v>
          </cell>
          <cell r="B218" t="str">
            <v>GESTION AMBIENTAL</v>
          </cell>
        </row>
        <row r="219">
          <cell r="A219" t="str">
            <v>ES832USA</v>
          </cell>
          <cell r="B219" t="str">
            <v>GEOLOGIA</v>
          </cell>
        </row>
        <row r="220">
          <cell r="A220" t="str">
            <v>ES833U10</v>
          </cell>
          <cell r="B220" t="str">
            <v>CONTROL DE CALIDAD</v>
          </cell>
        </row>
        <row r="221">
          <cell r="A221" t="str">
            <v>ES851A25</v>
          </cell>
          <cell r="B221" t="str">
            <v>GERENCIA GENERAL</v>
          </cell>
        </row>
        <row r="222">
          <cell r="A222" t="str">
            <v>ES854URA</v>
          </cell>
          <cell r="B222" t="str">
            <v>GERENCIA DE SERVICIOS TECNICOS</v>
          </cell>
        </row>
        <row r="223">
          <cell r="A223" t="str">
            <v>ES854URC</v>
          </cell>
          <cell r="B223" t="str">
            <v>PLANEACION A CORTO PLAZO</v>
          </cell>
        </row>
        <row r="224">
          <cell r="A224" t="str">
            <v>ES859U07</v>
          </cell>
          <cell r="B224" t="str">
            <v>TOPOGRAFIA</v>
          </cell>
        </row>
        <row r="225">
          <cell r="A225" t="str">
            <v>ES861U35</v>
          </cell>
          <cell r="B225" t="str">
            <v>SEGURIDAD INDUSTRIAL</v>
          </cell>
        </row>
        <row r="226">
          <cell r="A226" t="str">
            <v>ES861ZYA</v>
          </cell>
          <cell r="B226" t="str">
            <v>PROTECCION INDUSTRIAL MINA</v>
          </cell>
        </row>
        <row r="227">
          <cell r="A227" t="str">
            <v>ES861ZYC</v>
          </cell>
          <cell r="B227" t="str">
            <v>PROTECCION INDUSTRIAL PROYECTO SUR</v>
          </cell>
        </row>
        <row r="228">
          <cell r="A228" t="str">
            <v>ES863A05</v>
          </cell>
          <cell r="B228" t="str">
            <v>PLANTA Y CONTROL INVENTARIOS</v>
          </cell>
        </row>
        <row r="229">
          <cell r="A229" t="str">
            <v>ES863A40</v>
          </cell>
          <cell r="B229" t="str">
            <v>ALMACEN Y COMPRAS</v>
          </cell>
        </row>
        <row r="230">
          <cell r="A230" t="str">
            <v>ET501SWB</v>
          </cell>
          <cell r="B230" t="str">
            <v>PERFORACION</v>
          </cell>
        </row>
        <row r="231">
          <cell r="A231" t="str">
            <v>ET510SXB</v>
          </cell>
          <cell r="B231" t="str">
            <v>GEOLOGIA BARRANQUILLA</v>
          </cell>
        </row>
        <row r="232">
          <cell r="A232" t="str">
            <v>ET510SXE</v>
          </cell>
          <cell r="B232" t="str">
            <v>PLANEACION A LARGO PLAZO</v>
          </cell>
        </row>
        <row r="233">
          <cell r="A233" t="str">
            <v>ET515S17</v>
          </cell>
          <cell r="B233" t="str">
            <v>CONTROL DE PROYECTO</v>
          </cell>
        </row>
        <row r="234">
          <cell r="A234" t="str">
            <v>ET800AUA</v>
          </cell>
          <cell r="B234" t="str">
            <v>GERENCIA  BARRANQUILLA</v>
          </cell>
        </row>
        <row r="235">
          <cell r="A235" t="str">
            <v>ET800AUC</v>
          </cell>
          <cell r="B235" t="str">
            <v>SERVICIOS GENERALES BARRANQUIL</v>
          </cell>
        </row>
        <row r="236">
          <cell r="A236" t="str">
            <v>ET800AUD</v>
          </cell>
          <cell r="B236" t="str">
            <v>OFICINA BOGOTA</v>
          </cell>
        </row>
        <row r="237">
          <cell r="A237" t="str">
            <v>ET800AUE</v>
          </cell>
          <cell r="B237" t="str">
            <v>LEGAL ( JURIDICA )</v>
          </cell>
        </row>
        <row r="238">
          <cell r="A238" t="str">
            <v>ET800AUL</v>
          </cell>
          <cell r="B238" t="str">
            <v>TRAINING</v>
          </cell>
        </row>
        <row r="239">
          <cell r="A239" t="str">
            <v>ET800AUP</v>
          </cell>
          <cell r="B239" t="str">
            <v>STATIONERY</v>
          </cell>
        </row>
        <row r="240">
          <cell r="A240" t="str">
            <v>ET800AUZ</v>
          </cell>
          <cell r="B240" t="str">
            <v>GERENCIA COMERCIAL CZN</v>
          </cell>
        </row>
        <row r="241">
          <cell r="A241" t="str">
            <v>ET800PUW</v>
          </cell>
          <cell r="B241" t="str">
            <v>RELACIONES PUBLICAS</v>
          </cell>
        </row>
        <row r="242">
          <cell r="A242" t="str">
            <v>ET800XUY</v>
          </cell>
          <cell r="B242" t="str">
            <v>COMISION UTILIZACION PUERTO</v>
          </cell>
        </row>
        <row r="243">
          <cell r="A243" t="str">
            <v>ET800XUZ</v>
          </cell>
          <cell r="B243" t="str">
            <v>GERENCIA COMERCIAL</v>
          </cell>
        </row>
        <row r="244">
          <cell r="A244" t="str">
            <v>ET822AVB</v>
          </cell>
          <cell r="B244" t="str">
            <v>FINANCIERA/CONTABILIDAD</v>
          </cell>
        </row>
        <row r="245">
          <cell r="A245" t="str">
            <v>ET861ZYB</v>
          </cell>
          <cell r="B245" t="str">
            <v>PROTECCION INDUSTRIAL BARRANQ.</v>
          </cell>
        </row>
        <row r="246">
          <cell r="A246" t="str">
            <v>ET863A40</v>
          </cell>
          <cell r="B246" t="str">
            <v>COMPRAS Y SUMINISTROS</v>
          </cell>
        </row>
        <row r="247">
          <cell r="A247" t="str">
            <v>ET876AZB</v>
          </cell>
          <cell r="B247" t="str">
            <v>SISTEMAS BARRANQUILLA</v>
          </cell>
        </row>
        <row r="248">
          <cell r="A248" t="str">
            <v>EY800A50</v>
          </cell>
          <cell r="B248" t="str">
            <v>TRANSPORTE DE CARBON</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01"/>
      <sheetName val="PRESUPUESTO OFICIAL SRN 001"/>
      <sheetName val="PRESUPUESTO LICITACIÓN SRN 001"/>
      <sheetName val="SRN-005"/>
      <sheetName val="PRESUPUESTO OFICIAL SRN005"/>
      <sheetName val="PRESUPUESTO LICITACIÓN  SRN005"/>
      <sheetName val="MEDIA"/>
      <sheetName val="PRESUPUESTO OFICIAL SRN002"/>
      <sheetName val="PRESUPUESTO LICITACIÓN SRN002"/>
      <sheetName val="Hoja1"/>
    </sheetNames>
    <sheetDataSet>
      <sheetData sheetId="0" refreshError="1"/>
      <sheetData sheetId="1" refreshError="1"/>
      <sheetData sheetId="2">
        <row r="8">
          <cell r="I8">
            <v>0.8</v>
          </cell>
        </row>
      </sheetData>
      <sheetData sheetId="3">
        <row r="3">
          <cell r="C3">
            <v>160496000000</v>
          </cell>
        </row>
      </sheetData>
      <sheetData sheetId="4" refreshError="1"/>
      <sheetData sheetId="5" refreshError="1"/>
      <sheetData sheetId="6" refreshError="1"/>
      <sheetData sheetId="7"/>
      <sheetData sheetId="8"/>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 val="C - CENTROS DE COSTO Y GASTOS"/>
    </sheetNames>
    <sheetDataSet>
      <sheetData sheetId="0"/>
      <sheetData sheetId="1"/>
      <sheetData sheetId="2"/>
      <sheetData sheetId="3"/>
      <sheetData sheetId="4"/>
      <sheetData sheetId="5"/>
      <sheetData sheetId="6"/>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SUMMARY"/>
      <sheetName val="PresentationJan02"/>
      <sheetName val="Chart - Real cashflow"/>
      <sheetName val="Chart_Direct_per_BCM"/>
      <sheetName val="Chart_Indiect_BCM"/>
      <sheetName val="Chart_Cost_per_ton"/>
      <sheetName val="Manpower"/>
      <sheetName val="Chart_Staff_prod"/>
      <sheetName val="Funding Sens"/>
      <sheetName val="NAME_RANGES"/>
      <sheetName val="Cuentas"/>
      <sheetName val="Budget Assumptions"/>
      <sheetName val="Mine Hours"/>
    </sheetNames>
    <sheetDataSet>
      <sheetData sheetId="0" refreshError="1"/>
      <sheetData sheetId="1" refreshError="1">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row>
        <row r="7">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cell r="AB7">
            <v>2021</v>
          </cell>
          <cell r="AC7">
            <v>2022</v>
          </cell>
          <cell r="AD7">
            <v>2023</v>
          </cell>
          <cell r="AE7">
            <v>2024</v>
          </cell>
          <cell r="AF7">
            <v>2025</v>
          </cell>
          <cell r="AG7">
            <v>2026</v>
          </cell>
          <cell r="AH7">
            <v>2027</v>
          </cell>
          <cell r="AI7">
            <v>2028</v>
          </cell>
          <cell r="AJ7">
            <v>2029</v>
          </cell>
          <cell r="AK7">
            <v>2030</v>
          </cell>
          <cell r="AL7">
            <v>2031</v>
          </cell>
          <cell r="AM7">
            <v>2032</v>
          </cell>
          <cell r="AN7">
            <v>2033</v>
          </cell>
          <cell r="AO7">
            <v>2034</v>
          </cell>
          <cell r="AP7">
            <v>2035</v>
          </cell>
        </row>
      </sheetData>
      <sheetData sheetId="2" refreshError="1"/>
      <sheetData sheetId="3" refreshError="1"/>
      <sheetData sheetId="4" refreshError="1"/>
      <sheetData sheetId="5" refreshError="1">
        <row r="115">
          <cell r="H115">
            <v>0</v>
          </cell>
          <cell r="I115">
            <v>1206811.3162431244</v>
          </cell>
          <cell r="J115">
            <v>1590961.4604705418</v>
          </cell>
          <cell r="K115">
            <v>1730575.9564541497</v>
          </cell>
          <cell r="L115">
            <v>2142682.256418678</v>
          </cell>
          <cell r="M115">
            <v>2331224.9058954678</v>
          </cell>
          <cell r="N115">
            <v>2527412.2357362211</v>
          </cell>
          <cell r="O115">
            <v>2782518.5932018678</v>
          </cell>
          <cell r="P115">
            <v>2990274.6542298207</v>
          </cell>
          <cell r="Q115">
            <v>3255224.9335835539</v>
          </cell>
          <cell r="R115">
            <v>3543863.9346611197</v>
          </cell>
          <cell r="S115">
            <v>3857892.2832937399</v>
          </cell>
          <cell r="T115">
            <v>4210360.3970687324</v>
          </cell>
          <cell r="U115">
            <v>4577346.5782707063</v>
          </cell>
          <cell r="V115">
            <v>4980025.8478291696</v>
          </cell>
          <cell r="W115">
            <v>5417191.7475218112</v>
          </cell>
          <cell r="X115">
            <v>5905662.3185034748</v>
          </cell>
          <cell r="Y115">
            <v>6447098.6326881014</v>
          </cell>
          <cell r="Z115">
            <v>7045903.5760849994</v>
          </cell>
          <cell r="AA115">
            <v>7698227.6157233259</v>
          </cell>
          <cell r="AB115">
            <v>8420931.9875317588</v>
          </cell>
          <cell r="AC115">
            <v>9154929.3827340007</v>
          </cell>
          <cell r="AD115">
            <v>9950027.8819846939</v>
          </cell>
          <cell r="AE115">
            <v>10877630.038753988</v>
          </cell>
          <cell r="AF115">
            <v>11856187.62579206</v>
          </cell>
          <cell r="AG115">
            <v>12920325.71476049</v>
          </cell>
          <cell r="AH115">
            <v>13917885.430683093</v>
          </cell>
          <cell r="AI115">
            <v>15074425.760493625</v>
          </cell>
          <cell r="AJ115">
            <v>16137978.734628152</v>
          </cell>
          <cell r="AK115">
            <v>17468548.02603187</v>
          </cell>
          <cell r="AL115">
            <v>18989981.072840311</v>
          </cell>
          <cell r="AM115">
            <v>20617869.364584539</v>
          </cell>
          <cell r="AN115">
            <v>22498179.187074836</v>
          </cell>
          <cell r="AO115">
            <v>0</v>
          </cell>
          <cell r="AP115">
            <v>0</v>
          </cell>
        </row>
      </sheetData>
      <sheetData sheetId="6" refreshError="1"/>
      <sheetData sheetId="7" refreshError="1">
        <row r="220">
          <cell r="H220">
            <v>0</v>
          </cell>
          <cell r="I220">
            <v>79473.272158005973</v>
          </cell>
          <cell r="J220">
            <v>121159.24741547462</v>
          </cell>
          <cell r="K220">
            <v>138831.25320728825</v>
          </cell>
          <cell r="L220">
            <v>165785.77467879959</v>
          </cell>
          <cell r="M220">
            <v>190917.92305694884</v>
          </cell>
          <cell r="N220">
            <v>258001.33070891688</v>
          </cell>
          <cell r="O220">
            <v>235593.58128829021</v>
          </cell>
          <cell r="P220">
            <v>252745.9023023271</v>
          </cell>
          <cell r="Q220">
            <v>272046.60475126794</v>
          </cell>
          <cell r="R220">
            <v>296168.84630370059</v>
          </cell>
          <cell r="S220">
            <v>337381.95546043792</v>
          </cell>
          <cell r="T220">
            <v>378853.58366595773</v>
          </cell>
          <cell r="U220">
            <v>382371.67366648669</v>
          </cell>
          <cell r="V220">
            <v>416149.47135807847</v>
          </cell>
          <cell r="W220">
            <v>453541.60725573817</v>
          </cell>
          <cell r="X220">
            <v>494872.80641763937</v>
          </cell>
          <cell r="Y220">
            <v>590402.78496183048</v>
          </cell>
          <cell r="Z220">
            <v>647534.24416291888</v>
          </cell>
          <cell r="AA220">
            <v>621931.53193357016</v>
          </cell>
          <cell r="AB220">
            <v>707285.33604189672</v>
          </cell>
          <cell r="AC220">
            <v>768894.70777026401</v>
          </cell>
          <cell r="AD220">
            <v>836491.10380335024</v>
          </cell>
          <cell r="AE220">
            <v>915637.66825006052</v>
          </cell>
          <cell r="AF220">
            <v>988202.51676026243</v>
          </cell>
          <cell r="AG220">
            <v>1083453.4019695069</v>
          </cell>
          <cell r="AH220">
            <v>1149532.5247207507</v>
          </cell>
          <cell r="AI220">
            <v>1306621.9229090856</v>
          </cell>
          <cell r="AJ220">
            <v>1337347.2573900749</v>
          </cell>
          <cell r="AK220">
            <v>1373160.5080485593</v>
          </cell>
          <cell r="AL220">
            <v>1504272.9953725506</v>
          </cell>
          <cell r="AM220">
            <v>1634544.1738149791</v>
          </cell>
          <cell r="AN220">
            <v>1843317.4860387689</v>
          </cell>
          <cell r="AO220">
            <v>122151.15189286045</v>
          </cell>
          <cell r="AP220">
            <v>-65782.221973186271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2009 Vs 2010"/>
      <sheetName val="Oficial 2010 Vs ppta HB Enero"/>
      <sheetName val="Oficial 2010 Vs ppta HB Ene (2)"/>
      <sheetName val="Pesos Rizza"/>
      <sheetName val="equipo"/>
      <sheetName val="materiales"/>
      <sheetName val="mano"/>
      <sheetName val="Ppto Rev. A"/>
    </sheetNames>
    <sheetDataSet>
      <sheetData sheetId="0"/>
      <sheetData sheetId="1"/>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Equipo"/>
      <sheetName val="materiales"/>
      <sheetName val="otros"/>
      <sheetName val="LOCALIZACION ESTRUCTURAS"/>
      <sheetName val="LOCALIZACION CARRETERAS"/>
      <sheetName val="200.1"/>
      <sheetName val="200.2"/>
      <sheetName val="201.1P"/>
      <sheetName val="201.2P ciclopeo"/>
      <sheetName val="201.2.1P reforzado"/>
      <sheetName val="201.3P"/>
      <sheetName val="201.4"/>
      <sheetName val="201.5"/>
      <sheetName val="201.7"/>
      <sheetName val="201.8"/>
      <sheetName val="201.9"/>
      <sheetName val="201.9P"/>
      <sheetName val="201.10"/>
      <sheetName val="201.11"/>
      <sheetName val="201.12"/>
      <sheetName val="201.13 Y 201.17"/>
      <sheetName val="REMOCION SERVICIOS EX."/>
      <sheetName val="201.14"/>
      <sheetName val="201.15"/>
      <sheetName val="201.16"/>
      <sheetName val="201.18"/>
      <sheetName val="201.19"/>
      <sheetName val="201.20"/>
      <sheetName val="201.21"/>
      <sheetName val="201.22"/>
      <sheetName val="210.1.1"/>
      <sheetName val="210.1.2"/>
      <sheetName val="210.2.1"/>
      <sheetName val="210.2 OTRA"/>
      <sheetName val="210.2 .3"/>
      <sheetName val="210.2.2"/>
      <sheetName val="210.2.4"/>
      <sheetName val="211.1"/>
      <sheetName val="220.1"/>
      <sheetName val="221.1"/>
      <sheetName val="221.2"/>
      <sheetName val="225P"/>
      <sheetName val="230.1"/>
      <sheetName val="230.2"/>
      <sheetName val="231.1"/>
      <sheetName val="232.1"/>
      <sheetName val="234.1"/>
      <sheetName val="310.1"/>
      <sheetName val="311.1"/>
      <sheetName val="311P1"/>
      <sheetName val="311P2"/>
      <sheetName val="311P3"/>
      <sheetName val="312.1"/>
      <sheetName val="312.2"/>
      <sheetName val="312.3"/>
      <sheetName val="312.4"/>
      <sheetName val="320.1"/>
      <sheetName val="320.1P1"/>
      <sheetName val="320.1P2"/>
      <sheetName val="320.2"/>
      <sheetName val="330.1"/>
      <sheetName val="330.2"/>
      <sheetName val="340.1"/>
      <sheetName val="340.2"/>
      <sheetName val="340.3"/>
      <sheetName val="341.1"/>
      <sheetName val="341.2"/>
      <sheetName val="342.1"/>
      <sheetName val="342.1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P"/>
      <sheetName val="450.P1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0.1P"/>
      <sheetName val="461.1"/>
      <sheetName val="461.2"/>
      <sheetName val="462.1P"/>
      <sheetName val="462.1"/>
      <sheetName val="462.1.1"/>
      <sheetName val="462.4P"/>
      <sheetName val="462.2"/>
      <sheetName val="464.1"/>
      <sheetName val="464.2"/>
      <sheetName val="464.3"/>
      <sheetName val="464.4"/>
      <sheetName val="465.1"/>
      <sheetName val="466.1"/>
      <sheetName val="466.2"/>
      <sheetName val="500.1"/>
      <sheetName val="500.1 P"/>
      <sheetName val="501.1"/>
      <sheetName val="510.1"/>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1"/>
      <sheetName val="632P"/>
      <sheetName val="640.1"/>
      <sheetName val="640.2"/>
      <sheetName val="640.3"/>
      <sheetName val="641.1"/>
      <sheetName val="641.2"/>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1"/>
      <sheetName val="661 TIPO 2"/>
      <sheetName val="661 OTRO"/>
      <sheetName val="662.1"/>
      <sheetName val="662.2"/>
      <sheetName val="670.1"/>
      <sheetName val="670.2"/>
      <sheetName val="671.1"/>
      <sheetName val="671.2"/>
      <sheetName val="672.1"/>
      <sheetName val="673.2"/>
      <sheetName val="673.1"/>
      <sheetName val="673.3"/>
      <sheetName val="674.1"/>
      <sheetName val="674.2"/>
      <sheetName val="680.1"/>
      <sheetName val="680.2"/>
      <sheetName val="680.3"/>
      <sheetName val="680P"/>
      <sheetName val="681.1"/>
      <sheetName val="682"/>
      <sheetName val="682.1"/>
      <sheetName val="690.1"/>
      <sheetName val="700.1"/>
      <sheetName val="700.2"/>
      <sheetName val="700.3"/>
      <sheetName val="700.4"/>
      <sheetName val="700P BANDAS SONORAS "/>
      <sheetName val="701"/>
      <sheetName val="710.1"/>
      <sheetName val="710.2"/>
      <sheetName val="710.3"/>
      <sheetName val="710.4"/>
      <sheetName val="710.5"/>
      <sheetName val="720.1"/>
      <sheetName val="730.1"/>
      <sheetName val="730.2"/>
      <sheetName val="730.3"/>
      <sheetName val="731.1"/>
      <sheetName val="740.1"/>
      <sheetName val="741.1"/>
      <sheetName val="800.1"/>
      <sheetName val="800.2"/>
      <sheetName val="800.3"/>
      <sheetName val="800.4"/>
      <sheetName val="800P"/>
      <sheetName val="801.1"/>
      <sheetName val="801.2"/>
      <sheetName val="801.3"/>
      <sheetName val="801.4"/>
      <sheetName val="801.5"/>
      <sheetName val="801.6"/>
      <sheetName val="801.7"/>
      <sheetName val="810.1"/>
      <sheetName val="810.1P"/>
      <sheetName val="810.2"/>
      <sheetName val="815P"/>
      <sheetName val="900.1"/>
      <sheetName val="900.2"/>
      <sheetName val="900.3"/>
      <sheetName val="Afirmado"/>
      <sheetName val="Hoja1"/>
    </sheetNames>
    <sheetDataSet>
      <sheetData sheetId="0"/>
      <sheetData sheetId="1">
        <row r="1">
          <cell r="A1" t="str">
            <v>GRUPO</v>
          </cell>
          <cell r="D1">
            <v>2</v>
          </cell>
        </row>
        <row r="2">
          <cell r="A2" t="str">
            <v>Administrador</v>
          </cell>
          <cell r="D2" t="str">
            <v>CONSORCIO INCIVIAS 2010</v>
          </cell>
        </row>
        <row r="3">
          <cell r="A3">
            <v>4305</v>
          </cell>
          <cell r="D3" t="str">
            <v>Via Ibague - Mariquita (PR 0+0000 - PR 105+0193)</v>
          </cell>
        </row>
        <row r="4">
          <cell r="A4">
            <v>5007</v>
          </cell>
        </row>
        <row r="7">
          <cell r="A7" t="str">
            <v>ITEM DE PAGO</v>
          </cell>
          <cell r="B7" t="str">
            <v>ESP. GRAL.</v>
          </cell>
          <cell r="C7" t="str">
            <v>ESP. PART.</v>
          </cell>
          <cell r="D7" t="str">
            <v>DESCRIPCION</v>
          </cell>
          <cell r="E7" t="str">
            <v xml:space="preserve">UNIDAD </v>
          </cell>
          <cell r="F7" t="str">
            <v>COSTO TOTAL</v>
          </cell>
          <cell r="G7" t="str">
            <v>CODIGO CUBS</v>
          </cell>
          <cell r="H7" t="str">
            <v>CODIGO CUBS</v>
          </cell>
          <cell r="I7" t="str">
            <v>NOTAS</v>
          </cell>
        </row>
        <row r="8">
          <cell r="A8" t="str">
            <v>200P1</v>
          </cell>
          <cell r="B8" t="str">
            <v>200-07</v>
          </cell>
          <cell r="D8" t="str">
            <v>LOCALIZACION ESTRUCTURAS</v>
          </cell>
          <cell r="E8" t="str">
            <v>M²</v>
          </cell>
          <cell r="F8">
            <v>1600</v>
          </cell>
          <cell r="H8" t="str">
            <v>3.6.1.1.1 </v>
          </cell>
        </row>
        <row r="9">
          <cell r="A9" t="str">
            <v>200P2</v>
          </cell>
          <cell r="B9" t="str">
            <v>200-07</v>
          </cell>
          <cell r="D9" t="str">
            <v>LOCALIZACION CARRETERAS</v>
          </cell>
          <cell r="E9" t="str">
            <v>ML</v>
          </cell>
          <cell r="F9">
            <v>1738</v>
          </cell>
          <cell r="H9" t="str">
            <v> 3.6.1.1.2 </v>
          </cell>
        </row>
        <row r="10">
          <cell r="A10" t="str">
            <v>200.1</v>
          </cell>
          <cell r="B10" t="str">
            <v>200-07</v>
          </cell>
          <cell r="D10" t="str">
            <v xml:space="preserve"> DESMONTE Y LIMPIEZA EN BOSQUE           </v>
          </cell>
          <cell r="E10" t="str">
            <v xml:space="preserve"> HA</v>
          </cell>
          <cell r="F10">
            <v>2060387</v>
          </cell>
          <cell r="G10" t="str">
            <v>3.6.1.2.2</v>
          </cell>
          <cell r="H10" t="str">
            <v>3.6.1.2.1</v>
          </cell>
        </row>
        <row r="11">
          <cell r="A11" t="str">
            <v>200.2</v>
          </cell>
          <cell r="B11" t="str">
            <v>200-07</v>
          </cell>
          <cell r="D11" t="str">
            <v xml:space="preserve">DESMONTE Y LIMPIEZA EN ZONAS NO BOSCOSAS           </v>
          </cell>
          <cell r="E11" t="str">
            <v xml:space="preserve"> HA</v>
          </cell>
          <cell r="F11">
            <v>1072816.5391666668</v>
          </cell>
          <cell r="G11" t="str">
            <v>3.6.1.2.4</v>
          </cell>
          <cell r="H11" t="str">
            <v>3.6.1.2.3</v>
          </cell>
        </row>
        <row r="12">
          <cell r="A12" t="str">
            <v>201.1P Y 201.5P</v>
          </cell>
          <cell r="B12" t="str">
            <v>201-07</v>
          </cell>
          <cell r="C12" t="str">
            <v>201-07P</v>
          </cell>
          <cell r="D12" t="str">
            <v>DEMOLICIÓN DE EDIFICACIONES.</v>
          </cell>
          <cell r="E12" t="str">
            <v>M²</v>
          </cell>
          <cell r="F12">
            <v>7034</v>
          </cell>
          <cell r="H12" t="e">
            <v>#N/A</v>
          </cell>
          <cell r="I12" t="str">
            <v>ITEMS DE DEMOLICION EN DIFERENTES UNIDADES</v>
          </cell>
        </row>
        <row r="13">
          <cell r="A13" t="str">
            <v>201.7</v>
          </cell>
          <cell r="B13" t="str">
            <v>201-07</v>
          </cell>
          <cell r="D13" t="str">
            <v>DEMOLICION DE ESTRUCTURAS</v>
          </cell>
          <cell r="E13" t="str">
            <v>M³</v>
          </cell>
          <cell r="F13">
            <v>68654</v>
          </cell>
          <cell r="G13" t="str">
            <v>3.2.1.3.5</v>
          </cell>
          <cell r="H13" t="str">
            <v xml:space="preserve">3.6.1.3.13  </v>
          </cell>
          <cell r="I13" t="str">
            <v>POR LO CUAL SE REGISTRAN COMO PARTICULARES</v>
          </cell>
        </row>
        <row r="14">
          <cell r="A14" t="str">
            <v>201.2P</v>
          </cell>
          <cell r="B14" t="str">
            <v>201-07</v>
          </cell>
          <cell r="C14" t="str">
            <v>201-07P</v>
          </cell>
          <cell r="D14" t="str">
            <v>DEMOLICION DE ESTRUCTURAS (CONCRETO CICLOPEO)</v>
          </cell>
          <cell r="E14" t="str">
            <v>M³</v>
          </cell>
          <cell r="F14">
            <v>70578</v>
          </cell>
          <cell r="G14" t="str">
            <v>3.6.1.3.14</v>
          </cell>
          <cell r="H14" t="str">
            <v>3.6.1.3.11</v>
          </cell>
        </row>
        <row r="15">
          <cell r="A15" t="str">
            <v>201.2.1P</v>
          </cell>
          <cell r="B15" t="str">
            <v>201-07</v>
          </cell>
          <cell r="C15" t="str">
            <v>201-07P</v>
          </cell>
          <cell r="D15" t="str">
            <v>DEMOLICION DE ESTRUCTURAS (CONCRETO REFORZADO)</v>
          </cell>
          <cell r="E15" t="str">
            <v>M³</v>
          </cell>
          <cell r="F15">
            <v>90718</v>
          </cell>
          <cell r="G15" t="str">
            <v>3.6.1.3.14</v>
          </cell>
          <cell r="H15" t="e">
            <v>#N/A</v>
          </cell>
        </row>
        <row r="16">
          <cell r="A16" t="str">
            <v>201.9P</v>
          </cell>
          <cell r="B16" t="str">
            <v>201-07</v>
          </cell>
          <cell r="C16" t="str">
            <v>201-07P</v>
          </cell>
          <cell r="D16" t="str">
            <v xml:space="preserve">DEMOLICION PISOS, ANDENES Y BORDILLOS DE CONCRETO.  </v>
          </cell>
          <cell r="E16" t="str">
            <v>M³</v>
          </cell>
          <cell r="F16">
            <v>37559</v>
          </cell>
          <cell r="G16" t="str">
            <v>3.6.1.3.38</v>
          </cell>
          <cell r="H16" t="e">
            <v>#N/A</v>
          </cell>
        </row>
        <row r="17">
          <cell r="A17" t="str">
            <v>201.3P</v>
          </cell>
          <cell r="B17" t="str">
            <v>201-07</v>
          </cell>
          <cell r="C17" t="str">
            <v>201-07P</v>
          </cell>
          <cell r="D17" t="str">
            <v>DEMOLICION DE PAVIMENTOS RIGIDOS</v>
          </cell>
          <cell r="E17" t="str">
            <v>M³</v>
          </cell>
          <cell r="F17">
            <v>57494</v>
          </cell>
          <cell r="H17" t="str">
            <v>3.6.1.3.15</v>
          </cell>
        </row>
        <row r="18">
          <cell r="A18" t="str">
            <v>201.4</v>
          </cell>
          <cell r="B18" t="str">
            <v>201-07</v>
          </cell>
          <cell r="C18" t="str">
            <v>201-07P</v>
          </cell>
          <cell r="D18" t="str">
            <v xml:space="preserve">DEMOLICION DE OBSTACULOS.   </v>
          </cell>
          <cell r="E18" t="str">
            <v>M³</v>
          </cell>
          <cell r="F18">
            <v>16619</v>
          </cell>
          <cell r="H18" t="str">
            <v>3.6.1.3.14</v>
          </cell>
        </row>
        <row r="19">
          <cell r="A19" t="str">
            <v>201.5</v>
          </cell>
          <cell r="D19" t="str">
            <v>DEMOLICIÓN DE EDIFICACIONES.</v>
          </cell>
          <cell r="E19" t="str">
            <v>U</v>
          </cell>
          <cell r="F19">
            <v>7034</v>
          </cell>
          <cell r="H19" t="str">
            <v>3.3.1.1</v>
          </cell>
        </row>
        <row r="20">
          <cell r="A20" t="str">
            <v>201.8</v>
          </cell>
          <cell r="D20" t="str">
            <v>DEMOLICION DE PAVIMENTOS RIGIDOS.</v>
          </cell>
          <cell r="E20" t="str">
            <v>M²</v>
          </cell>
          <cell r="F20">
            <v>16018</v>
          </cell>
          <cell r="H20" t="str">
            <v>3.6.1.3.15</v>
          </cell>
        </row>
        <row r="21">
          <cell r="A21" t="str">
            <v>201.9</v>
          </cell>
          <cell r="D21" t="str">
            <v xml:space="preserve">DEMOLICION PISOS Y ANDENES DE CONCRETO.  </v>
          </cell>
          <cell r="E21" t="str">
            <v>M²</v>
          </cell>
          <cell r="F21">
            <v>13921</v>
          </cell>
          <cell r="H21" t="str">
            <v>3.6.1.3.33</v>
          </cell>
        </row>
        <row r="22">
          <cell r="A22" t="str">
            <v>201.10</v>
          </cell>
          <cell r="D22" t="str">
            <v>DEMOLICION DE BORDILLOS DE CONCRETO</v>
          </cell>
          <cell r="E22" t="str">
            <v>ML</v>
          </cell>
          <cell r="F22">
            <v>8865</v>
          </cell>
          <cell r="H22" t="str">
            <v>3.6.1.3.35</v>
          </cell>
        </row>
        <row r="23">
          <cell r="A23" t="str">
            <v>201.11</v>
          </cell>
          <cell r="B23" t="str">
            <v>201-07</v>
          </cell>
          <cell r="C23" t="str">
            <v>201-07P</v>
          </cell>
          <cell r="D23" t="str">
            <v xml:space="preserve">DESMONTAJE Y TRASLADO DE ESTRUCTURAS METALICAS. </v>
          </cell>
          <cell r="E23" t="str">
            <v>KG</v>
          </cell>
          <cell r="F23">
            <v>4881</v>
          </cell>
          <cell r="H23" t="str">
            <v>3.6.1.3</v>
          </cell>
        </row>
        <row r="24">
          <cell r="A24" t="str">
            <v>201.12</v>
          </cell>
          <cell r="B24" t="str">
            <v>201-07</v>
          </cell>
          <cell r="C24" t="str">
            <v>201-07P</v>
          </cell>
          <cell r="D24" t="str">
            <v xml:space="preserve">REMOCION DE ESPECIES VEGETALES    </v>
          </cell>
          <cell r="E24" t="str">
            <v>U</v>
          </cell>
          <cell r="F24">
            <v>347417</v>
          </cell>
          <cell r="G24" t="str">
            <v>3.6.1.3.47</v>
          </cell>
          <cell r="H24" t="str">
            <v>3.6.1.3.47</v>
          </cell>
        </row>
        <row r="25">
          <cell r="A25" t="str">
            <v>201.13 Y 201.17</v>
          </cell>
          <cell r="B25" t="str">
            <v>201-07</v>
          </cell>
          <cell r="D25" t="str">
            <v>REMOCION DE OBSTACULOS</v>
          </cell>
          <cell r="E25" t="str">
            <v>U Y ML</v>
          </cell>
          <cell r="F25">
            <v>55620</v>
          </cell>
          <cell r="H25" t="e">
            <v>#N/A</v>
          </cell>
        </row>
        <row r="26">
          <cell r="B26" t="str">
            <v>201-07</v>
          </cell>
          <cell r="D26" t="str">
            <v xml:space="preserve">REMOCION SERVICIOS EXISTENTES    </v>
          </cell>
          <cell r="E26" t="str">
            <v>U</v>
          </cell>
          <cell r="F26">
            <v>0</v>
          </cell>
          <cell r="H26" t="e">
            <v>#N/A</v>
          </cell>
          <cell r="I26" t="str">
            <v>NO INCLUIDO EN ESPECIFICACIONES 2007</v>
          </cell>
        </row>
        <row r="27">
          <cell r="A27" t="str">
            <v>201.14</v>
          </cell>
          <cell r="B27" t="str">
            <v>201-07</v>
          </cell>
          <cell r="D27" t="str">
            <v xml:space="preserve">REMOCION DUCTOS DE SERVICIOS EXISTENTES </v>
          </cell>
          <cell r="E27" t="str">
            <v>ML</v>
          </cell>
          <cell r="F27">
            <v>0</v>
          </cell>
          <cell r="G27" t="str">
            <v>3.6.1.3.10</v>
          </cell>
          <cell r="H27" t="str">
            <v>3.6.1.3.9</v>
          </cell>
        </row>
        <row r="28">
          <cell r="A28" t="str">
            <v>201.15</v>
          </cell>
          <cell r="B28" t="str">
            <v>201-07</v>
          </cell>
          <cell r="D28" t="str">
            <v>REMOCION DE ALCANTARILLAS</v>
          </cell>
          <cell r="E28" t="str">
            <v>ML</v>
          </cell>
          <cell r="F28">
            <v>46848</v>
          </cell>
          <cell r="G28" t="str">
            <v>3.2.1.9.38</v>
          </cell>
          <cell r="H28" t="str">
            <v>3.6.1.3</v>
          </cell>
        </row>
        <row r="29">
          <cell r="A29" t="str">
            <v>201.16</v>
          </cell>
          <cell r="B29" t="str">
            <v>201-07</v>
          </cell>
          <cell r="D29" t="str">
            <v xml:space="preserve">REMOCION DE CERCAS DE ALAMBRE       </v>
          </cell>
          <cell r="E29" t="str">
            <v>ML</v>
          </cell>
          <cell r="F29">
            <v>12206</v>
          </cell>
          <cell r="H29" t="str">
            <v>3.6.1.3</v>
          </cell>
        </row>
        <row r="30">
          <cell r="A30" t="str">
            <v>201.18</v>
          </cell>
          <cell r="B30" t="str">
            <v>201-07</v>
          </cell>
          <cell r="D30" t="str">
            <v xml:space="preserve">TRASLADO DE POSTES. </v>
          </cell>
          <cell r="E30" t="str">
            <v>UN</v>
          </cell>
          <cell r="F30">
            <v>4881</v>
          </cell>
          <cell r="H30" t="str">
            <v>3.6.1.3.1</v>
          </cell>
        </row>
        <row r="31">
          <cell r="A31" t="str">
            <v>201.19</v>
          </cell>
          <cell r="B31" t="str">
            <v>201-07</v>
          </cell>
          <cell r="D31" t="str">
            <v xml:space="preserve">TRASLADO DE TORRES. </v>
          </cell>
          <cell r="E31" t="str">
            <v>UN</v>
          </cell>
          <cell r="F31">
            <v>4881</v>
          </cell>
          <cell r="H31" t="str">
            <v>3.6.1.3</v>
          </cell>
        </row>
        <row r="32">
          <cell r="A32" t="str">
            <v>201.2</v>
          </cell>
          <cell r="B32" t="str">
            <v>201-07</v>
          </cell>
          <cell r="D32" t="str">
            <v>REMOCION DE RIELES</v>
          </cell>
          <cell r="E32" t="str">
            <v>ML</v>
          </cell>
          <cell r="F32">
            <v>46848</v>
          </cell>
          <cell r="H32" t="str">
            <v>3.6.1.3.11</v>
          </cell>
        </row>
        <row r="33">
          <cell r="A33" t="str">
            <v>201.21</v>
          </cell>
          <cell r="B33" t="str">
            <v>201-07</v>
          </cell>
          <cell r="D33" t="str">
            <v>REMOCION DE DEFENSAS METALICAS</v>
          </cell>
          <cell r="E33" t="str">
            <v>ML</v>
          </cell>
          <cell r="F33">
            <v>46848</v>
          </cell>
          <cell r="H33" t="str">
            <v>3.6.1.3</v>
          </cell>
        </row>
        <row r="34">
          <cell r="A34" t="str">
            <v>201.22</v>
          </cell>
          <cell r="B34" t="str">
            <v>201-07</v>
          </cell>
          <cell r="D34" t="str">
            <v>REMOCION DE BARRERAS DE SEGURIDAD</v>
          </cell>
          <cell r="E34" t="str">
            <v>ML</v>
          </cell>
          <cell r="F34">
            <v>46848</v>
          </cell>
          <cell r="H34" t="str">
            <v>3.6.1.3.13</v>
          </cell>
        </row>
        <row r="35">
          <cell r="A35" t="str">
            <v>210.1.1</v>
          </cell>
          <cell r="B35" t="str">
            <v>210-07</v>
          </cell>
          <cell r="D35" t="str">
            <v>EXCAVACIÓN EN MATERIAL COMÚN DE LA EXPLANACIÓN Y CANALES</v>
          </cell>
          <cell r="E35" t="str">
            <v>M³</v>
          </cell>
          <cell r="F35">
            <v>4165</v>
          </cell>
          <cell r="G35" t="str">
            <v>3.6.2.1.1</v>
          </cell>
          <cell r="H35" t="str">
            <v xml:space="preserve">3.6.2.1.1 </v>
          </cell>
          <cell r="I35" t="str">
            <v>EXCAVACIÓN EN MATERIAL COMÚN DE LA EXPLANACIÓN Y CANALES</v>
          </cell>
        </row>
        <row r="36">
          <cell r="A36" t="str">
            <v>210.1.2</v>
          </cell>
          <cell r="B36" t="str">
            <v>210-07</v>
          </cell>
          <cell r="D36" t="str">
            <v>EXCAVACION SIN CLASIFICAR DE PRESTAMOS</v>
          </cell>
          <cell r="E36" t="str">
            <v>M³</v>
          </cell>
          <cell r="F36">
            <v>3408</v>
          </cell>
          <cell r="H36" t="str">
            <v>3.6.2.1.3 </v>
          </cell>
        </row>
        <row r="37">
          <cell r="A37" t="str">
            <v>210.2.1</v>
          </cell>
          <cell r="B37" t="str">
            <v>210-07</v>
          </cell>
          <cell r="D37" t="str">
            <v>EXCAVACION EN ROCA DE LA EXPLANACION Y CANALES</v>
          </cell>
          <cell r="E37" t="str">
            <v>M³</v>
          </cell>
          <cell r="F37">
            <v>12426</v>
          </cell>
          <cell r="G37" t="str">
            <v>3.6.2.1.3</v>
          </cell>
          <cell r="H37" t="str">
            <v>3.6.2.1.3</v>
          </cell>
        </row>
        <row r="38">
          <cell r="A38" t="str">
            <v>210.2.2</v>
          </cell>
          <cell r="B38" t="str">
            <v>210-07</v>
          </cell>
          <cell r="D38" t="str">
            <v xml:space="preserve">EXCAVACION EN MATERIAL COMUN DE LA EXPLANACION Y CANALES </v>
          </cell>
          <cell r="E38" t="str">
            <v>M³</v>
          </cell>
          <cell r="F38">
            <v>3748</v>
          </cell>
          <cell r="G38" t="str">
            <v>3.6.2.1.5</v>
          </cell>
          <cell r="H38" t="str">
            <v>3.6.2.1.5</v>
          </cell>
        </row>
        <row r="39">
          <cell r="A39" t="str">
            <v>210.2.3</v>
          </cell>
          <cell r="B39" t="str">
            <v>210-07</v>
          </cell>
          <cell r="D39" t="str">
            <v>EXCAVACION EN ROCA DE PRESTAMOS</v>
          </cell>
          <cell r="E39" t="str">
            <v>M³</v>
          </cell>
          <cell r="F39">
            <v>9874</v>
          </cell>
          <cell r="H39" t="str">
            <v>3.6.2.1.5</v>
          </cell>
        </row>
        <row r="40">
          <cell r="A40" t="str">
            <v>210.2.4</v>
          </cell>
          <cell r="B40" t="str">
            <v>210-07</v>
          </cell>
          <cell r="D40" t="str">
            <v>EXCAVACION EN MATERIAL COMUN DE PRESTAMOS</v>
          </cell>
          <cell r="E40" t="str">
            <v>M³</v>
          </cell>
          <cell r="F40">
            <v>3124</v>
          </cell>
          <cell r="H40" t="str">
            <v>3.6.2.1.5</v>
          </cell>
        </row>
        <row r="41">
          <cell r="A41" t="str">
            <v>210.2 OTRA</v>
          </cell>
          <cell r="B41" t="str">
            <v>210-07</v>
          </cell>
          <cell r="D41" t="str">
            <v xml:space="preserve"> EXCAVACION EN ROCA DE LA EXPLANACION Y CANALES (sin explosivos)        </v>
          </cell>
          <cell r="E41" t="str">
            <v>M³</v>
          </cell>
          <cell r="F41">
            <v>12342</v>
          </cell>
          <cell r="G41" t="str">
            <v>3.6.2.1.3</v>
          </cell>
          <cell r="H41" t="str">
            <v>3.6.1.3.11</v>
          </cell>
        </row>
        <row r="42">
          <cell r="A42" t="str">
            <v>211.1</v>
          </cell>
          <cell r="B42" t="str">
            <v>211-07</v>
          </cell>
          <cell r="D42" t="str">
            <v>REMOCION DE DERRUMBES</v>
          </cell>
          <cell r="E42" t="str">
            <v>M³</v>
          </cell>
          <cell r="F42">
            <v>4990</v>
          </cell>
          <cell r="G42" t="str">
            <v>3.6.2.2.1</v>
          </cell>
          <cell r="H42" t="str">
            <v xml:space="preserve">3.6.2.2.1  </v>
          </cell>
        </row>
        <row r="43">
          <cell r="A43" t="str">
            <v>220.1</v>
          </cell>
          <cell r="B43" t="str">
            <v>220-07</v>
          </cell>
          <cell r="D43" t="str">
            <v>TERRAPLEN</v>
          </cell>
          <cell r="E43" t="str">
            <v>M³</v>
          </cell>
          <cell r="F43">
            <v>7138</v>
          </cell>
          <cell r="G43" t="str">
            <v>3.6.2.3.1</v>
          </cell>
          <cell r="H43" t="str">
            <v>3.6.2.3.1</v>
          </cell>
        </row>
        <row r="44">
          <cell r="A44" t="str">
            <v>221.1</v>
          </cell>
          <cell r="B44" t="str">
            <v>221-07</v>
          </cell>
          <cell r="D44" t="str">
            <v>PEDRAPLEN COMPACTO</v>
          </cell>
          <cell r="E44" t="str">
            <v>M³</v>
          </cell>
          <cell r="F44">
            <v>72233</v>
          </cell>
          <cell r="G44" t="str">
            <v>3.6.2.4.2</v>
          </cell>
          <cell r="H44" t="str">
            <v>3.6.2.4.2</v>
          </cell>
        </row>
        <row r="45">
          <cell r="A45" t="str">
            <v>221.2</v>
          </cell>
          <cell r="B45" t="str">
            <v>221-07</v>
          </cell>
          <cell r="D45" t="str">
            <v>PEDRAPLEN SUELTO</v>
          </cell>
          <cell r="E45" t="str">
            <v>M³</v>
          </cell>
          <cell r="F45">
            <v>69548</v>
          </cell>
          <cell r="G45" t="str">
            <v>3.6.2.4.1</v>
          </cell>
          <cell r="H45" t="str">
            <v>3.6.2.4.1</v>
          </cell>
        </row>
        <row r="46">
          <cell r="A46" t="str">
            <v>225P</v>
          </cell>
          <cell r="B46" t="str">
            <v>225-07</v>
          </cell>
          <cell r="D46" t="str">
            <v xml:space="preserve">CONFORMACION DE BOTADERO O ESCOMBRERAS </v>
          </cell>
          <cell r="E46" t="str">
            <v>M³</v>
          </cell>
          <cell r="F46">
            <v>3357</v>
          </cell>
          <cell r="H46" t="str">
            <v>3.2.8.1.1 </v>
          </cell>
        </row>
        <row r="47">
          <cell r="A47" t="str">
            <v>230.1</v>
          </cell>
          <cell r="B47" t="str">
            <v>230-07</v>
          </cell>
          <cell r="D47" t="str">
            <v>MEJORAMIENTO DE LA SUBRASANTE INVOLUCRA SUELO EXISTENTE</v>
          </cell>
          <cell r="E47" t="str">
            <v>M²</v>
          </cell>
          <cell r="F47">
            <v>362</v>
          </cell>
          <cell r="G47" t="str">
            <v>3.6.2.5.1</v>
          </cell>
          <cell r="H47" t="str">
            <v>3.6.2.5.1</v>
          </cell>
        </row>
        <row r="48">
          <cell r="A48" t="str">
            <v>230.2</v>
          </cell>
          <cell r="B48" t="str">
            <v>230-07</v>
          </cell>
          <cell r="D48" t="str">
            <v>MEJORAMIENTO DE LA SUBRASANTE EMPLEANDO UNICAMENTE MATERIAL ADICIONADO</v>
          </cell>
          <cell r="E48" t="str">
            <v>M³</v>
          </cell>
          <cell r="F48">
            <v>14490</v>
          </cell>
          <cell r="G48" t="str">
            <v>3.6.2.5.2</v>
          </cell>
          <cell r="H48" t="str">
            <v>3.6.2.5.2</v>
          </cell>
        </row>
        <row r="49">
          <cell r="A49" t="str">
            <v>231.1</v>
          </cell>
          <cell r="B49" t="str">
            <v>231-07</v>
          </cell>
          <cell r="D49" t="str">
            <v>GEOTEXTIL PARA SEPARACION DE SUELOS DE SUBRASANTE Y CAPAS GRANULARES</v>
          </cell>
          <cell r="E49" t="str">
            <v>M²</v>
          </cell>
          <cell r="F49">
            <v>6465</v>
          </cell>
          <cell r="G49" t="str">
            <v>3.6.8.2.6</v>
          </cell>
          <cell r="H49" t="str">
            <v>3.6.8.2 </v>
          </cell>
        </row>
        <row r="50">
          <cell r="A50" t="str">
            <v>232.1</v>
          </cell>
          <cell r="B50" t="str">
            <v>232-07</v>
          </cell>
          <cell r="D50" t="str">
            <v>GEOTEXTIL PARA ESTABILIZACION DE SUELOS DE SUBRASANTE Y CAPAS GRANULARES</v>
          </cell>
          <cell r="E50" t="str">
            <v>M²</v>
          </cell>
          <cell r="F50">
            <v>6465</v>
          </cell>
          <cell r="G50" t="str">
            <v>3.6.8.2.6</v>
          </cell>
          <cell r="H50" t="str">
            <v>3.6.8.2 </v>
          </cell>
        </row>
        <row r="51">
          <cell r="A51" t="str">
            <v>234.1</v>
          </cell>
          <cell r="B51" t="str">
            <v>234-07</v>
          </cell>
          <cell r="D51" t="str">
            <v>AFINAMIENTO DE TALUDES</v>
          </cell>
          <cell r="E51" t="str">
            <v>M²</v>
          </cell>
          <cell r="F51">
            <v>6391</v>
          </cell>
          <cell r="H51" t="str">
            <v>3.6.8.2 </v>
          </cell>
        </row>
        <row r="52">
          <cell r="A52" t="str">
            <v>310.1</v>
          </cell>
          <cell r="B52" t="str">
            <v>310-07</v>
          </cell>
          <cell r="D52" t="str">
            <v>CONFORMACION DE LA CALZADA EXISTENTE</v>
          </cell>
          <cell r="E52" t="str">
            <v>M²</v>
          </cell>
          <cell r="F52">
            <v>483</v>
          </cell>
          <cell r="G52" t="str">
            <v>3.6.3.1.1</v>
          </cell>
          <cell r="H52" t="str">
            <v>3.6.3.1.1</v>
          </cell>
        </row>
        <row r="53">
          <cell r="A53" t="str">
            <v>311.1</v>
          </cell>
          <cell r="B53" t="str">
            <v>311-07</v>
          </cell>
          <cell r="D53" t="str">
            <v>AFIRMADO</v>
          </cell>
          <cell r="E53" t="str">
            <v>M³</v>
          </cell>
          <cell r="F53">
            <v>102262</v>
          </cell>
          <cell r="G53" t="str">
            <v>3.6.3.2.1</v>
          </cell>
          <cell r="H53" t="str">
            <v>3.6.3.2.1</v>
          </cell>
        </row>
        <row r="54">
          <cell r="A54" t="str">
            <v>311.1P1</v>
          </cell>
          <cell r="B54" t="str">
            <v>311-07</v>
          </cell>
          <cell r="D54" t="str">
            <v>AFIRMADO ESTABILIZADO CON CEMENTO</v>
          </cell>
          <cell r="E54" t="str">
            <v>M³</v>
          </cell>
          <cell r="F54">
            <v>70116</v>
          </cell>
          <cell r="G54" t="str">
            <v>3.6.3.3.23</v>
          </cell>
          <cell r="H54" t="str">
            <v>3.6.3.2</v>
          </cell>
        </row>
        <row r="55">
          <cell r="A55" t="str">
            <v>311.1P2</v>
          </cell>
          <cell r="B55" t="str">
            <v>311-07</v>
          </cell>
          <cell r="D55" t="str">
            <v>AFIRMADO ESTABILIZADO CON CAL</v>
          </cell>
          <cell r="E55" t="str">
            <v>M³</v>
          </cell>
          <cell r="F55">
            <v>116916</v>
          </cell>
          <cell r="G55" t="str">
            <v>3.6.3.3.17</v>
          </cell>
          <cell r="H55" t="str">
            <v>3.6.3.2</v>
          </cell>
        </row>
        <row r="56">
          <cell r="A56" t="str">
            <v>311.1P3</v>
          </cell>
          <cell r="B56" t="str">
            <v>311-07</v>
          </cell>
          <cell r="D56" t="str">
            <v>BACHEO DE CARRETERAS EN AFIRMADO</v>
          </cell>
          <cell r="E56" t="str">
            <v>M³</v>
          </cell>
          <cell r="F56">
            <v>93618</v>
          </cell>
          <cell r="H56" t="str">
            <v>3.6.3.2</v>
          </cell>
        </row>
        <row r="57">
          <cell r="A57" t="str">
            <v>312.1</v>
          </cell>
          <cell r="B57" t="str">
            <v>312-07</v>
          </cell>
          <cell r="D57" t="str">
            <v>TRATAMIENTO PALIATIVO DE POLVO APLICADO EN FORMA SOLIDA EN HOJUELAS</v>
          </cell>
          <cell r="E57" t="str">
            <v>KG</v>
          </cell>
          <cell r="F57">
            <v>671</v>
          </cell>
          <cell r="H57" t="str">
            <v>3.6.3.2</v>
          </cell>
        </row>
        <row r="58">
          <cell r="A58" t="str">
            <v>312.2</v>
          </cell>
          <cell r="B58" t="str">
            <v>312-07</v>
          </cell>
          <cell r="D58" t="str">
            <v>TRATAMIENTO PALIATIVO DE POLVO APLICADO EN FORMA SOLIDA EN ESFERAS</v>
          </cell>
          <cell r="E58" t="str">
            <v>KG</v>
          </cell>
          <cell r="F58">
            <v>671</v>
          </cell>
          <cell r="H58" t="str">
            <v>3.6.3.2</v>
          </cell>
        </row>
        <row r="59">
          <cell r="A59" t="str">
            <v>312.3</v>
          </cell>
          <cell r="B59" t="str">
            <v>312-07</v>
          </cell>
          <cell r="D59" t="str">
            <v>TRATAMIENTO PALIATIVO DE POLVO APLICADO EN FORMA LIQUIDA</v>
          </cell>
          <cell r="E59" t="str">
            <v>LT</v>
          </cell>
          <cell r="F59">
            <v>670</v>
          </cell>
          <cell r="H59" t="str">
            <v>3.6.3.2</v>
          </cell>
        </row>
        <row r="60">
          <cell r="A60" t="str">
            <v>312.4</v>
          </cell>
          <cell r="B60" t="str">
            <v>312-07</v>
          </cell>
          <cell r="D60" t="str">
            <v>MATERIAL GRANULAR DE ADICION</v>
          </cell>
          <cell r="E60" t="str">
            <v>M³</v>
          </cell>
          <cell r="F60">
            <v>46102</v>
          </cell>
          <cell r="H60" t="str">
            <v>3.6.3.3</v>
          </cell>
        </row>
        <row r="61">
          <cell r="A61" t="str">
            <v>320.1</v>
          </cell>
          <cell r="B61" t="str">
            <v>320-07</v>
          </cell>
          <cell r="D61" t="str">
            <v>SUBBASE GRANULAR</v>
          </cell>
          <cell r="E61" t="str">
            <v>M³</v>
          </cell>
          <cell r="F61">
            <v>130375</v>
          </cell>
          <cell r="G61" t="str">
            <v>3.6.3.4.2</v>
          </cell>
          <cell r="H61" t="str">
            <v xml:space="preserve"> 3.6.3.4.2</v>
          </cell>
        </row>
        <row r="62">
          <cell r="A62" t="str">
            <v>320.1P1</v>
          </cell>
          <cell r="B62" t="str">
            <v>320-07</v>
          </cell>
          <cell r="D62" t="str">
            <v>SUBBASE GRANULAR CBR&gt;30%</v>
          </cell>
          <cell r="E62" t="str">
            <v>M³</v>
          </cell>
          <cell r="F62">
            <v>133332</v>
          </cell>
          <cell r="G62" t="str">
            <v>3.6.3.4.3</v>
          </cell>
          <cell r="H62" t="e">
            <v>#N/A</v>
          </cell>
          <cell r="I62" t="str">
            <v>NO INCLUIDO EN ESPECIFICACIONES 2007</v>
          </cell>
        </row>
        <row r="63">
          <cell r="A63" t="str">
            <v>320.1P2</v>
          </cell>
          <cell r="B63" t="str">
            <v>320-07</v>
          </cell>
          <cell r="D63" t="str">
            <v>SUBBASE GRANULAR CBR&gt;40%</v>
          </cell>
          <cell r="E63" t="str">
            <v>M³</v>
          </cell>
          <cell r="F63">
            <v>134600</v>
          </cell>
          <cell r="G63" t="str">
            <v>3.6.3.4.4</v>
          </cell>
          <cell r="H63" t="e">
            <v>#N/A</v>
          </cell>
          <cell r="I63" t="str">
            <v>NO INCLUIDO EN ESPECIFICACIONES 2007</v>
          </cell>
        </row>
        <row r="64">
          <cell r="A64" t="str">
            <v>320.2</v>
          </cell>
          <cell r="B64" t="str">
            <v>320-07</v>
          </cell>
          <cell r="D64" t="str">
            <v>SUBBASE GRANULAR PARA BACHEO</v>
          </cell>
          <cell r="E64" t="str">
            <v>M³</v>
          </cell>
          <cell r="F64">
            <v>192872</v>
          </cell>
          <cell r="G64" t="str">
            <v>3.6.3.4.7</v>
          </cell>
          <cell r="H64" t="str">
            <v>3.6.3.4.4</v>
          </cell>
        </row>
        <row r="65">
          <cell r="A65" t="str">
            <v>330.1</v>
          </cell>
          <cell r="B65" t="str">
            <v>330-07</v>
          </cell>
          <cell r="D65" t="str">
            <v>BASE GRANULAR</v>
          </cell>
          <cell r="E65" t="str">
            <v>M³</v>
          </cell>
          <cell r="F65">
            <v>156587</v>
          </cell>
          <cell r="G65" t="str">
            <v>3.6.3.6.1</v>
          </cell>
          <cell r="H65" t="str">
            <v>3.6.3.6.2</v>
          </cell>
        </row>
        <row r="66">
          <cell r="A66" t="str">
            <v>330.2</v>
          </cell>
          <cell r="B66" t="str">
            <v>330-07</v>
          </cell>
          <cell r="D66" t="str">
            <v>BASE GRANULAR PARA BACHEO</v>
          </cell>
          <cell r="E66" t="str">
            <v>M³</v>
          </cell>
          <cell r="F66">
            <v>173223</v>
          </cell>
          <cell r="G66" t="str">
            <v>3.6.3.6.3</v>
          </cell>
          <cell r="H66" t="str">
            <v>3.6.3.6.3</v>
          </cell>
        </row>
        <row r="67">
          <cell r="A67" t="str">
            <v>340.1</v>
          </cell>
          <cell r="B67" t="str">
            <v>340-07</v>
          </cell>
          <cell r="D67" t="str">
            <v>BASE ESTABILIZADA CON EMULSION ASFALTICA BEE-1</v>
          </cell>
          <cell r="E67" t="str">
            <v>M³</v>
          </cell>
          <cell r="F67">
            <v>188974</v>
          </cell>
          <cell r="G67" t="str">
            <v>3.6.3.7.2</v>
          </cell>
          <cell r="H67" t="str">
            <v>3.6.3.7.1</v>
          </cell>
        </row>
        <row r="68">
          <cell r="A68" t="str">
            <v>340.2</v>
          </cell>
          <cell r="B68" t="str">
            <v>340-07</v>
          </cell>
          <cell r="D68" t="str">
            <v>BASE ESTABILIZADA CON EMULSION ASFALTICA BEE-2</v>
          </cell>
          <cell r="E68" t="str">
            <v>M³</v>
          </cell>
          <cell r="F68">
            <v>192729</v>
          </cell>
          <cell r="H68" t="str">
            <v>3.6.3.7.3</v>
          </cell>
        </row>
        <row r="69">
          <cell r="A69" t="str">
            <v>340.3</v>
          </cell>
          <cell r="B69" t="str">
            <v>340-07</v>
          </cell>
          <cell r="D69" t="str">
            <v>BASE ESTABILIZADA CON EMULSION ASFALTICA BEE-3</v>
          </cell>
          <cell r="E69" t="str">
            <v>M³</v>
          </cell>
          <cell r="F69">
            <v>177246</v>
          </cell>
          <cell r="H69" t="str">
            <v>3.6.3.7.5</v>
          </cell>
        </row>
        <row r="70">
          <cell r="A70" t="str">
            <v>341.1</v>
          </cell>
          <cell r="B70" t="str">
            <v>341-07</v>
          </cell>
          <cell r="D70" t="str">
            <v>BASE ESTABILIZADA CON CEMENTO PORTLAND</v>
          </cell>
          <cell r="E70" t="str">
            <v>M³</v>
          </cell>
          <cell r="F70">
            <v>72856</v>
          </cell>
          <cell r="H70" t="str">
            <v>3.6.3.7</v>
          </cell>
        </row>
        <row r="71">
          <cell r="A71" t="str">
            <v>341.2</v>
          </cell>
          <cell r="B71" t="str">
            <v>341-07</v>
          </cell>
          <cell r="D71" t="str">
            <v>CEMENTO PORTLAND</v>
          </cell>
          <cell r="E71" t="str">
            <v>KG</v>
          </cell>
          <cell r="F71">
            <v>520</v>
          </cell>
          <cell r="H71" t="str">
            <v>3.6.4.1.8</v>
          </cell>
        </row>
        <row r="72">
          <cell r="A72" t="str">
            <v>342.1</v>
          </cell>
          <cell r="B72" t="str">
            <v>342-07</v>
          </cell>
          <cell r="D72" t="str">
            <v>BASE DE CONCRETO HIDRAULICO</v>
          </cell>
          <cell r="E72" t="str">
            <v>M³</v>
          </cell>
          <cell r="F72">
            <v>542844</v>
          </cell>
          <cell r="H72" t="str">
            <v>3.6.4.1</v>
          </cell>
        </row>
        <row r="73">
          <cell r="A73" t="str">
            <v>342.1P</v>
          </cell>
          <cell r="B73" t="str">
            <v>342-07</v>
          </cell>
          <cell r="D73" t="str">
            <v>BASE GRANULAR ESTABILIZADA CON CAL</v>
          </cell>
          <cell r="E73" t="str">
            <v>M³</v>
          </cell>
          <cell r="F73">
            <v>157152</v>
          </cell>
          <cell r="H73" t="e">
            <v>#N/A</v>
          </cell>
        </row>
        <row r="74">
          <cell r="A74" t="str">
            <v>410.1</v>
          </cell>
          <cell r="B74" t="str">
            <v>410-07</v>
          </cell>
          <cell r="D74" t="str">
            <v>CEMENTO ASFALTICO DE PENETRACION 60-70</v>
          </cell>
          <cell r="E74" t="str">
            <v>KG</v>
          </cell>
          <cell r="F74">
            <v>1365</v>
          </cell>
          <cell r="H74" t="str">
            <v>3.6.4.1.1</v>
          </cell>
        </row>
        <row r="75">
          <cell r="A75" t="str">
            <v>410.2</v>
          </cell>
          <cell r="B75" t="str">
            <v>410-07</v>
          </cell>
          <cell r="D75" t="str">
            <v>CEMENTO ASFALTICO DE PENETRACION 80-100</v>
          </cell>
          <cell r="E75" t="str">
            <v>KG</v>
          </cell>
          <cell r="F75">
            <v>1362</v>
          </cell>
          <cell r="H75" t="str">
            <v>3.6.4.1.2</v>
          </cell>
        </row>
        <row r="76">
          <cell r="A76" t="str">
            <v>411.1</v>
          </cell>
          <cell r="B76" t="str">
            <v>411-07</v>
          </cell>
          <cell r="D76" t="str">
            <v>EMULSION ASFALTICA DE ROTURA MEDIA CRM</v>
          </cell>
          <cell r="E76" t="str">
            <v>LT</v>
          </cell>
          <cell r="F76">
            <v>1570</v>
          </cell>
          <cell r="H76" t="str">
            <v>3.6.4.2.1</v>
          </cell>
        </row>
        <row r="77">
          <cell r="A77" t="str">
            <v>411.2</v>
          </cell>
          <cell r="B77" t="str">
            <v>411-07</v>
          </cell>
          <cell r="D77" t="str">
            <v>EMULSION ASFALTICA DE ROTURA LENTA CRL-1</v>
          </cell>
          <cell r="E77" t="str">
            <v>LT</v>
          </cell>
          <cell r="F77">
            <v>1638</v>
          </cell>
          <cell r="H77" t="str">
            <v>3.6.4.2.2</v>
          </cell>
        </row>
        <row r="78">
          <cell r="A78" t="str">
            <v>411.3</v>
          </cell>
          <cell r="B78" t="str">
            <v>411-07</v>
          </cell>
          <cell r="D78" t="str">
            <v>EMULSION ASFALTICA DE ROTURA LENTA CRL-1H</v>
          </cell>
          <cell r="E78" t="str">
            <v>LT</v>
          </cell>
          <cell r="F78">
            <v>1802</v>
          </cell>
          <cell r="H78" t="str">
            <v>3.6.4.2.3</v>
          </cell>
        </row>
        <row r="79">
          <cell r="A79" t="str">
            <v>414.1</v>
          </cell>
          <cell r="B79" t="str">
            <v>414-07</v>
          </cell>
          <cell r="D79" t="str">
            <v>CEMENTO ASFALTICO MODIFICADO CON POLIMEROS TIPO 1</v>
          </cell>
          <cell r="E79" t="str">
            <v>KG</v>
          </cell>
          <cell r="F79">
            <v>2241</v>
          </cell>
          <cell r="H79" t="str">
            <v>3.6.4.1.3</v>
          </cell>
        </row>
        <row r="80">
          <cell r="A80" t="str">
            <v>414.2</v>
          </cell>
          <cell r="B80" t="str">
            <v>414-07</v>
          </cell>
          <cell r="D80" t="str">
            <v>CEMENTO ASFALTICO MODIFICADO CON POLIMEROS TIPO 2</v>
          </cell>
          <cell r="E80" t="str">
            <v>KG</v>
          </cell>
          <cell r="F80">
            <v>2254</v>
          </cell>
          <cell r="H80" t="str">
            <v>3.6.4.1.4</v>
          </cell>
        </row>
        <row r="81">
          <cell r="A81" t="str">
            <v>414.3</v>
          </cell>
          <cell r="B81" t="str">
            <v>414-07</v>
          </cell>
          <cell r="D81" t="str">
            <v>CEMENTO ASFALTICO MODIFICADO CON POLIMEROS TIPO 3</v>
          </cell>
          <cell r="E81" t="str">
            <v>KG</v>
          </cell>
          <cell r="F81">
            <v>2321</v>
          </cell>
          <cell r="H81" t="str">
            <v>3.6.4.1.5</v>
          </cell>
        </row>
        <row r="82">
          <cell r="A82" t="str">
            <v>414.4</v>
          </cell>
          <cell r="B82" t="str">
            <v>414-07</v>
          </cell>
          <cell r="D82" t="str">
            <v>CEMENTO ASFALTICO MODIFICADO CON POLIMEROS TIPO 4</v>
          </cell>
          <cell r="E82" t="str">
            <v>KG</v>
          </cell>
          <cell r="F82">
            <v>2387</v>
          </cell>
          <cell r="H82" t="str">
            <v>3.6.4.1.6</v>
          </cell>
        </row>
        <row r="83">
          <cell r="A83" t="str">
            <v>414.5</v>
          </cell>
          <cell r="B83" t="str">
            <v>414-07</v>
          </cell>
          <cell r="D83" t="str">
            <v>CEMENTO ASFALTICO MODIFICADO CON POLIMEROS TIPO 5</v>
          </cell>
          <cell r="E83" t="str">
            <v>KG</v>
          </cell>
          <cell r="F83">
            <v>2387</v>
          </cell>
          <cell r="H83" t="str">
            <v>3.6.4.1</v>
          </cell>
        </row>
        <row r="84">
          <cell r="A84" t="str">
            <v>415.1</v>
          </cell>
          <cell r="B84" t="str">
            <v>415-07</v>
          </cell>
          <cell r="D84" t="str">
            <v>EMULSION ASFALTICA DE ROTURA MEDIA MODIFICADA CON POLIMEROS CRMm</v>
          </cell>
          <cell r="E84" t="str">
            <v>LT</v>
          </cell>
          <cell r="F84">
            <v>2188</v>
          </cell>
          <cell r="H84" t="str">
            <v>3.6.4.2.5</v>
          </cell>
        </row>
        <row r="85">
          <cell r="A85" t="str">
            <v>420.1</v>
          </cell>
          <cell r="B85" t="str">
            <v>420-07</v>
          </cell>
          <cell r="D85" t="str">
            <v>RIEGO DE IMPRIMACION CON EMULSION ASFALTICA</v>
          </cell>
          <cell r="E85" t="str">
            <v>M²</v>
          </cell>
          <cell r="F85">
            <v>2026</v>
          </cell>
          <cell r="G85" t="str">
            <v>3.6.4.3.1</v>
          </cell>
          <cell r="H85" t="str">
            <v xml:space="preserve">3.6.4.3.1 </v>
          </cell>
        </row>
        <row r="86">
          <cell r="A86" t="str">
            <v>420.2</v>
          </cell>
          <cell r="B86" t="str">
            <v>420-07</v>
          </cell>
          <cell r="D86" t="str">
            <v>RIEGO DE IMPRIMACION CON ASFALTO LIQUIDO</v>
          </cell>
          <cell r="E86" t="str">
            <v>M²</v>
          </cell>
          <cell r="F86">
            <v>2416</v>
          </cell>
          <cell r="H86" t="str">
            <v>3.6.4.3.2</v>
          </cell>
        </row>
        <row r="87">
          <cell r="A87" t="str">
            <v>421.1</v>
          </cell>
          <cell r="B87" t="str">
            <v>421-07</v>
          </cell>
          <cell r="D87" t="str">
            <v>RIEGO DE LIGA CON EMULSION ASFALTICA CRR-1</v>
          </cell>
          <cell r="E87" t="str">
            <v>M²</v>
          </cell>
          <cell r="F87">
            <v>1158</v>
          </cell>
          <cell r="G87" t="str">
            <v>3.6.4.4.2</v>
          </cell>
          <cell r="H87" t="str">
            <v>3.6.4.4.2</v>
          </cell>
        </row>
        <row r="88">
          <cell r="A88" t="str">
            <v>421.2</v>
          </cell>
          <cell r="B88" t="str">
            <v>421-07</v>
          </cell>
          <cell r="D88" t="str">
            <v>RIEGO DE LIGA CON EMULSION ASFALTICA CRR-2</v>
          </cell>
          <cell r="E88" t="str">
            <v>M²</v>
          </cell>
          <cell r="F88">
            <v>1158</v>
          </cell>
          <cell r="G88" t="str">
            <v>3.6.4.4.3</v>
          </cell>
          <cell r="H88" t="str">
            <v>3.6.4.4.3</v>
          </cell>
        </row>
        <row r="89">
          <cell r="A89" t="str">
            <v>421.3</v>
          </cell>
          <cell r="B89" t="str">
            <v>421-07</v>
          </cell>
          <cell r="D89" t="str">
            <v>RIEGO DE LIGA CON EMULSION MODIFICADA CON POLIMEROS CRR-1M</v>
          </cell>
          <cell r="E89" t="str">
            <v>M²</v>
          </cell>
          <cell r="F89">
            <v>1301</v>
          </cell>
          <cell r="G89" t="str">
            <v>3.6.4.4.4</v>
          </cell>
          <cell r="H89" t="str">
            <v>3.6.4.4.4</v>
          </cell>
        </row>
        <row r="90">
          <cell r="A90" t="str">
            <v>421.4</v>
          </cell>
          <cell r="B90" t="str">
            <v>421-07</v>
          </cell>
          <cell r="D90" t="str">
            <v>RIEGO DE LIGA CON EMULSION MODIFICADA CON POLIMEROS CRR-2M</v>
          </cell>
          <cell r="E90" t="str">
            <v>M²</v>
          </cell>
          <cell r="F90">
            <v>1301</v>
          </cell>
          <cell r="G90" t="str">
            <v>3.6.4.4.5</v>
          </cell>
          <cell r="H90" t="str">
            <v>3.6.4.4.5</v>
          </cell>
        </row>
        <row r="91">
          <cell r="A91" t="str">
            <v>430.1</v>
          </cell>
          <cell r="B91" t="str">
            <v>430-07</v>
          </cell>
          <cell r="D91" t="str">
            <v>TRATAMIENTO SUPERFICIAL SIMPLE CON EMULSION CRR-2</v>
          </cell>
          <cell r="E91" t="str">
            <v>M²</v>
          </cell>
          <cell r="F91">
            <v>5912</v>
          </cell>
          <cell r="G91" t="str">
            <v>3.6.4.5.1</v>
          </cell>
          <cell r="H91" t="str">
            <v>3.6.4.5.1</v>
          </cell>
        </row>
        <row r="92">
          <cell r="A92" t="str">
            <v>430.2</v>
          </cell>
          <cell r="B92" t="str">
            <v>430-07</v>
          </cell>
          <cell r="D92" t="str">
            <v>TRATAMIENTO SUPERFICIAL SIMPLE CON EMULSION CRR-2M</v>
          </cell>
          <cell r="E92" t="str">
            <v>M²</v>
          </cell>
          <cell r="F92">
            <v>6536</v>
          </cell>
          <cell r="G92" t="str">
            <v>3.6.4.5.2</v>
          </cell>
          <cell r="H92" t="str">
            <v>3.6.4.5.2</v>
          </cell>
        </row>
        <row r="93">
          <cell r="A93" t="str">
            <v>431.1</v>
          </cell>
          <cell r="B93" t="str">
            <v>431-07</v>
          </cell>
          <cell r="D93" t="str">
            <v>TRATAMIENTO SUPERFICIAL DOBLE CON EMULSION CRR-2</v>
          </cell>
          <cell r="E93" t="str">
            <v>M²</v>
          </cell>
          <cell r="F93">
            <v>12155</v>
          </cell>
          <cell r="G93" t="str">
            <v>3.6.4.6.1</v>
          </cell>
          <cell r="H93" t="str">
            <v>3.6.4.6.1</v>
          </cell>
        </row>
        <row r="94">
          <cell r="A94" t="str">
            <v>431.2</v>
          </cell>
          <cell r="B94" t="str">
            <v>431-07</v>
          </cell>
          <cell r="D94" t="str">
            <v>TRATAMIENTO SUPERFICIAL DOBLE CON EMULSION CRR-2M</v>
          </cell>
          <cell r="E94" t="str">
            <v>M²</v>
          </cell>
          <cell r="F94">
            <v>13585</v>
          </cell>
          <cell r="G94" t="str">
            <v>3.6.4.6.2</v>
          </cell>
          <cell r="H94" t="str">
            <v>3.6.4.6.2</v>
          </cell>
        </row>
        <row r="95">
          <cell r="A95" t="str">
            <v>432.1</v>
          </cell>
          <cell r="B95" t="str">
            <v>432-07</v>
          </cell>
          <cell r="D95" t="str">
            <v>SELLO DE ARENA-ASFALTO CON EMULSION CRR-2</v>
          </cell>
          <cell r="E95" t="str">
            <v>M²</v>
          </cell>
          <cell r="F95">
            <v>4359</v>
          </cell>
          <cell r="H95" t="str">
            <v>3.6.4.7.1</v>
          </cell>
        </row>
        <row r="96">
          <cell r="A96" t="str">
            <v>432.2</v>
          </cell>
          <cell r="B96" t="str">
            <v>432-07</v>
          </cell>
          <cell r="D96" t="str">
            <v>SELLO DE ARENA-ASFALTO CON EMULSION CRR-2m</v>
          </cell>
          <cell r="E96" t="str">
            <v>M²</v>
          </cell>
          <cell r="F96">
            <v>4836</v>
          </cell>
          <cell r="H96" t="str">
            <v>3.6.4.7.1</v>
          </cell>
        </row>
        <row r="97">
          <cell r="A97" t="str">
            <v>433.1</v>
          </cell>
          <cell r="B97" t="str">
            <v>433-07</v>
          </cell>
          <cell r="D97" t="str">
            <v>LECHADA ASFALTICA CON EMULSION CRL-1H TIPO LA-1</v>
          </cell>
          <cell r="E97" t="str">
            <v>M²</v>
          </cell>
          <cell r="F97">
            <v>5022</v>
          </cell>
          <cell r="G97" t="str">
            <v>3.6.4.8.1</v>
          </cell>
          <cell r="H97" t="str">
            <v>3.6.4.8.1</v>
          </cell>
        </row>
        <row r="98">
          <cell r="A98" t="str">
            <v>433.2</v>
          </cell>
          <cell r="B98" t="str">
            <v>433-07</v>
          </cell>
          <cell r="D98" t="str">
            <v>LECHADA ASFALTICA CON EMULSION CRL-1H TIPO LA-2</v>
          </cell>
          <cell r="E98" t="str">
            <v>M²</v>
          </cell>
          <cell r="F98">
            <v>6553</v>
          </cell>
          <cell r="G98" t="str">
            <v>3.6.4.8.2</v>
          </cell>
          <cell r="H98" t="str">
            <v>3.6.4.8.2</v>
          </cell>
        </row>
        <row r="99">
          <cell r="A99" t="str">
            <v>433.3</v>
          </cell>
          <cell r="B99" t="str">
            <v>433-07</v>
          </cell>
          <cell r="D99" t="str">
            <v>LECHADA ASFALTICA CON EMULSION CRL-1H TIPO LA-3</v>
          </cell>
          <cell r="E99" t="str">
            <v>M²</v>
          </cell>
          <cell r="F99">
            <v>6806</v>
          </cell>
          <cell r="G99" t="str">
            <v>3.6.4.8.3</v>
          </cell>
          <cell r="H99" t="str">
            <v>3.6.4.8.3</v>
          </cell>
        </row>
        <row r="100">
          <cell r="A100" t="str">
            <v>433.4</v>
          </cell>
          <cell r="B100" t="str">
            <v>433-07</v>
          </cell>
          <cell r="D100" t="str">
            <v>LECHADA ASFALTICA CON EMULSION CRL-1H TIPO LA-4</v>
          </cell>
          <cell r="E100" t="str">
            <v>M²</v>
          </cell>
          <cell r="F100">
            <v>8085</v>
          </cell>
          <cell r="G100" t="str">
            <v>3.6.4.8.4</v>
          </cell>
          <cell r="H100" t="str">
            <v>3.6.4.8.4</v>
          </cell>
        </row>
        <row r="101">
          <cell r="A101" t="str">
            <v>433.5</v>
          </cell>
          <cell r="B101" t="str">
            <v>433-07</v>
          </cell>
          <cell r="D101" t="str">
            <v>LECHADA ASFALTICA CON EMULSION CRL-1HM TIPO LA-1</v>
          </cell>
          <cell r="E101" t="str">
            <v>M²</v>
          </cell>
          <cell r="F101">
            <v>5414</v>
          </cell>
          <cell r="G101" t="str">
            <v>3.6.4.8.5</v>
          </cell>
          <cell r="H101" t="str">
            <v>3.6.4.8.5</v>
          </cell>
        </row>
        <row r="102">
          <cell r="A102" t="str">
            <v>433.6</v>
          </cell>
          <cell r="B102" t="str">
            <v>433-07</v>
          </cell>
          <cell r="D102" t="str">
            <v>LECHADA ASFALTICA CON EMULSION CRL-1HM TIPO LA-2</v>
          </cell>
          <cell r="E102" t="str">
            <v>M²</v>
          </cell>
          <cell r="F102">
            <v>7127</v>
          </cell>
          <cell r="G102" t="str">
            <v>3.6.4.8.6</v>
          </cell>
          <cell r="H102" t="str">
            <v>3.6.4.8.6</v>
          </cell>
        </row>
        <row r="103">
          <cell r="A103" t="str">
            <v>433.7</v>
          </cell>
          <cell r="B103" t="str">
            <v>433-07</v>
          </cell>
          <cell r="D103" t="str">
            <v>LECHADA ASFALTICA CON EMULSION CRL-1HM TIPO LA-3</v>
          </cell>
          <cell r="E103" t="str">
            <v>M²</v>
          </cell>
          <cell r="F103">
            <v>7409</v>
          </cell>
          <cell r="G103" t="str">
            <v>3.6.4.8.7</v>
          </cell>
          <cell r="H103" t="str">
            <v>3.6.4.8.7</v>
          </cell>
        </row>
        <row r="104">
          <cell r="A104" t="str">
            <v>433.8</v>
          </cell>
          <cell r="B104" t="str">
            <v>433-07</v>
          </cell>
          <cell r="D104" t="str">
            <v>LECHADA ASFALTICA CON EMULSION CRL-1HM TIPO LA-4</v>
          </cell>
          <cell r="E104" t="str">
            <v>M²</v>
          </cell>
          <cell r="F104">
            <v>8840</v>
          </cell>
          <cell r="G104" t="str">
            <v>3.6.4.8.8</v>
          </cell>
          <cell r="H104" t="str">
            <v>3.6.4.8.8</v>
          </cell>
        </row>
        <row r="105">
          <cell r="A105" t="str">
            <v>440.1</v>
          </cell>
          <cell r="B105" t="str">
            <v>440-07</v>
          </cell>
          <cell r="D105" t="str">
            <v>MEZCLA DENSA EN FRIO MDF-1</v>
          </cell>
          <cell r="E105" t="str">
            <v>M³</v>
          </cell>
          <cell r="F105">
            <v>202527</v>
          </cell>
          <cell r="G105" t="str">
            <v>3.6.4.9.1</v>
          </cell>
          <cell r="H105" t="str">
            <v>3.6.4.9.1</v>
          </cell>
        </row>
        <row r="106">
          <cell r="A106" t="str">
            <v>440.1P</v>
          </cell>
          <cell r="B106" t="str">
            <v>440-07</v>
          </cell>
          <cell r="D106" t="str">
            <v>MEZCLA DENSA EN FRIO MDF-1</v>
          </cell>
          <cell r="E106" t="str">
            <v>M³</v>
          </cell>
          <cell r="F106">
            <v>509486</v>
          </cell>
          <cell r="G106" t="str">
            <v>3.6.4.9.5</v>
          </cell>
          <cell r="H106" t="str">
            <v>3.6.4.9</v>
          </cell>
        </row>
        <row r="107">
          <cell r="A107" t="str">
            <v>440.2</v>
          </cell>
          <cell r="B107" t="str">
            <v>440-07</v>
          </cell>
          <cell r="D107" t="str">
            <v>MEZCLA DENSA EN FRIO MDF-2</v>
          </cell>
          <cell r="E107" t="str">
            <v>M³</v>
          </cell>
          <cell r="F107">
            <v>202527</v>
          </cell>
          <cell r="G107" t="str">
            <v>3.6.4.9.2</v>
          </cell>
          <cell r="H107" t="str">
            <v>3.6.4.9.2</v>
          </cell>
        </row>
        <row r="108">
          <cell r="A108" t="str">
            <v xml:space="preserve">440.2P </v>
          </cell>
          <cell r="B108" t="str">
            <v>440-07</v>
          </cell>
          <cell r="D108" t="str">
            <v>MEZCLA DENSA EN FRIO MDF-2</v>
          </cell>
          <cell r="E108" t="str">
            <v>M³</v>
          </cell>
          <cell r="F108">
            <v>501361</v>
          </cell>
          <cell r="G108" t="str">
            <v>3.6.4.9.6</v>
          </cell>
          <cell r="H108" t="e">
            <v>#N/A</v>
          </cell>
        </row>
        <row r="109">
          <cell r="A109" t="str">
            <v>440.3</v>
          </cell>
          <cell r="B109" t="str">
            <v>440-07</v>
          </cell>
          <cell r="D109" t="str">
            <v>MEZCLA DENSA EN FRIO MDF-3</v>
          </cell>
          <cell r="E109" t="str">
            <v>M³</v>
          </cell>
          <cell r="F109">
            <v>202527</v>
          </cell>
          <cell r="G109" t="str">
            <v>3.6.4.9.3</v>
          </cell>
          <cell r="H109" t="str">
            <v>3.6.4.9.3</v>
          </cell>
        </row>
        <row r="110">
          <cell r="A110" t="str">
            <v>440.3P</v>
          </cell>
          <cell r="B110" t="str">
            <v>440-07</v>
          </cell>
          <cell r="D110" t="str">
            <v>MEZCLA DENSA EN FRIO MDF-3</v>
          </cell>
          <cell r="E110" t="str">
            <v>M³</v>
          </cell>
          <cell r="F110">
            <v>496008</v>
          </cell>
          <cell r="G110" t="str">
            <v>3.6.4.9.7</v>
          </cell>
          <cell r="H110" t="str">
            <v>3.6.4.9</v>
          </cell>
        </row>
        <row r="111">
          <cell r="A111" t="str">
            <v>440.4</v>
          </cell>
          <cell r="B111" t="str">
            <v>440-07</v>
          </cell>
          <cell r="D111" t="str">
            <v>MEZCLA DENSA EN FRIO PARA BACHEO</v>
          </cell>
          <cell r="E111" t="str">
            <v>M³</v>
          </cell>
          <cell r="F111">
            <v>593536</v>
          </cell>
          <cell r="H111" t="str">
            <v>3.6.4.9.4</v>
          </cell>
        </row>
        <row r="112">
          <cell r="A112" t="str">
            <v>441.1</v>
          </cell>
          <cell r="B112" t="str">
            <v>441-07</v>
          </cell>
          <cell r="D112" t="str">
            <v>MEZCLA ABIERTA EN FRIO TIPO MAF-1</v>
          </cell>
          <cell r="E112" t="str">
            <v>M³</v>
          </cell>
          <cell r="F112">
            <v>202527</v>
          </cell>
          <cell r="G112" t="str">
            <v>3.6.4.10.1</v>
          </cell>
          <cell r="H112" t="str">
            <v>3.6.4.10.1</v>
          </cell>
        </row>
        <row r="113">
          <cell r="A113" t="str">
            <v>441.1P</v>
          </cell>
          <cell r="B113" t="str">
            <v>441-07</v>
          </cell>
          <cell r="D113" t="str">
            <v>MEZCLA ABIERTA EN FRIO TIPO MAF-1</v>
          </cell>
          <cell r="E113" t="str">
            <v>M³</v>
          </cell>
          <cell r="F113">
            <v>460736</v>
          </cell>
          <cell r="G113" t="str">
            <v>3.6.4.10.5</v>
          </cell>
          <cell r="H113" t="str">
            <v>3.6.4.10</v>
          </cell>
        </row>
        <row r="114">
          <cell r="A114" t="str">
            <v>441.2</v>
          </cell>
          <cell r="B114" t="str">
            <v>441-07</v>
          </cell>
          <cell r="D114" t="str">
            <v>MEZCLA ABIERTA EN FRIO TIPO MAF-2</v>
          </cell>
          <cell r="E114" t="str">
            <v>M³</v>
          </cell>
          <cell r="F114">
            <v>202527</v>
          </cell>
          <cell r="G114" t="str">
            <v>3.6.4.10.2</v>
          </cell>
          <cell r="H114" t="str">
            <v>3.6.4.10.2</v>
          </cell>
        </row>
        <row r="115">
          <cell r="A115" t="str">
            <v>441.2P</v>
          </cell>
          <cell r="B115" t="str">
            <v>441-07</v>
          </cell>
          <cell r="D115" t="str">
            <v>MEZCLA ABIERTA EN FRIO TIPO MAF-2</v>
          </cell>
          <cell r="E115" t="str">
            <v>M³</v>
          </cell>
          <cell r="F115">
            <v>452611</v>
          </cell>
          <cell r="G115" t="str">
            <v>3.6.4.10.6</v>
          </cell>
          <cell r="H115" t="str">
            <v>3.6.4.10</v>
          </cell>
        </row>
        <row r="116">
          <cell r="A116" t="str">
            <v>441.3</v>
          </cell>
          <cell r="B116" t="str">
            <v>441-07</v>
          </cell>
          <cell r="D116" t="str">
            <v>MEZCLA ABIERTA EN FRIO TIPO MAF-3</v>
          </cell>
          <cell r="E116" t="str">
            <v>M³</v>
          </cell>
          <cell r="F116">
            <v>202527</v>
          </cell>
          <cell r="G116" t="str">
            <v>3.6.4.10.3</v>
          </cell>
          <cell r="H116" t="str">
            <v>3.6.4.10.3</v>
          </cell>
        </row>
        <row r="117">
          <cell r="A117" t="str">
            <v>441.3P</v>
          </cell>
          <cell r="B117" t="str">
            <v>441-07</v>
          </cell>
          <cell r="D117" t="str">
            <v>MEZCLA ABIERTA EN FRIO TIPO MAF-3</v>
          </cell>
          <cell r="E117" t="str">
            <v>M³</v>
          </cell>
          <cell r="F117">
            <v>444486</v>
          </cell>
          <cell r="G117" t="str">
            <v>3.6.4.10.7</v>
          </cell>
          <cell r="H117" t="str">
            <v>3.6.4.10</v>
          </cell>
        </row>
        <row r="118">
          <cell r="A118" t="str">
            <v>441.4</v>
          </cell>
          <cell r="B118" t="str">
            <v>441-07</v>
          </cell>
          <cell r="D118" t="str">
            <v>MEZCLA ABIERTA EN FRIO PARA BACHEO</v>
          </cell>
          <cell r="E118" t="str">
            <v>M³</v>
          </cell>
          <cell r="F118">
            <v>542836</v>
          </cell>
          <cell r="H118" t="str">
            <v>3.6.4.10.4</v>
          </cell>
        </row>
        <row r="119">
          <cell r="A119" t="str">
            <v>450.P</v>
          </cell>
          <cell r="B119" t="str">
            <v>450-07</v>
          </cell>
          <cell r="D119" t="str">
            <v>MEZCLA DENSA EN CALIENTE MDC-0</v>
          </cell>
          <cell r="E119" t="str">
            <v>M³</v>
          </cell>
          <cell r="F119">
            <v>191704</v>
          </cell>
          <cell r="G119" t="str">
            <v>3.6.4.11.11</v>
          </cell>
          <cell r="H119" t="e">
            <v>#N/A</v>
          </cell>
          <cell r="I119" t="str">
            <v>NO INCLUIDO EN ESPECIFICACIONES 2007</v>
          </cell>
        </row>
        <row r="120">
          <cell r="A120" t="str">
            <v>450.P1</v>
          </cell>
          <cell r="B120" t="str">
            <v>450-07</v>
          </cell>
          <cell r="D120" t="str">
            <v>MEZCLA DENSA EN CALIENTE MDC-0</v>
          </cell>
          <cell r="E120" t="str">
            <v>M³</v>
          </cell>
          <cell r="F120">
            <v>578197</v>
          </cell>
          <cell r="G120" t="str">
            <v>3.6.4.11.15</v>
          </cell>
          <cell r="H120" t="e">
            <v>#N/A</v>
          </cell>
          <cell r="I120" t="str">
            <v>NO INCLUIDO EN ESPECIFICACIONES 2007</v>
          </cell>
        </row>
        <row r="121">
          <cell r="A121" t="str">
            <v>450.1</v>
          </cell>
          <cell r="B121" t="str">
            <v>450-07</v>
          </cell>
          <cell r="D121" t="str">
            <v>MEZCLA DENSA EN CALIENTE TIPO MDC-1</v>
          </cell>
          <cell r="E121" t="str">
            <v>M³</v>
          </cell>
          <cell r="F121">
            <v>191704</v>
          </cell>
          <cell r="G121" t="str">
            <v>3.6.4.11.12</v>
          </cell>
          <cell r="H121" t="str">
            <v>3.6.4.11.2</v>
          </cell>
        </row>
        <row r="122">
          <cell r="A122" t="str">
            <v>450.1P</v>
          </cell>
          <cell r="B122" t="str">
            <v>450-07</v>
          </cell>
          <cell r="C122" t="str">
            <v>450-07P</v>
          </cell>
          <cell r="D122" t="str">
            <v>MEZCLA DENSA EN CALIENTE TIPO MDC-1</v>
          </cell>
          <cell r="E122" t="str">
            <v>M³</v>
          </cell>
          <cell r="F122">
            <v>578197</v>
          </cell>
          <cell r="G122" t="str">
            <v>3.6.4.11.16</v>
          </cell>
          <cell r="H122" t="str">
            <v>3.6.4.11</v>
          </cell>
        </row>
        <row r="123">
          <cell r="A123" t="str">
            <v>450.2</v>
          </cell>
          <cell r="B123" t="str">
            <v>450-07</v>
          </cell>
          <cell r="D123" t="str">
            <v>MEZCLA DENSA EN CALIENTE TIPO MDC-2</v>
          </cell>
          <cell r="E123" t="str">
            <v>M³</v>
          </cell>
          <cell r="F123">
            <v>191704</v>
          </cell>
          <cell r="G123" t="str">
            <v>3.6.4.11.13</v>
          </cell>
          <cell r="H123" t="str">
            <v>3.6.4.11.3</v>
          </cell>
        </row>
        <row r="124">
          <cell r="A124" t="str">
            <v>450.2P</v>
          </cell>
          <cell r="B124" t="str">
            <v>450-07</v>
          </cell>
          <cell r="C124" t="str">
            <v>450-07P</v>
          </cell>
          <cell r="D124" t="str">
            <v>MEZCLA DENSA EN CALIENTE TIPO MDC-2</v>
          </cell>
          <cell r="E124" t="str">
            <v>M³</v>
          </cell>
          <cell r="F124">
            <v>595097</v>
          </cell>
          <cell r="G124" t="str">
            <v>3.6.4.11.19</v>
          </cell>
          <cell r="H124" t="str">
            <v>3.6.4.11</v>
          </cell>
        </row>
        <row r="125">
          <cell r="A125" t="str">
            <v>450.3</v>
          </cell>
          <cell r="B125" t="str">
            <v>450-07</v>
          </cell>
          <cell r="D125" t="str">
            <v>MEZCLA DENSA EN CALIENTE TIPO MDC-3</v>
          </cell>
          <cell r="E125" t="str">
            <v>M³</v>
          </cell>
          <cell r="F125">
            <v>191704</v>
          </cell>
          <cell r="G125" t="str">
            <v>3.6.4.11.14</v>
          </cell>
          <cell r="H125" t="str">
            <v>3.6.4.11.4</v>
          </cell>
        </row>
        <row r="126">
          <cell r="A126" t="str">
            <v>450.3P</v>
          </cell>
          <cell r="B126" t="str">
            <v>450-07</v>
          </cell>
          <cell r="C126" t="str">
            <v>450-07P</v>
          </cell>
          <cell r="D126" t="str">
            <v>MEZCLA DENSA EN CALIENTE TIPO MDC-3</v>
          </cell>
          <cell r="E126" t="str">
            <v>M³</v>
          </cell>
          <cell r="F126">
            <v>586647</v>
          </cell>
          <cell r="G126" t="str">
            <v>3.6.4.11.18</v>
          </cell>
          <cell r="H126" t="str">
            <v>3.6.4.11</v>
          </cell>
        </row>
        <row r="127">
          <cell r="A127" t="str">
            <v>450.4</v>
          </cell>
          <cell r="B127" t="str">
            <v>450-07</v>
          </cell>
          <cell r="C127" t="str">
            <v>450-07P</v>
          </cell>
          <cell r="D127" t="str">
            <v>MEZCLA SEMIDENSA EN CALIENTE TIPO MSC-1</v>
          </cell>
          <cell r="E127" t="str">
            <v>M³</v>
          </cell>
          <cell r="F127">
            <v>191704</v>
          </cell>
          <cell r="H127" t="str">
            <v>3.6.4</v>
          </cell>
        </row>
        <row r="128">
          <cell r="A128" t="str">
            <v>450.5</v>
          </cell>
          <cell r="B128" t="str">
            <v>450-07</v>
          </cell>
          <cell r="C128" t="str">
            <v>450-07P</v>
          </cell>
          <cell r="D128" t="str">
            <v>MEZCLA SEMIDENSA EN CALIENTE TIPO MSC-2</v>
          </cell>
          <cell r="E128" t="str">
            <v>M³</v>
          </cell>
          <cell r="F128">
            <v>191704</v>
          </cell>
          <cell r="H128" t="str">
            <v>3.6.4</v>
          </cell>
        </row>
        <row r="129">
          <cell r="A129" t="str">
            <v>450.6</v>
          </cell>
          <cell r="B129" t="str">
            <v>450-07</v>
          </cell>
          <cell r="C129" t="str">
            <v>450-07P</v>
          </cell>
          <cell r="D129" t="str">
            <v>MEZCLA GRUESA EN CALIENTE TIPO MGC-0</v>
          </cell>
          <cell r="E129" t="str">
            <v>M³</v>
          </cell>
          <cell r="F129">
            <v>191704</v>
          </cell>
          <cell r="H129" t="str">
            <v>3.6.4</v>
          </cell>
        </row>
        <row r="130">
          <cell r="A130" t="str">
            <v>450.7</v>
          </cell>
          <cell r="B130" t="str">
            <v>450-07</v>
          </cell>
          <cell r="C130" t="str">
            <v>450-07P</v>
          </cell>
          <cell r="D130" t="str">
            <v>MEZCLA GRUESA EN CALIENTE TIPO MGC-1</v>
          </cell>
          <cell r="E130" t="str">
            <v>M³</v>
          </cell>
          <cell r="F130">
            <v>191704</v>
          </cell>
          <cell r="H130" t="str">
            <v>3.6.4</v>
          </cell>
        </row>
        <row r="131">
          <cell r="A131" t="str">
            <v>450.8</v>
          </cell>
          <cell r="B131" t="str">
            <v>450-07</v>
          </cell>
          <cell r="C131" t="str">
            <v>450-07P</v>
          </cell>
          <cell r="D131" t="str">
            <v>MEZCLA DE ALTO MODULO</v>
          </cell>
          <cell r="E131" t="str">
            <v>M³</v>
          </cell>
          <cell r="F131">
            <v>191704</v>
          </cell>
          <cell r="H131" t="str">
            <v>3.6.4</v>
          </cell>
        </row>
        <row r="132">
          <cell r="A132" t="str">
            <v>450.9</v>
          </cell>
          <cell r="B132" t="str">
            <v>450-07</v>
          </cell>
          <cell r="C132" t="str">
            <v>450-07P</v>
          </cell>
          <cell r="D132" t="str">
            <v>MEZCLA EN CALIENTE PARA BACHEO</v>
          </cell>
          <cell r="E132" t="str">
            <v>M³</v>
          </cell>
          <cell r="F132">
            <v>590992</v>
          </cell>
          <cell r="G132" t="str">
            <v>3.6.4.11.10</v>
          </cell>
          <cell r="H132" t="str">
            <v>3.6.4.11.5</v>
          </cell>
        </row>
        <row r="133">
          <cell r="A133" t="str">
            <v>451.1</v>
          </cell>
          <cell r="B133" t="str">
            <v>451-07</v>
          </cell>
          <cell r="D133" t="str">
            <v>MEZCLA ABIERTA EN CALIENTE TIPO MAC-1</v>
          </cell>
          <cell r="E133" t="str">
            <v>M³</v>
          </cell>
          <cell r="F133">
            <v>191704</v>
          </cell>
          <cell r="G133" t="str">
            <v>3.6.4.12.1</v>
          </cell>
          <cell r="H133" t="str">
            <v>3.6.4.12.1</v>
          </cell>
        </row>
        <row r="134">
          <cell r="A134" t="str">
            <v>451.1P</v>
          </cell>
          <cell r="B134" t="str">
            <v>451-07</v>
          </cell>
          <cell r="D134" t="str">
            <v>MEZCLA ABIERTA EN CALIENTE TIPO MAC-1</v>
          </cell>
          <cell r="E134" t="str">
            <v>M³</v>
          </cell>
          <cell r="F134">
            <v>485247</v>
          </cell>
          <cell r="G134" t="str">
            <v>3.6.4.12.1</v>
          </cell>
          <cell r="H134" t="str">
            <v>3.6.4.12</v>
          </cell>
        </row>
        <row r="135">
          <cell r="A135" t="str">
            <v>451.2</v>
          </cell>
          <cell r="B135" t="str">
            <v>451-07</v>
          </cell>
          <cell r="D135" t="str">
            <v>MEZCLA ABIERTA EN CALIENTE TIPO MAC-2</v>
          </cell>
          <cell r="E135" t="str">
            <v>M³</v>
          </cell>
          <cell r="F135">
            <v>191704</v>
          </cell>
          <cell r="G135" t="str">
            <v>3.6.4.12.2</v>
          </cell>
          <cell r="H135" t="str">
            <v>3.6.4.12.2</v>
          </cell>
        </row>
        <row r="136">
          <cell r="A136" t="str">
            <v>451.2P</v>
          </cell>
          <cell r="B136" t="str">
            <v>451-07</v>
          </cell>
          <cell r="D136" t="str">
            <v>MEZCLA ABIERTA EN CALIENTE TIPO MAC-2</v>
          </cell>
          <cell r="E136" t="str">
            <v>M³</v>
          </cell>
          <cell r="F136">
            <v>502147</v>
          </cell>
          <cell r="G136" t="str">
            <v>3.6.4.13.6</v>
          </cell>
          <cell r="H136" t="str">
            <v>3.6.4.12</v>
          </cell>
        </row>
        <row r="137">
          <cell r="A137" t="str">
            <v>451.3</v>
          </cell>
          <cell r="B137" t="str">
            <v>451-07</v>
          </cell>
          <cell r="D137" t="str">
            <v>MEZCLA ABIERTA EN CALIENTE TIPO MAC-3</v>
          </cell>
          <cell r="E137" t="str">
            <v>M³</v>
          </cell>
          <cell r="F137">
            <v>191704</v>
          </cell>
          <cell r="G137" t="str">
            <v>3.6.4.12.3</v>
          </cell>
          <cell r="H137" t="str">
            <v>3.6.4.12.3</v>
          </cell>
        </row>
        <row r="138">
          <cell r="A138" t="str">
            <v>451.3P</v>
          </cell>
          <cell r="B138" t="str">
            <v>451-07</v>
          </cell>
          <cell r="D138" t="str">
            <v>MEZCLA ABIERTA EN CALIENTE TIPO MAC-3</v>
          </cell>
          <cell r="E138" t="str">
            <v>M³</v>
          </cell>
          <cell r="F138">
            <v>510597</v>
          </cell>
          <cell r="G138" t="str">
            <v>3.6.4.12.6</v>
          </cell>
          <cell r="H138" t="str">
            <v>3.6.4.12</v>
          </cell>
        </row>
        <row r="139">
          <cell r="A139" t="str">
            <v>451.4</v>
          </cell>
          <cell r="B139" t="str">
            <v>451-07</v>
          </cell>
          <cell r="D139" t="str">
            <v>MEZCLA ABIERTA EN CALIENTE TIPO MAC-3 PARA BACHEO</v>
          </cell>
          <cell r="E139" t="str">
            <v>M³</v>
          </cell>
          <cell r="F139">
            <v>548612</v>
          </cell>
          <cell r="H139" t="str">
            <v>3.6.4.12</v>
          </cell>
        </row>
        <row r="140">
          <cell r="A140" t="str">
            <v>452.1</v>
          </cell>
          <cell r="B140" t="str">
            <v>452-07</v>
          </cell>
          <cell r="D140" t="str">
            <v>MEZCLA DISCONTINUA EN CALIENTE TIPO M-1</v>
          </cell>
          <cell r="E140" t="str">
            <v>M³</v>
          </cell>
          <cell r="F140">
            <v>191704</v>
          </cell>
          <cell r="G140" t="str">
            <v>3.6.4.13.1</v>
          </cell>
          <cell r="H140" t="str">
            <v>3.6.4.13.1</v>
          </cell>
        </row>
        <row r="141">
          <cell r="A141" t="str">
            <v>452.1P</v>
          </cell>
          <cell r="B141" t="str">
            <v>452-07</v>
          </cell>
          <cell r="D141" t="str">
            <v>MEZCLA DISCONTINUA EN CALIENTE TIPO M-1</v>
          </cell>
          <cell r="E141" t="str">
            <v>M³</v>
          </cell>
          <cell r="F141">
            <v>306361</v>
          </cell>
          <cell r="G141" t="str">
            <v>3.6.4.13.5</v>
          </cell>
          <cell r="H141" t="str">
            <v>3.6.4.13.1 </v>
          </cell>
        </row>
        <row r="142">
          <cell r="A142" t="str">
            <v>452.2</v>
          </cell>
          <cell r="B142" t="str">
            <v>452-07</v>
          </cell>
          <cell r="D142" t="str">
            <v>MEZCLA DISCONTINUA EN CALIENTE TIPO M-2</v>
          </cell>
          <cell r="E142" t="str">
            <v>M³</v>
          </cell>
          <cell r="F142">
            <v>191704</v>
          </cell>
          <cell r="G142" t="str">
            <v>3.6.4.13.2</v>
          </cell>
          <cell r="H142" t="str">
            <v>3.6.4.13.2</v>
          </cell>
        </row>
        <row r="143">
          <cell r="A143" t="str">
            <v>452.2P</v>
          </cell>
          <cell r="B143" t="str">
            <v>452-07</v>
          </cell>
          <cell r="D143" t="str">
            <v>MEZCLA DISCONTINUA EN CALIENTE TIPO M-2</v>
          </cell>
          <cell r="E143" t="str">
            <v>M³</v>
          </cell>
          <cell r="F143">
            <v>306361</v>
          </cell>
          <cell r="G143" t="str">
            <v>3.6.4.13.6</v>
          </cell>
          <cell r="H143" t="str">
            <v>3.6.4.13.2</v>
          </cell>
        </row>
        <row r="144">
          <cell r="A144" t="str">
            <v>452.3</v>
          </cell>
          <cell r="B144" t="str">
            <v>452-07</v>
          </cell>
          <cell r="D144" t="str">
            <v>MEZCLA DISCONTINUA EN CALIENTE TIPO F-1</v>
          </cell>
          <cell r="E144" t="str">
            <v>M³</v>
          </cell>
          <cell r="F144">
            <v>191704</v>
          </cell>
          <cell r="G144" t="str">
            <v>3.6.4.13.3</v>
          </cell>
          <cell r="H144" t="str">
            <v>3.6.4.13.7</v>
          </cell>
        </row>
        <row r="145">
          <cell r="A145" t="str">
            <v>452.3P</v>
          </cell>
          <cell r="B145" t="str">
            <v>452-07</v>
          </cell>
          <cell r="D145" t="str">
            <v>MEZCLA DISCONTINUA EN CALIENTE TIPO F-1</v>
          </cell>
          <cell r="E145" t="str">
            <v>M³</v>
          </cell>
          <cell r="F145">
            <v>309133</v>
          </cell>
          <cell r="G145" t="str">
            <v>3.6.4.13.7</v>
          </cell>
          <cell r="H145" t="str">
            <v>3.6.4.13.7</v>
          </cell>
        </row>
        <row r="146">
          <cell r="A146" t="str">
            <v>452.4</v>
          </cell>
          <cell r="B146" t="str">
            <v>452-07</v>
          </cell>
          <cell r="D146" t="str">
            <v>MEZCLA DISCONTINUA EN CALIENTE TIPO F-2</v>
          </cell>
          <cell r="E146" t="str">
            <v>M³</v>
          </cell>
          <cell r="F146">
            <v>191704</v>
          </cell>
          <cell r="G146" t="str">
            <v>3.6.4.13.4</v>
          </cell>
          <cell r="H146" t="str">
            <v>3.6.4.13.8</v>
          </cell>
        </row>
        <row r="147">
          <cell r="A147" t="str">
            <v>452.4P</v>
          </cell>
          <cell r="B147" t="str">
            <v>452-07</v>
          </cell>
          <cell r="D147" t="str">
            <v>MEZCLA DISCONTINUA EN CALIENTE TIPO F-2</v>
          </cell>
          <cell r="E147" t="str">
            <v>M³</v>
          </cell>
          <cell r="F147">
            <v>306361</v>
          </cell>
          <cell r="G147" t="str">
            <v>3.6.4.13.8</v>
          </cell>
          <cell r="H147" t="str">
            <v>3.6.4.13.8 </v>
          </cell>
        </row>
        <row r="148">
          <cell r="A148" t="str">
            <v>453.1</v>
          </cell>
          <cell r="B148" t="str">
            <v>453-07</v>
          </cell>
          <cell r="D148" t="str">
            <v>MEZCLA DRENANTE</v>
          </cell>
          <cell r="E148" t="str">
            <v>M³</v>
          </cell>
          <cell r="F148">
            <v>194239</v>
          </cell>
          <cell r="G148" t="str">
            <v>3.6.4.14.2</v>
          </cell>
          <cell r="H148" t="str">
            <v>3.6.4.13.7</v>
          </cell>
        </row>
        <row r="149">
          <cell r="A149" t="str">
            <v>460.1</v>
          </cell>
          <cell r="B149" t="str">
            <v>460-07</v>
          </cell>
          <cell r="D149" t="str">
            <v>FRESADO DE UN PAVIMENTO ASFALTICO EN ESPESOR E 5 CM</v>
          </cell>
          <cell r="E149" t="str">
            <v>M²</v>
          </cell>
          <cell r="F149">
            <v>2902</v>
          </cell>
          <cell r="G149" t="str">
            <v>3.6.4.15.1</v>
          </cell>
          <cell r="H149" t="str">
            <v>3.6.4.15.2</v>
          </cell>
        </row>
        <row r="150">
          <cell r="A150" t="str">
            <v>460.1P</v>
          </cell>
          <cell r="B150" t="str">
            <v>460-07</v>
          </cell>
          <cell r="C150" t="str">
            <v>460-07P</v>
          </cell>
          <cell r="D150" t="str">
            <v>FRESADO DE UN PAVIMENTO ASFALTICO</v>
          </cell>
          <cell r="E150" t="str">
            <v>M³</v>
          </cell>
          <cell r="F150">
            <v>54119</v>
          </cell>
          <cell r="G150" t="str">
            <v>3.6.4.15.4</v>
          </cell>
          <cell r="H150" t="e">
            <v>#N/A</v>
          </cell>
        </row>
        <row r="151">
          <cell r="A151" t="str">
            <v>461.1</v>
          </cell>
          <cell r="B151" t="str">
            <v>461-07</v>
          </cell>
          <cell r="D151" t="str">
            <v>PAVIMENTO RECICLADO EN FRIO EN EL LUGAR CON EMULSION ASFALTICA</v>
          </cell>
          <cell r="E151" t="str">
            <v>M³</v>
          </cell>
          <cell r="F151">
            <v>95060</v>
          </cell>
          <cell r="G151" t="str">
            <v>3.6.4.16.1</v>
          </cell>
          <cell r="H151" t="str">
            <v>3.6.4.16.1</v>
          </cell>
        </row>
        <row r="152">
          <cell r="A152" t="str">
            <v>461.2</v>
          </cell>
          <cell r="B152" t="str">
            <v>461-07</v>
          </cell>
          <cell r="D152" t="str">
            <v>PAVIMENTO RECICLADO EN FRIO EN EL LUGAR CON CEMENTO ASFALTICO ESPUMADO</v>
          </cell>
          <cell r="E152" t="str">
            <v>M³</v>
          </cell>
          <cell r="F152">
            <v>97836</v>
          </cell>
          <cell r="G152" t="str">
            <v>3.6.4.16.2</v>
          </cell>
          <cell r="H152" t="str">
            <v>3.6.4.16.2</v>
          </cell>
        </row>
        <row r="153">
          <cell r="A153" t="str">
            <v>462.1P</v>
          </cell>
          <cell r="B153" t="str">
            <v>462-07</v>
          </cell>
          <cell r="D153" t="str">
            <v>PAVIMENTO ASFALTICO RECICLADO EN CALIENTE MDC-0</v>
          </cell>
          <cell r="E153" t="str">
            <v>M³</v>
          </cell>
          <cell r="F153">
            <v>95363</v>
          </cell>
          <cell r="G153" t="str">
            <v>3.6.4.17.1</v>
          </cell>
          <cell r="H153" t="str">
            <v>3.6.4.17</v>
          </cell>
        </row>
        <row r="154">
          <cell r="A154" t="str">
            <v>462.1</v>
          </cell>
          <cell r="B154" t="str">
            <v>462-07</v>
          </cell>
          <cell r="D154" t="str">
            <v>PAVIMENTO ASFALTICO RECICLADO EN CALIENTE MDC-1</v>
          </cell>
          <cell r="E154" t="str">
            <v>M³</v>
          </cell>
          <cell r="F154">
            <v>95363</v>
          </cell>
          <cell r="G154" t="str">
            <v>3.6.4.17.2</v>
          </cell>
          <cell r="H154" t="str">
            <v>3.6.4.17.1 </v>
          </cell>
        </row>
        <row r="155">
          <cell r="A155" t="str">
            <v>462.1.1</v>
          </cell>
          <cell r="B155" t="str">
            <v>462-07</v>
          </cell>
          <cell r="D155" t="str">
            <v>MEZCLA ASFALTICA RECICLADA EN CALIENTE DEL TIPO MDC-2</v>
          </cell>
          <cell r="E155" t="str">
            <v>M³</v>
          </cell>
          <cell r="F155">
            <v>98621</v>
          </cell>
          <cell r="G155" t="str">
            <v>3.6.4.17.3</v>
          </cell>
          <cell r="H155" t="str">
            <v>3.6.4.17.3</v>
          </cell>
        </row>
        <row r="156">
          <cell r="A156" t="str">
            <v>462.4P</v>
          </cell>
          <cell r="B156" t="str">
            <v>462-07</v>
          </cell>
          <cell r="D156" t="str">
            <v>PAVIMENTO ASFALTICO RECICLADO EN CALIENTE MDC-3</v>
          </cell>
          <cell r="E156" t="str">
            <v>M³</v>
          </cell>
          <cell r="F156">
            <v>96893</v>
          </cell>
          <cell r="G156" t="str">
            <v>3.6.4.17.4</v>
          </cell>
          <cell r="H156" t="str">
            <v>3.6.4.17</v>
          </cell>
        </row>
        <row r="157">
          <cell r="A157" t="str">
            <v>462.2</v>
          </cell>
          <cell r="B157" t="str">
            <v>462-07</v>
          </cell>
          <cell r="D157" t="str">
            <v>PAVIMENTO ASFALTICO RECICLADO EN CALIENTE PARA BACHEO</v>
          </cell>
          <cell r="E157" t="str">
            <v>M³</v>
          </cell>
          <cell r="F157">
            <v>237466</v>
          </cell>
          <cell r="G157" t="str">
            <v>3.6.4.17.5</v>
          </cell>
          <cell r="H157" t="str">
            <v>3.6.4.17</v>
          </cell>
          <cell r="I157" t="str">
            <v>************************************</v>
          </cell>
        </row>
        <row r="158">
          <cell r="A158" t="str">
            <v>464.1</v>
          </cell>
          <cell r="B158" t="str">
            <v>464-07</v>
          </cell>
          <cell r="D158" t="str">
            <v>GEOTEXTIL PARA REHABILITACION DE PAVIMENTOS ASFALTICOS</v>
          </cell>
          <cell r="E158" t="str">
            <v>M²</v>
          </cell>
          <cell r="F158">
            <v>5906</v>
          </cell>
          <cell r="H158" t="str">
            <v>3.6.8</v>
          </cell>
        </row>
        <row r="159">
          <cell r="A159" t="str">
            <v>464.2</v>
          </cell>
          <cell r="B159" t="str">
            <v>464-07</v>
          </cell>
          <cell r="D159" t="str">
            <v>SUMINISTRO DE CEMENTO ASFALTICO</v>
          </cell>
          <cell r="E159" t="str">
            <v>KG</v>
          </cell>
          <cell r="F159">
            <v>2613</v>
          </cell>
          <cell r="H159" t="str">
            <v>3.6.4.8 </v>
          </cell>
        </row>
        <row r="160">
          <cell r="A160" t="str">
            <v>464.3</v>
          </cell>
          <cell r="B160" t="str">
            <v>464-07</v>
          </cell>
          <cell r="D160" t="str">
            <v>SUMINISTRO DE EMULSION ASFALTICA CONVENCIONAL</v>
          </cell>
          <cell r="E160" t="str">
            <v>LT</v>
          </cell>
          <cell r="F160">
            <v>2864</v>
          </cell>
          <cell r="H160" t="str">
            <v>3.6.4.2</v>
          </cell>
        </row>
        <row r="161">
          <cell r="A161" t="str">
            <v>464.4</v>
          </cell>
          <cell r="B161" t="str">
            <v>464-07</v>
          </cell>
          <cell r="D161" t="str">
            <v>SUMINISTRO DE EMULSION ASFALTICA MODIFICADA CON POLIMEROS</v>
          </cell>
          <cell r="E161" t="str">
            <v>LT</v>
          </cell>
          <cell r="F161">
            <v>3967</v>
          </cell>
          <cell r="H161" t="str">
            <v> 3.6.4.2.5 </v>
          </cell>
        </row>
        <row r="162">
          <cell r="A162" t="str">
            <v>465.1</v>
          </cell>
          <cell r="B162" t="str">
            <v>465-07</v>
          </cell>
          <cell r="D162" t="str">
            <v>EXCAVACIONES PARA REPARACION DE PAVIMENTO ASFALTICO EXISTENTE</v>
          </cell>
          <cell r="E162" t="str">
            <v>M³</v>
          </cell>
          <cell r="F162">
            <v>54391</v>
          </cell>
          <cell r="G162" t="str">
            <v>3.6.1.3.32</v>
          </cell>
          <cell r="H162" t="str">
            <v>3.6.2.1</v>
          </cell>
        </row>
        <row r="163">
          <cell r="A163" t="str">
            <v>466.1</v>
          </cell>
          <cell r="D163" t="str">
            <v>SELLO DE GRIETAS EN PAVIMENTO ASFALTICO SIN RUTEO</v>
          </cell>
          <cell r="E163" t="str">
            <v>ML</v>
          </cell>
          <cell r="F163">
            <v>3892</v>
          </cell>
          <cell r="H163" t="str">
            <v>3.6.4.7</v>
          </cell>
        </row>
        <row r="164">
          <cell r="A164" t="str">
            <v>466.2</v>
          </cell>
          <cell r="D164" t="str">
            <v>SELLO DE GRIETAS EN PAVIMENTO ASFALTICO CON RUTEO</v>
          </cell>
          <cell r="E164" t="str">
            <v>ML</v>
          </cell>
          <cell r="F164">
            <v>3892</v>
          </cell>
          <cell r="H164" t="str">
            <v>3.6.4.7</v>
          </cell>
        </row>
        <row r="165">
          <cell r="A165" t="str">
            <v>500.1</v>
          </cell>
          <cell r="B165" t="str">
            <v>500-07</v>
          </cell>
          <cell r="D165" t="str">
            <v>PAVIMENTO DE CONCRETO HIDRAULICO</v>
          </cell>
          <cell r="E165" t="str">
            <v>M³</v>
          </cell>
          <cell r="F165">
            <v>638004</v>
          </cell>
          <cell r="G165" t="str">
            <v>3,6,5,1,10</v>
          </cell>
          <cell r="H165" t="str">
            <v>3.6.5.1</v>
          </cell>
        </row>
        <row r="166">
          <cell r="A166" t="str">
            <v>500.1P</v>
          </cell>
          <cell r="B166" t="str">
            <v>500-07</v>
          </cell>
          <cell r="D166" t="str">
            <v>PAVIMENTO DE CONCRETO HIDRAULICO (FASTRAK)</v>
          </cell>
          <cell r="E166" t="str">
            <v>M³</v>
          </cell>
          <cell r="F166">
            <v>911004</v>
          </cell>
          <cell r="H166" t="str">
            <v>3.6.5.1</v>
          </cell>
        </row>
        <row r="167">
          <cell r="A167" t="str">
            <v>501.1</v>
          </cell>
          <cell r="B167" t="str">
            <v>501-07</v>
          </cell>
          <cell r="D167" t="str">
            <v>CEMENTO PORTLAND NORMAL</v>
          </cell>
          <cell r="E167" t="str">
            <v>KG</v>
          </cell>
          <cell r="F167">
            <v>520</v>
          </cell>
          <cell r="H167" t="str">
            <v>1.35.1.1.3</v>
          </cell>
        </row>
        <row r="168">
          <cell r="A168" t="str">
            <v>510.1</v>
          </cell>
          <cell r="B168" t="str">
            <v>510-07</v>
          </cell>
          <cell r="D168" t="str">
            <v>PAVIMENTO DE ADOQUINES DE CONCRETO</v>
          </cell>
          <cell r="E168" t="str">
            <v>M²</v>
          </cell>
          <cell r="F168">
            <v>50172</v>
          </cell>
          <cell r="G168" t="str">
            <v>3.6.5.2.7</v>
          </cell>
          <cell r="H168" t="str">
            <v>3.6.5.2.10</v>
          </cell>
        </row>
        <row r="169">
          <cell r="A169" t="str">
            <v>510.1P1</v>
          </cell>
          <cell r="B169" t="str">
            <v>510-07</v>
          </cell>
          <cell r="D169" t="str">
            <v>ADOQUIN GRAMA</v>
          </cell>
          <cell r="E169" t="str">
            <v>M²</v>
          </cell>
          <cell r="F169">
            <v>52309.053431818189</v>
          </cell>
          <cell r="H169" t="str">
            <v>3.6.5.2</v>
          </cell>
        </row>
        <row r="170">
          <cell r="A170" t="str">
            <v>510.1P2</v>
          </cell>
          <cell r="B170" t="str">
            <v>510-07</v>
          </cell>
          <cell r="D170" t="str">
            <v>ADOQUIN COLOR</v>
          </cell>
          <cell r="E170" t="str">
            <v>M²</v>
          </cell>
          <cell r="F170">
            <v>52781.8655</v>
          </cell>
          <cell r="H170" t="str">
            <v>3.6.5.2.2</v>
          </cell>
        </row>
        <row r="171">
          <cell r="A171" t="str">
            <v>510.1P3</v>
          </cell>
          <cell r="B171" t="str">
            <v>510-07</v>
          </cell>
          <cell r="D171" t="str">
            <v>DILATACION EN ADOQUIN</v>
          </cell>
          <cell r="E171" t="str">
            <v>ML</v>
          </cell>
          <cell r="F171">
            <v>9092.2039000000004</v>
          </cell>
          <cell r="H171" t="str">
            <v>3.6.5.2</v>
          </cell>
        </row>
        <row r="172">
          <cell r="A172" t="str">
            <v>600.1</v>
          </cell>
          <cell r="B172" t="str">
            <v>600-07</v>
          </cell>
          <cell r="D172" t="str">
            <v>EXCAVACIONES VARIAS SIN CLASIFICAR</v>
          </cell>
          <cell r="E172" t="str">
            <v>M³</v>
          </cell>
          <cell r="F172">
            <v>13845</v>
          </cell>
          <cell r="G172" t="str">
            <v>3.6.6.1.1</v>
          </cell>
          <cell r="H172" t="str">
            <v>3.6.6.1.9</v>
          </cell>
        </row>
        <row r="173">
          <cell r="A173" t="str">
            <v>600.2</v>
          </cell>
          <cell r="B173" t="str">
            <v>600-07</v>
          </cell>
          <cell r="D173" t="str">
            <v>EXCAVACIONES VARIAS EN ROCA EN SECO</v>
          </cell>
          <cell r="E173" t="str">
            <v>M³</v>
          </cell>
          <cell r="F173">
            <v>48557</v>
          </cell>
          <cell r="G173" t="str">
            <v>3.6.6.1.9</v>
          </cell>
          <cell r="H173" t="str">
            <v>3.6.6.1.9</v>
          </cell>
        </row>
        <row r="174">
          <cell r="A174" t="str">
            <v>600.3</v>
          </cell>
          <cell r="B174" t="str">
            <v>600-07</v>
          </cell>
          <cell r="D174" t="str">
            <v>EXCAVACIONES VARIAS EN ROCA BAJO AGUA</v>
          </cell>
          <cell r="E174" t="str">
            <v>M³</v>
          </cell>
          <cell r="F174">
            <v>80484</v>
          </cell>
          <cell r="H174" t="str">
            <v>3.6.6.1.9</v>
          </cell>
        </row>
        <row r="175">
          <cell r="A175" t="str">
            <v>600.4</v>
          </cell>
          <cell r="B175" t="str">
            <v>600-07</v>
          </cell>
          <cell r="D175" t="str">
            <v>EXCAVACIONES VARIAS EN MATERIAL COMUN EN SECO</v>
          </cell>
          <cell r="E175" t="str">
            <v>M³</v>
          </cell>
          <cell r="F175">
            <v>15167</v>
          </cell>
          <cell r="G175" t="str">
            <v>3.6.6.1.10</v>
          </cell>
          <cell r="H175" t="str">
            <v xml:space="preserve">3.6.6.1.10  </v>
          </cell>
        </row>
        <row r="176">
          <cell r="A176" t="str">
            <v>600.4P</v>
          </cell>
          <cell r="B176" t="str">
            <v>600-07</v>
          </cell>
          <cell r="C176" t="str">
            <v>600-07P</v>
          </cell>
          <cell r="D176" t="str">
            <v>EXCAVACIONES VARIAS EN MATERIA COMUN EN SECO A MANO</v>
          </cell>
          <cell r="E176" t="str">
            <v>M³</v>
          </cell>
          <cell r="F176">
            <v>23590</v>
          </cell>
          <cell r="G176" t="str">
            <v>3.6.6.1.10</v>
          </cell>
          <cell r="H176" t="str">
            <v>3.6.6.1</v>
          </cell>
        </row>
        <row r="177">
          <cell r="A177" t="str">
            <v>600.5</v>
          </cell>
          <cell r="B177" t="str">
            <v>600-07</v>
          </cell>
          <cell r="D177" t="str">
            <v>EXCAVACIONES VARIAS EN MATERIAL COMUN BAJO AGUA</v>
          </cell>
          <cell r="E177" t="str">
            <v>M³</v>
          </cell>
          <cell r="F177">
            <v>22564</v>
          </cell>
          <cell r="G177" t="str">
            <v>3.6.6.1.11</v>
          </cell>
          <cell r="H177" t="str">
            <v>3.6.6.1.11</v>
          </cell>
        </row>
        <row r="178">
          <cell r="A178" t="str">
            <v>600.5P</v>
          </cell>
          <cell r="B178" t="str">
            <v>600-07</v>
          </cell>
          <cell r="C178" t="str">
            <v>600-07P</v>
          </cell>
          <cell r="D178" t="str">
            <v>EXCAVACIONES VARIAS EN MATERIAL COMUN BAJO AGUA A MANO</v>
          </cell>
          <cell r="E178" t="str">
            <v>M³</v>
          </cell>
          <cell r="F178">
            <v>36555</v>
          </cell>
          <cell r="H178" t="str">
            <v>3.6.6.1</v>
          </cell>
        </row>
        <row r="179">
          <cell r="A179" t="str">
            <v>610.1</v>
          </cell>
          <cell r="B179" t="str">
            <v>610-07</v>
          </cell>
          <cell r="D179" t="str">
            <v>RELLENO PARA ESTRUCTURAS</v>
          </cell>
          <cell r="E179" t="str">
            <v>M³</v>
          </cell>
          <cell r="F179">
            <v>95722</v>
          </cell>
          <cell r="G179" t="str">
            <v>3.6.6.2.3</v>
          </cell>
          <cell r="H179" t="str">
            <v xml:space="preserve">3.6.6.2.1   </v>
          </cell>
        </row>
        <row r="180">
          <cell r="A180" t="str">
            <v>610.2</v>
          </cell>
          <cell r="B180" t="str">
            <v>610-07</v>
          </cell>
          <cell r="D180" t="str">
            <v>RELLENOS CON MATERIAL FILTRANTE</v>
          </cell>
          <cell r="E180" t="str">
            <v>M³</v>
          </cell>
          <cell r="F180">
            <v>115346</v>
          </cell>
          <cell r="H180" t="str">
            <v>3.6.6.2.4</v>
          </cell>
        </row>
        <row r="181">
          <cell r="A181" t="str">
            <v>620.1</v>
          </cell>
          <cell r="B181" t="str">
            <v>620-07</v>
          </cell>
          <cell r="D181" t="str">
            <v>PILOTES PREFABRICADOS DE CONCRETO</v>
          </cell>
          <cell r="E181" t="str">
            <v>ML</v>
          </cell>
          <cell r="F181">
            <v>0</v>
          </cell>
          <cell r="H181" t="str">
            <v>3.6.6.3.1</v>
          </cell>
        </row>
        <row r="182">
          <cell r="A182" t="str">
            <v>620.2</v>
          </cell>
          <cell r="B182" t="str">
            <v>620-07</v>
          </cell>
          <cell r="D182" t="str">
            <v>EXTENSION DE PILOTES</v>
          </cell>
          <cell r="E182" t="str">
            <v>ML</v>
          </cell>
          <cell r="F182">
            <v>0</v>
          </cell>
          <cell r="H182" t="str">
            <v>3.6.6.3.2</v>
          </cell>
        </row>
        <row r="183">
          <cell r="A183" t="str">
            <v>620.3</v>
          </cell>
          <cell r="B183" t="str">
            <v>620-07</v>
          </cell>
          <cell r="D183" t="str">
            <v>PRUEBA DE CARGA</v>
          </cell>
          <cell r="E183" t="str">
            <v>ML</v>
          </cell>
          <cell r="F183">
            <v>0</v>
          </cell>
          <cell r="H183" t="str">
            <v>3.6.6.4.6</v>
          </cell>
        </row>
        <row r="184">
          <cell r="A184" t="str">
            <v>620P</v>
          </cell>
          <cell r="B184" t="str">
            <v>620-07</v>
          </cell>
          <cell r="D184" t="str">
            <v>PILOTE EN MADERA DE D=15CM</v>
          </cell>
          <cell r="E184" t="str">
            <v>ML</v>
          </cell>
          <cell r="F184">
            <v>95807</v>
          </cell>
          <cell r="H184" t="str">
            <v>3.6.6.4</v>
          </cell>
        </row>
        <row r="185">
          <cell r="A185" t="str">
            <v>621.1</v>
          </cell>
          <cell r="B185" t="str">
            <v>621-07</v>
          </cell>
          <cell r="D185" t="str">
            <v>PILOTE DE CONCRETO FUNDIDO EN SITIO D=1M L=12M</v>
          </cell>
          <cell r="E185" t="str">
            <v>ML</v>
          </cell>
          <cell r="F185">
            <v>1342412</v>
          </cell>
          <cell r="G185" t="str">
            <v>3.6.6.3.1</v>
          </cell>
          <cell r="H185" t="str">
            <v>3.6.6.4.1</v>
          </cell>
        </row>
        <row r="186">
          <cell r="A186" t="str">
            <v>621.2</v>
          </cell>
          <cell r="B186" t="str">
            <v>621-07</v>
          </cell>
          <cell r="D186" t="str">
            <v>BASE ACAMPANADA FUNDIDA EN SITIO</v>
          </cell>
          <cell r="E186" t="str">
            <v>M³</v>
          </cell>
          <cell r="F186">
            <v>1450904</v>
          </cell>
          <cell r="H186" t="str">
            <v>3.6.6.4.2</v>
          </cell>
        </row>
        <row r="187">
          <cell r="A187" t="str">
            <v>621.3</v>
          </cell>
          <cell r="B187" t="str">
            <v>621-07</v>
          </cell>
          <cell r="D187" t="str">
            <v>PILOTE DE PRUEBA DE DIAMETRO</v>
          </cell>
          <cell r="E187" t="str">
            <v>ML</v>
          </cell>
          <cell r="F187">
            <v>0</v>
          </cell>
          <cell r="H187" t="str">
            <v>3.6.6.4.3</v>
          </cell>
        </row>
        <row r="188">
          <cell r="A188" t="str">
            <v>621.4</v>
          </cell>
          <cell r="B188" t="str">
            <v>621-07</v>
          </cell>
          <cell r="D188" t="str">
            <v>BASE ACAMPANADA DE PRUEBA</v>
          </cell>
          <cell r="E188" t="str">
            <v>M³</v>
          </cell>
          <cell r="F188">
            <v>0</v>
          </cell>
          <cell r="H188" t="str">
            <v xml:space="preserve"> 3.6.6.4.4</v>
          </cell>
        </row>
        <row r="189">
          <cell r="A189" t="str">
            <v>621.5</v>
          </cell>
          <cell r="B189" t="str">
            <v>621-07</v>
          </cell>
          <cell r="D189" t="str">
            <v>CAMISA PERMANENTE DE DIAMETRO EXTERIOR</v>
          </cell>
          <cell r="E189" t="str">
            <v>ML</v>
          </cell>
          <cell r="F189">
            <v>2908013</v>
          </cell>
          <cell r="G189" t="str">
            <v>3.6.6.4.5</v>
          </cell>
          <cell r="H189" t="str">
            <v>3.6.6.5.5</v>
          </cell>
        </row>
        <row r="190">
          <cell r="A190" t="str">
            <v>621.5P</v>
          </cell>
          <cell r="B190" t="str">
            <v>621-07</v>
          </cell>
          <cell r="C190" t="str">
            <v>621-07P</v>
          </cell>
          <cell r="D190" t="str">
            <v>CAMISA PERMANENTE DE DIAMETRO INTERIOR D=1M EN CONCRETO</v>
          </cell>
          <cell r="E190" t="str">
            <v>ML</v>
          </cell>
          <cell r="F190">
            <v>199845</v>
          </cell>
          <cell r="G190" t="str">
            <v>3.6.6.4.5</v>
          </cell>
          <cell r="H190" t="str">
            <v>3.6.6.4.5</v>
          </cell>
        </row>
        <row r="191">
          <cell r="A191" t="str">
            <v>621.6</v>
          </cell>
          <cell r="B191" t="str">
            <v>621-07</v>
          </cell>
          <cell r="D191" t="str">
            <v>PRUEBA DE CARGA</v>
          </cell>
          <cell r="E191" t="str">
            <v>U</v>
          </cell>
          <cell r="F191">
            <v>110628933</v>
          </cell>
          <cell r="H191" t="str">
            <v xml:space="preserve"> 3.6.6.4.6 </v>
          </cell>
        </row>
        <row r="192">
          <cell r="A192" t="str">
            <v>621.7</v>
          </cell>
          <cell r="B192" t="str">
            <v>621-07</v>
          </cell>
          <cell r="D192" t="str">
            <v>CAISSONS DE DIAMETRO INTERIOR 1,20 M EN CONCRETO CLASE C Y ANILLO E = 0,15 INCLUYE EXCAVACION BAJO AGUA Y BOMBEOS MAS PLASTIFICANTE SIKAMENT (SEGÚN REQUERIMIENTOS DE FABRICANTE) ( NO INCLUYE ACERO DE REFUERZO).</v>
          </cell>
          <cell r="E192" t="str">
            <v>M³</v>
          </cell>
          <cell r="F192">
            <v>1917004</v>
          </cell>
          <cell r="H192" t="str">
            <v>3.6.6.4</v>
          </cell>
          <cell r="I192" t="str">
            <v>NO INCLUIDO EN ESPECIFICACIONES 2007</v>
          </cell>
        </row>
        <row r="193">
          <cell r="A193" t="str">
            <v>622.1</v>
          </cell>
          <cell r="B193" t="str">
            <v>622-07</v>
          </cell>
          <cell r="D193" t="str">
            <v>TABLESTACADO DE MADERA</v>
          </cell>
          <cell r="E193" t="str">
            <v>M²</v>
          </cell>
          <cell r="F193">
            <v>329783</v>
          </cell>
          <cell r="H193" t="str">
            <v>3.6.6.5.1</v>
          </cell>
        </row>
        <row r="194">
          <cell r="A194" t="str">
            <v>622.2</v>
          </cell>
          <cell r="B194" t="str">
            <v>622-07</v>
          </cell>
          <cell r="D194" t="str">
            <v>TABLESTACADO METALICO</v>
          </cell>
          <cell r="E194" t="str">
            <v>M²</v>
          </cell>
          <cell r="F194">
            <v>0</v>
          </cell>
          <cell r="H194" t="str">
            <v>3.6.6.5.3</v>
          </cell>
        </row>
        <row r="195">
          <cell r="A195" t="str">
            <v>622.3</v>
          </cell>
          <cell r="B195" t="str">
            <v>622-07</v>
          </cell>
          <cell r="D195" t="str">
            <v>TABLESTACADO DE CONCRETO REFORZADO</v>
          </cell>
          <cell r="E195" t="str">
            <v>M²</v>
          </cell>
          <cell r="F195">
            <v>0</v>
          </cell>
          <cell r="H195" t="str">
            <v>3.6.6.5.2</v>
          </cell>
        </row>
        <row r="196">
          <cell r="A196" t="str">
            <v>622.4</v>
          </cell>
          <cell r="B196" t="str">
            <v>622-07</v>
          </cell>
          <cell r="D196" t="str">
            <v>TABLESTACADO DE CONCRETO PREESFORZADO</v>
          </cell>
          <cell r="E196" t="str">
            <v>M²</v>
          </cell>
          <cell r="F196">
            <v>0</v>
          </cell>
          <cell r="H196" t="str">
            <v>3.6.6.5.4 </v>
          </cell>
        </row>
        <row r="197">
          <cell r="A197" t="str">
            <v>622.5</v>
          </cell>
          <cell r="B197" t="str">
            <v>622-07</v>
          </cell>
          <cell r="D197" t="str">
            <v>CORTE DEL EXTREMO SUPERIOR DEL ELEMENTO</v>
          </cell>
          <cell r="E197" t="str">
            <v>ML</v>
          </cell>
          <cell r="F197">
            <v>34261.624130793462</v>
          </cell>
          <cell r="H197" t="str">
            <v>3.6.6.5.5</v>
          </cell>
          <cell r="I197" t="str">
            <v>POR REALIZAR UNITARIOS DE ITEMS 623,1Y 623,2</v>
          </cell>
        </row>
        <row r="198">
          <cell r="A198" t="str">
            <v>623.1</v>
          </cell>
          <cell r="B198" t="str">
            <v>623-07</v>
          </cell>
          <cell r="D198" t="str">
            <v>ANCLAJE TIPO</v>
          </cell>
          <cell r="E198" t="str">
            <v>ML</v>
          </cell>
          <cell r="H198" t="str">
            <v>3.6.6.8</v>
          </cell>
        </row>
        <row r="199">
          <cell r="A199" t="str">
            <v>623.2</v>
          </cell>
          <cell r="B199" t="str">
            <v>623-07</v>
          </cell>
          <cell r="D199" t="str">
            <v>PRUEBA DE CARGA</v>
          </cell>
          <cell r="E199" t="str">
            <v>U</v>
          </cell>
          <cell r="H199" t="str">
            <v>3.6.6.8</v>
          </cell>
        </row>
        <row r="200">
          <cell r="A200" t="str">
            <v>630.1</v>
          </cell>
          <cell r="B200" t="str">
            <v>630-07</v>
          </cell>
          <cell r="D200" t="str">
            <v>CONCRETO CLASE A</v>
          </cell>
          <cell r="E200" t="str">
            <v>M³</v>
          </cell>
          <cell r="F200">
            <v>1009680</v>
          </cell>
          <cell r="H200" t="str">
            <v>3.6.6.6.8</v>
          </cell>
        </row>
        <row r="201">
          <cell r="A201" t="str">
            <v>630.2</v>
          </cell>
          <cell r="B201" t="str">
            <v>630-07</v>
          </cell>
          <cell r="D201" t="str">
            <v>CONCRETO CLASE B</v>
          </cell>
          <cell r="E201" t="str">
            <v>M³</v>
          </cell>
          <cell r="F201">
            <v>920504</v>
          </cell>
          <cell r="H201" t="str">
            <v>3.6.6.6.17</v>
          </cell>
        </row>
        <row r="202">
          <cell r="A202" t="str">
            <v>630.3</v>
          </cell>
          <cell r="B202" t="str">
            <v>630-07</v>
          </cell>
          <cell r="D202" t="str">
            <v>CONCRETO CLASE C</v>
          </cell>
          <cell r="E202" t="str">
            <v>M³</v>
          </cell>
          <cell r="F202">
            <v>620984</v>
          </cell>
          <cell r="G202" t="str">
            <v>3.6.6.6.26</v>
          </cell>
          <cell r="H202" t="str">
            <v xml:space="preserve"> 3.6.6.6.26</v>
          </cell>
        </row>
        <row r="203">
          <cell r="A203" t="str">
            <v>630.4</v>
          </cell>
          <cell r="B203" t="str">
            <v>630-07</v>
          </cell>
          <cell r="D203" t="str">
            <v>CONCRETO CLASE D</v>
          </cell>
          <cell r="E203" t="str">
            <v>M³</v>
          </cell>
          <cell r="F203">
            <v>500999</v>
          </cell>
          <cell r="G203" t="str">
            <v>3.6.6.6.35</v>
          </cell>
          <cell r="H203" t="str">
            <v xml:space="preserve">3.6.6.6.35 </v>
          </cell>
        </row>
        <row r="204">
          <cell r="A204" t="str">
            <v>630.5</v>
          </cell>
          <cell r="B204" t="str">
            <v>630-07</v>
          </cell>
          <cell r="D204" t="str">
            <v>CONCRETO CLASE E</v>
          </cell>
          <cell r="E204" t="str">
            <v>M³</v>
          </cell>
          <cell r="F204">
            <v>473816</v>
          </cell>
          <cell r="G204" t="str">
            <v>3.6.6.6.44</v>
          </cell>
          <cell r="H204" t="str">
            <v>3.6.6.6.44</v>
          </cell>
        </row>
        <row r="205">
          <cell r="A205" t="str">
            <v>630.6</v>
          </cell>
          <cell r="B205" t="str">
            <v>630-07</v>
          </cell>
          <cell r="D205" t="str">
            <v>CONCRETO CLASE F</v>
          </cell>
          <cell r="E205" t="str">
            <v>M³</v>
          </cell>
          <cell r="F205">
            <v>410242</v>
          </cell>
          <cell r="G205" t="str">
            <v>3.6.6.6.46</v>
          </cell>
          <cell r="H205" t="str">
            <v>3.6.6.6.46</v>
          </cell>
        </row>
        <row r="206">
          <cell r="A206" t="str">
            <v>630.7</v>
          </cell>
          <cell r="B206" t="str">
            <v>630-07</v>
          </cell>
          <cell r="D206" t="str">
            <v>CONCRETO CLASE G</v>
          </cell>
          <cell r="E206" t="str">
            <v>M³</v>
          </cell>
          <cell r="F206">
            <v>333042</v>
          </cell>
          <cell r="G206" t="str">
            <v>3.6.6.6.47</v>
          </cell>
          <cell r="H206" t="str">
            <v>3.6.6.6.47</v>
          </cell>
        </row>
        <row r="207">
          <cell r="A207" t="str">
            <v>630P</v>
          </cell>
          <cell r="B207" t="str">
            <v>630-07</v>
          </cell>
          <cell r="D207" t="str">
            <v>MORTERO 1.3</v>
          </cell>
          <cell r="E207" t="str">
            <v>M³</v>
          </cell>
          <cell r="F207">
            <v>372309</v>
          </cell>
          <cell r="H207" t="str">
            <v>3.3.5.3.6</v>
          </cell>
        </row>
        <row r="208">
          <cell r="A208" t="str">
            <v>631P</v>
          </cell>
          <cell r="B208" t="str">
            <v>631-07</v>
          </cell>
          <cell r="C208" t="str">
            <v>631-07P</v>
          </cell>
          <cell r="D208" t="str">
            <v>BOLSACRETOS</v>
          </cell>
          <cell r="E208" t="str">
            <v>M³</v>
          </cell>
          <cell r="F208">
            <v>644801.33704999997</v>
          </cell>
          <cell r="G208" t="str">
            <v>3.6.6.21.2</v>
          </cell>
          <cell r="H208" t="str">
            <v>3.6.6.21.2</v>
          </cell>
        </row>
        <row r="209">
          <cell r="A209" t="str">
            <v>632.1</v>
          </cell>
          <cell r="B209" t="str">
            <v>632-07</v>
          </cell>
          <cell r="D209" t="str">
            <v>BARANDA DE CONCRETO 1.05*0.35</v>
          </cell>
          <cell r="E209" t="str">
            <v>ML</v>
          </cell>
          <cell r="F209">
            <v>110953</v>
          </cell>
          <cell r="G209" t="str">
            <v>3.6.6.7.1</v>
          </cell>
          <cell r="H209" t="str">
            <v>3.6.6.7.1</v>
          </cell>
        </row>
        <row r="210">
          <cell r="A210" t="str">
            <v>632P</v>
          </cell>
          <cell r="B210" t="str">
            <v>632-07</v>
          </cell>
          <cell r="C210" t="str">
            <v>632-07P</v>
          </cell>
          <cell r="D210" t="str">
            <v>BARANDA METALICA</v>
          </cell>
          <cell r="E210" t="str">
            <v>ML</v>
          </cell>
          <cell r="F210">
            <v>346943</v>
          </cell>
          <cell r="H210" t="str">
            <v>3.6.6.11</v>
          </cell>
        </row>
        <row r="211">
          <cell r="A211" t="str">
            <v>640.1.1</v>
          </cell>
          <cell r="B211" t="str">
            <v>640-07</v>
          </cell>
          <cell r="D211" t="str">
            <v>ACERO DE REFUERZO fy 260 Mpa</v>
          </cell>
          <cell r="E211" t="str">
            <v>KG</v>
          </cell>
          <cell r="F211">
            <v>4225</v>
          </cell>
          <cell r="H211" t="str">
            <v>3.6.6.8.1 </v>
          </cell>
        </row>
        <row r="212">
          <cell r="A212" t="str">
            <v>640.2</v>
          </cell>
          <cell r="B212" t="str">
            <v>640-07</v>
          </cell>
          <cell r="D212" t="str">
            <v>MALLA DE REFUERZO fy 260 Mpa</v>
          </cell>
          <cell r="E212" t="str">
            <v>KG</v>
          </cell>
          <cell r="F212">
            <v>3952</v>
          </cell>
          <cell r="H212" t="str">
            <v> 3.6.6.8.2 </v>
          </cell>
          <cell r="I212" t="str">
            <v>NO INCLUIDO EN ESPECIFICACIONES 2007</v>
          </cell>
        </row>
        <row r="213">
          <cell r="A213" t="str">
            <v>640.1</v>
          </cell>
          <cell r="B213" t="str">
            <v>640-07</v>
          </cell>
          <cell r="D213" t="str">
            <v>ACERO DE REFUERZO fy 480 Mpa</v>
          </cell>
          <cell r="E213" t="str">
            <v>KG</v>
          </cell>
          <cell r="F213">
            <v>4225</v>
          </cell>
          <cell r="G213" t="str">
            <v>3.6.6.8.3</v>
          </cell>
          <cell r="H213" t="str">
            <v>3.6.6.8.1 </v>
          </cell>
          <cell r="I213" t="str">
            <v>NO INCLUIDO EN ESPECIFICACIONES 2007</v>
          </cell>
        </row>
        <row r="214">
          <cell r="A214" t="str">
            <v>641.1</v>
          </cell>
          <cell r="B214" t="str">
            <v>641-07</v>
          </cell>
          <cell r="D214" t="str">
            <v>ACERO DE PREESFUERZO</v>
          </cell>
          <cell r="E214" t="str">
            <v>TON-M</v>
          </cell>
          <cell r="F214">
            <v>1290</v>
          </cell>
          <cell r="G214" t="str">
            <v>3.6.6.9.1</v>
          </cell>
          <cell r="H214" t="str">
            <v>3.6.6.9.1</v>
          </cell>
        </row>
        <row r="215">
          <cell r="A215" t="str">
            <v>641P</v>
          </cell>
          <cell r="B215" t="str">
            <v>641-07</v>
          </cell>
          <cell r="D215" t="str">
            <v>ANCLAJE EN ROCA DE D=4" CON 3 TORONES DE 1/2" POSTENSADOS</v>
          </cell>
          <cell r="E215" t="str">
            <v>TON-M</v>
          </cell>
          <cell r="F215">
            <v>344739</v>
          </cell>
          <cell r="H215" t="str">
            <v>3.6.6.9</v>
          </cell>
        </row>
        <row r="216">
          <cell r="A216" t="str">
            <v>642.1</v>
          </cell>
          <cell r="B216" t="str">
            <v>642-07</v>
          </cell>
          <cell r="D216" t="str">
            <v>APOYO ELASTOMERICO</v>
          </cell>
          <cell r="E216" t="str">
            <v>U (DM³)</v>
          </cell>
          <cell r="F216">
            <v>397840</v>
          </cell>
          <cell r="G216" t="str">
            <v>3.6.6.10.1</v>
          </cell>
          <cell r="H216" t="str">
            <v>3.6.6.10.1</v>
          </cell>
        </row>
        <row r="217">
          <cell r="A217" t="str">
            <v>642.2</v>
          </cell>
          <cell r="B217" t="str">
            <v>642-07</v>
          </cell>
          <cell r="D217" t="str">
            <v>SELLO PARA JUNTAS DE PUENTES</v>
          </cell>
          <cell r="E217" t="str">
            <v>ML</v>
          </cell>
          <cell r="F217">
            <v>46791</v>
          </cell>
          <cell r="G217" t="str">
            <v>3.6.6.10.2</v>
          </cell>
          <cell r="H217" t="str">
            <v>3.6.6.10.2</v>
          </cell>
        </row>
        <row r="218">
          <cell r="A218" t="str">
            <v>642P1</v>
          </cell>
          <cell r="B218" t="str">
            <v>642-07</v>
          </cell>
          <cell r="D218" t="str">
            <v>CONSTRUCCION JUNTAS ELASTOMERICAS DE 30CM DE ANCHO</v>
          </cell>
          <cell r="E218" t="str">
            <v>ML</v>
          </cell>
          <cell r="F218">
            <v>889267</v>
          </cell>
          <cell r="H218" t="str">
            <v>3.6.6.10</v>
          </cell>
        </row>
        <row r="219">
          <cell r="A219" t="str">
            <v>642P2</v>
          </cell>
          <cell r="B219" t="str">
            <v>642-07</v>
          </cell>
          <cell r="D219" t="str">
            <v>JUNTA ELASTOMERICA M100</v>
          </cell>
          <cell r="E219" t="str">
            <v>ML</v>
          </cell>
          <cell r="F219">
            <v>1888489.8716303227</v>
          </cell>
          <cell r="G219" t="str">
            <v>3.6.6.10.2</v>
          </cell>
          <cell r="H219" t="str">
            <v>3.6.6.10</v>
          </cell>
        </row>
        <row r="220">
          <cell r="A220" t="str">
            <v>642P3</v>
          </cell>
          <cell r="B220" t="str">
            <v>642-07</v>
          </cell>
          <cell r="D220" t="str">
            <v>JUNTA ELASTOMERICA M60</v>
          </cell>
          <cell r="E220" t="str">
            <v>ML</v>
          </cell>
          <cell r="F220">
            <v>1555915.8116303226</v>
          </cell>
          <cell r="H220" t="str">
            <v>3.6.6.10</v>
          </cell>
        </row>
        <row r="221">
          <cell r="A221" t="str">
            <v>650.1</v>
          </cell>
          <cell r="B221" t="str">
            <v>650-07</v>
          </cell>
          <cell r="D221" t="str">
            <v>DISEÑO Y FABRICACION DE ESTRUCTURA METALICA</v>
          </cell>
          <cell r="E221" t="str">
            <v>KG</v>
          </cell>
          <cell r="F221">
            <v>0</v>
          </cell>
          <cell r="H221" t="str">
            <v>3.6.6.11.1</v>
          </cell>
        </row>
        <row r="222">
          <cell r="A222" t="str">
            <v>650.2</v>
          </cell>
          <cell r="B222" t="str">
            <v>650-07</v>
          </cell>
          <cell r="D222" t="str">
            <v>FABRICACION DE LA ESTRUCTURA METALICA</v>
          </cell>
          <cell r="E222" t="str">
            <v>KG</v>
          </cell>
          <cell r="F222">
            <v>9539</v>
          </cell>
          <cell r="H222" t="str">
            <v>3.6.6.11.2</v>
          </cell>
        </row>
        <row r="223">
          <cell r="A223" t="str">
            <v>650.3</v>
          </cell>
          <cell r="B223" t="str">
            <v>650-07</v>
          </cell>
          <cell r="D223" t="str">
            <v>TRANSPORTE DE LA ESTRUCTURA METALICA</v>
          </cell>
          <cell r="E223" t="str">
            <v>KG</v>
          </cell>
          <cell r="F223">
            <v>4550</v>
          </cell>
          <cell r="H223" t="str">
            <v>3.6.6.11.7</v>
          </cell>
        </row>
        <row r="224">
          <cell r="A224" t="str">
            <v>650.3 OTRO</v>
          </cell>
          <cell r="B224" t="str">
            <v>650-07</v>
          </cell>
          <cell r="D224" t="str">
            <v>TRANSPORTE DE LA ESTRUCTURA METALICA</v>
          </cell>
          <cell r="E224" t="str">
            <v>KG</v>
          </cell>
          <cell r="F224">
            <v>342</v>
          </cell>
          <cell r="H224" t="str">
            <v>3.6.6.11.7</v>
          </cell>
        </row>
        <row r="225">
          <cell r="A225" t="str">
            <v>650.4</v>
          </cell>
          <cell r="B225" t="str">
            <v>650-07</v>
          </cell>
          <cell r="D225" t="str">
            <v>MONTAJE Y PINTURA DE ESTRUCTURA METALICA</v>
          </cell>
          <cell r="E225" t="str">
            <v>KG</v>
          </cell>
          <cell r="F225">
            <v>1243</v>
          </cell>
          <cell r="H225" t="str">
            <v>3.6.6.11.6</v>
          </cell>
        </row>
        <row r="226">
          <cell r="A226" t="str">
            <v>660.1</v>
          </cell>
          <cell r="B226" t="str">
            <v>660-07</v>
          </cell>
          <cell r="D226" t="str">
            <v>TUBERIA DE CONCRETO SIMPLE DE DIAMETRO 450 MM</v>
          </cell>
          <cell r="E226" t="str">
            <v>ML</v>
          </cell>
          <cell r="F226">
            <v>299172</v>
          </cell>
          <cell r="G226" t="str">
            <v>3.6.6.12.7</v>
          </cell>
          <cell r="H226" t="str">
            <v>3.6.6.12.9 </v>
          </cell>
        </row>
        <row r="227">
          <cell r="A227" t="str">
            <v>660.2</v>
          </cell>
          <cell r="B227" t="str">
            <v>660-07</v>
          </cell>
          <cell r="D227" t="str">
            <v>TUBERIA DE CONCRETO SIMPLE 500 MM</v>
          </cell>
          <cell r="E227" t="str">
            <v>ML</v>
          </cell>
          <cell r="F227">
            <v>367961</v>
          </cell>
          <cell r="G227" t="str">
            <v>3.6.6.12.18</v>
          </cell>
          <cell r="H227" t="str">
            <v>3.6.6.12.8</v>
          </cell>
        </row>
        <row r="228">
          <cell r="A228" t="str">
            <v>660.3</v>
          </cell>
          <cell r="B228" t="str">
            <v>660-07</v>
          </cell>
          <cell r="D228" t="str">
            <v>TUBERIA DE CONCRETO SIMPLE 600 MM</v>
          </cell>
          <cell r="E228" t="str">
            <v>ML</v>
          </cell>
          <cell r="F228">
            <v>488243</v>
          </cell>
          <cell r="G228" t="str">
            <v>3.6.6.12.17</v>
          </cell>
          <cell r="H228" t="str">
            <v>3.6.6.12.9</v>
          </cell>
        </row>
        <row r="229">
          <cell r="A229" t="str">
            <v>661.1</v>
          </cell>
          <cell r="B229" t="str">
            <v>661-07</v>
          </cell>
          <cell r="D229" t="str">
            <v>TUBERIA DE CONCRETO REFORZADO 900 MM DE DIAMETRO INTERIOR</v>
          </cell>
          <cell r="E229" t="str">
            <v>ML</v>
          </cell>
          <cell r="F229">
            <v>556903</v>
          </cell>
          <cell r="G229" t="str">
            <v>3.6.6.13.4</v>
          </cell>
          <cell r="H229" t="str">
            <v>3.6.6.13.4</v>
          </cell>
        </row>
        <row r="230">
          <cell r="A230">
            <v>661</v>
          </cell>
          <cell r="B230" t="str">
            <v>661-07</v>
          </cell>
          <cell r="D230" t="str">
            <v>TUBERIA DE CONCRETO REFORZADO 900 MM (TIPO 2)</v>
          </cell>
          <cell r="E230" t="str">
            <v>ML</v>
          </cell>
          <cell r="F230">
            <v>485457</v>
          </cell>
          <cell r="G230" t="str">
            <v>3.6.6.13.20</v>
          </cell>
          <cell r="H230" t="e">
            <v>#N/A</v>
          </cell>
          <cell r="I230" t="str">
            <v>NO INCLUIDO EN ESPECIFICACIONES 2007</v>
          </cell>
        </row>
        <row r="231">
          <cell r="A231" t="str">
            <v>661 OTRO</v>
          </cell>
          <cell r="B231" t="str">
            <v>661-07</v>
          </cell>
          <cell r="D231" t="str">
            <v>TUBERIA DE CONCRETO REFORZADO 900 MM</v>
          </cell>
          <cell r="E231" t="str">
            <v>ML</v>
          </cell>
          <cell r="F231">
            <v>334371</v>
          </cell>
          <cell r="G231" t="str">
            <v>3.6.6.13.4</v>
          </cell>
          <cell r="H231" t="str">
            <v>3.6.6.13</v>
          </cell>
        </row>
        <row r="232">
          <cell r="A232" t="str">
            <v>662.1</v>
          </cell>
          <cell r="B232" t="str">
            <v>662-07</v>
          </cell>
          <cell r="D232" t="str">
            <v>TUBERIA CORRUGADA DE ACERO GALVANIZADO</v>
          </cell>
          <cell r="E232" t="str">
            <v>ML</v>
          </cell>
          <cell r="F232">
            <v>458078</v>
          </cell>
          <cell r="H232" t="str">
            <v>3.3.14.19.1</v>
          </cell>
        </row>
        <row r="233">
          <cell r="A233" t="str">
            <v>662.2</v>
          </cell>
          <cell r="B233" t="str">
            <v>662-07</v>
          </cell>
          <cell r="D233" t="str">
            <v>TUBERIA CORRUGADA DE ACERO CON RECUBRIMIENTO BITUMINOSO</v>
          </cell>
          <cell r="E233" t="str">
            <v>ML</v>
          </cell>
          <cell r="F233">
            <v>449215</v>
          </cell>
          <cell r="H233" t="str">
            <v>3.6.6.14</v>
          </cell>
        </row>
        <row r="234">
          <cell r="A234" t="str">
            <v>670.1</v>
          </cell>
          <cell r="B234" t="str">
            <v>670-07</v>
          </cell>
          <cell r="D234" t="str">
            <v>DISIPADOR DE ENERGIA Y SEDIMENTADOR EN GAVIONES (con recubrimiento)</v>
          </cell>
          <cell r="E234" t="str">
            <v>M³</v>
          </cell>
          <cell r="F234">
            <v>244187</v>
          </cell>
          <cell r="G234" t="str">
            <v>3.6.6.15.1</v>
          </cell>
          <cell r="H234" t="str">
            <v>3.6.6.15.2</v>
          </cell>
        </row>
        <row r="235">
          <cell r="A235" t="str">
            <v>670.2</v>
          </cell>
          <cell r="B235" t="str">
            <v>670-07</v>
          </cell>
          <cell r="D235" t="str">
            <v>DISIPADOR DE ENERGIA Y SEDIMENTADOR EN CONCRETO CICLOPEO</v>
          </cell>
          <cell r="E235" t="str">
            <v>M³</v>
          </cell>
          <cell r="F235">
            <v>438967</v>
          </cell>
          <cell r="G235" t="str">
            <v>3.6.6.15.2</v>
          </cell>
          <cell r="H235" t="str">
            <v>3.6.6.15.2</v>
          </cell>
        </row>
        <row r="236">
          <cell r="A236" t="str">
            <v>671.1</v>
          </cell>
          <cell r="B236" t="str">
            <v>671-07</v>
          </cell>
          <cell r="D236" t="str">
            <v>CUNETAS DE CONCRETO FUNDIDA EN EL LUGAR</v>
          </cell>
          <cell r="E236" t="str">
            <v>M³</v>
          </cell>
          <cell r="F236">
            <v>600321</v>
          </cell>
          <cell r="G236" t="str">
            <v>3.6.6.16.5</v>
          </cell>
          <cell r="H236" t="str">
            <v>3.6.6.16.1</v>
          </cell>
        </row>
        <row r="237">
          <cell r="A237" t="str">
            <v>671.2</v>
          </cell>
          <cell r="B237" t="str">
            <v>671-07</v>
          </cell>
          <cell r="D237" t="str">
            <v>CUNETA PREFABRICADA DE CONCRETO</v>
          </cell>
          <cell r="E237" t="str">
            <v>ML</v>
          </cell>
          <cell r="F237">
            <v>194388</v>
          </cell>
          <cell r="H237" t="str">
            <v> 3.6.6.16.8</v>
          </cell>
        </row>
        <row r="238">
          <cell r="A238" t="str">
            <v>672.1</v>
          </cell>
          <cell r="B238" t="str">
            <v>672-07</v>
          </cell>
          <cell r="D238" t="str">
            <v>BORDILLO DE CONCRETO</v>
          </cell>
          <cell r="E238" t="str">
            <v>ML</v>
          </cell>
          <cell r="F238">
            <v>129001</v>
          </cell>
          <cell r="G238" t="str">
            <v>3.6.6.17.14</v>
          </cell>
          <cell r="H238" t="str">
            <v>3.6.6.19.2</v>
          </cell>
        </row>
        <row r="239">
          <cell r="A239" t="str">
            <v>673.2</v>
          </cell>
          <cell r="B239" t="str">
            <v>673-07</v>
          </cell>
          <cell r="D239" t="str">
            <v>GEOTEXTIL</v>
          </cell>
          <cell r="E239" t="str">
            <v>M²</v>
          </cell>
          <cell r="F239">
            <v>5720</v>
          </cell>
          <cell r="G239" t="str">
            <v>3.6.8.2.5</v>
          </cell>
          <cell r="H239" t="str">
            <v>3.6.8.1.2</v>
          </cell>
        </row>
        <row r="240">
          <cell r="A240" t="str">
            <v>673.1</v>
          </cell>
          <cell r="B240" t="str">
            <v>673-07</v>
          </cell>
          <cell r="D240" t="str">
            <v>MATERIAL GRANULAR FILTRANTE</v>
          </cell>
          <cell r="E240" t="str">
            <v>M³</v>
          </cell>
          <cell r="F240">
            <v>122853</v>
          </cell>
          <cell r="G240" t="str">
            <v>3.6.6.19.1</v>
          </cell>
          <cell r="H240" t="str">
            <v>3.6.6.19.2</v>
          </cell>
        </row>
        <row r="241">
          <cell r="A241" t="str">
            <v>673.3</v>
          </cell>
          <cell r="B241" t="str">
            <v>673-07</v>
          </cell>
          <cell r="D241" t="str">
            <v>MATERIAL DE COBERTURA</v>
          </cell>
          <cell r="E241" t="str">
            <v>M³</v>
          </cell>
          <cell r="F241">
            <v>145231</v>
          </cell>
          <cell r="H241" t="str">
            <v>3.6.8.1.2</v>
          </cell>
        </row>
        <row r="242">
          <cell r="A242" t="str">
            <v>674.1</v>
          </cell>
          <cell r="B242" t="str">
            <v>674-07</v>
          </cell>
          <cell r="D242" t="str">
            <v>DREN HORIZONTAL DE LONGITU MENOR O IGUAL A 10 M</v>
          </cell>
          <cell r="E242" t="str">
            <v>ML</v>
          </cell>
          <cell r="F242">
            <v>130159</v>
          </cell>
          <cell r="H242" t="str">
            <v>3.6.6.20.1</v>
          </cell>
        </row>
        <row r="243">
          <cell r="A243" t="str">
            <v>674.2</v>
          </cell>
          <cell r="B243" t="str">
            <v>674-07</v>
          </cell>
          <cell r="D243" t="str">
            <v>DREN HORIZONTAL DE LONGITU MAYOR O IGUAL A 10 M</v>
          </cell>
          <cell r="E243" t="str">
            <v>ML</v>
          </cell>
          <cell r="F243">
            <v>168508</v>
          </cell>
          <cell r="H243" t="str">
            <v>3.6.6.20.2</v>
          </cell>
        </row>
        <row r="244">
          <cell r="A244" t="str">
            <v>675.1</v>
          </cell>
          <cell r="B244" t="str">
            <v>675-07</v>
          </cell>
          <cell r="D244" t="str">
            <v>GEOTEXTIL PARA PAVIMENTACION Y REPAVIMENTACION</v>
          </cell>
          <cell r="E244" t="str">
            <v>M²</v>
          </cell>
          <cell r="F244">
            <v>5906</v>
          </cell>
          <cell r="H244" t="str">
            <v> 3.6.8.2.6 </v>
          </cell>
          <cell r="I244" t="str">
            <v>NO INCLUIDO EN ESPECIFICACIONES 2007</v>
          </cell>
        </row>
        <row r="245">
          <cell r="A245" t="str">
            <v>675.2</v>
          </cell>
          <cell r="B245" t="str">
            <v>675-07</v>
          </cell>
          <cell r="D245" t="str">
            <v>EMULSION ASFALTICA PARA RETENCION DE GEOTEXTILES</v>
          </cell>
          <cell r="E245" t="str">
            <v>LT</v>
          </cell>
          <cell r="F245">
            <v>2864</v>
          </cell>
          <cell r="H245" t="str">
            <v>3.6.4.2</v>
          </cell>
          <cell r="I245" t="str">
            <v>NO INCLUIDO EN ESPECIFICACIONES 2007</v>
          </cell>
        </row>
        <row r="246">
          <cell r="A246" t="str">
            <v>675.3</v>
          </cell>
          <cell r="B246" t="str">
            <v>675-07</v>
          </cell>
          <cell r="D246" t="str">
            <v>CEMENTO ASFALTICO PARA RETENCION DE GEOTEXTILES</v>
          </cell>
          <cell r="E246" t="str">
            <v>KG</v>
          </cell>
          <cell r="F246">
            <v>2613</v>
          </cell>
          <cell r="H246" t="str">
            <v>3.6.4.1.2</v>
          </cell>
          <cell r="I246" t="str">
            <v>NO INCLUIDO EN ESPECIFICACIONES 2007</v>
          </cell>
        </row>
        <row r="247">
          <cell r="A247" t="str">
            <v>680.1</v>
          </cell>
          <cell r="B247" t="str">
            <v>680-07</v>
          </cell>
          <cell r="D247" t="str">
            <v>ESCAMAS EN CONCRETO</v>
          </cell>
          <cell r="E247" t="str">
            <v>M²</v>
          </cell>
          <cell r="F247">
            <v>330234</v>
          </cell>
          <cell r="G247" t="str">
            <v>3.6.6.20.1</v>
          </cell>
          <cell r="H247" t="str">
            <v>3.6.6.20.1</v>
          </cell>
        </row>
        <row r="248">
          <cell r="A248" t="str">
            <v>680.2</v>
          </cell>
          <cell r="B248" t="str">
            <v>680-07</v>
          </cell>
          <cell r="D248" t="str">
            <v>ARMADURA GALVANIZADA</v>
          </cell>
          <cell r="E248" t="str">
            <v>ML</v>
          </cell>
          <cell r="F248">
            <v>202127</v>
          </cell>
          <cell r="G248" t="str">
            <v>3.6.6.20.2</v>
          </cell>
          <cell r="H248" t="str">
            <v>3.6.6.20.2</v>
          </cell>
        </row>
        <row r="249">
          <cell r="A249" t="str">
            <v>680.3</v>
          </cell>
          <cell r="B249" t="str">
            <v>680-07</v>
          </cell>
          <cell r="D249" t="str">
            <v>RELLENO GRANULAR PARA TIERRA ARMADA</v>
          </cell>
          <cell r="E249" t="str">
            <v>M³</v>
          </cell>
          <cell r="F249">
            <v>159963</v>
          </cell>
          <cell r="G249" t="str">
            <v>3.6.6.20.3</v>
          </cell>
          <cell r="H249" t="str">
            <v>3.6.6.20.3</v>
          </cell>
        </row>
        <row r="250">
          <cell r="A250" t="str">
            <v>680P</v>
          </cell>
          <cell r="B250" t="str">
            <v>680-07</v>
          </cell>
          <cell r="D250" t="str">
            <v>EMPEDRADO PARA TALUDES</v>
          </cell>
          <cell r="E250" t="str">
            <v>M²</v>
          </cell>
          <cell r="F250">
            <v>56342.903174999999</v>
          </cell>
          <cell r="H250" t="str">
            <v>3.3.11.3</v>
          </cell>
        </row>
        <row r="251">
          <cell r="A251" t="str">
            <v>681.1</v>
          </cell>
          <cell r="B251" t="str">
            <v>681-07</v>
          </cell>
          <cell r="D251" t="str">
            <v>GAVIONES</v>
          </cell>
          <cell r="E251" t="str">
            <v>M³</v>
          </cell>
          <cell r="F251">
            <v>190725</v>
          </cell>
          <cell r="G251" t="str">
            <v>3.6.6.21.1</v>
          </cell>
          <cell r="H251" t="str">
            <v xml:space="preserve">3.6.6.21.1  </v>
          </cell>
        </row>
        <row r="252">
          <cell r="A252" t="str">
            <v>680.1P</v>
          </cell>
          <cell r="B252" t="str">
            <v>682-07</v>
          </cell>
          <cell r="D252" t="str">
            <v>MURO DE CONTENCION DE SUELO REFORZADO CON GEOTEXTIL</v>
          </cell>
          <cell r="E252" t="str">
            <v>M³</v>
          </cell>
          <cell r="F252">
            <v>170476</v>
          </cell>
          <cell r="G252" t="str">
            <v>3.6.6.22.1</v>
          </cell>
          <cell r="H252" t="str">
            <v>3.6.6.20.1 </v>
          </cell>
        </row>
        <row r="253">
          <cell r="A253" t="str">
            <v>682.1</v>
          </cell>
          <cell r="B253" t="str">
            <v>682-07</v>
          </cell>
          <cell r="D253" t="str">
            <v>COLCHOGAVIONES</v>
          </cell>
          <cell r="E253" t="str">
            <v>M³</v>
          </cell>
          <cell r="F253">
            <v>150562</v>
          </cell>
          <cell r="G253" t="str">
            <v>3.2.7.5.3</v>
          </cell>
          <cell r="H253" t="str">
            <v>3.2.7.5.3</v>
          </cell>
        </row>
        <row r="254">
          <cell r="A254" t="str">
            <v>690.1</v>
          </cell>
          <cell r="B254" t="str">
            <v>690-07</v>
          </cell>
          <cell r="D254" t="str">
            <v>IMPERMEABILIZACION DE ESTRUCTURAS</v>
          </cell>
          <cell r="E254" t="str">
            <v>M²</v>
          </cell>
          <cell r="F254">
            <v>35930</v>
          </cell>
          <cell r="H254" t="str">
            <v>3.6.7.1.1</v>
          </cell>
        </row>
        <row r="255">
          <cell r="A255" t="str">
            <v>700.1</v>
          </cell>
          <cell r="B255" t="str">
            <v>700-07</v>
          </cell>
          <cell r="D255" t="str">
            <v>LINEA DE DEMARCACION CON PINTURA EN FRIO</v>
          </cell>
          <cell r="E255" t="str">
            <v>ML</v>
          </cell>
          <cell r="F255">
            <v>1396</v>
          </cell>
          <cell r="G255" t="str">
            <v>3.6.7.1.3</v>
          </cell>
          <cell r="H255" t="str">
            <v>3.6.7.1.1</v>
          </cell>
        </row>
        <row r="256">
          <cell r="A256" t="str">
            <v>700.2</v>
          </cell>
          <cell r="B256" t="str">
            <v>700-07</v>
          </cell>
          <cell r="D256" t="str">
            <v>LINEA DE DEMARCACION CON RESINA TERMOPLASTICA</v>
          </cell>
          <cell r="E256" t="str">
            <v>ML</v>
          </cell>
          <cell r="F256">
            <v>8085</v>
          </cell>
          <cell r="H256" t="str">
            <v>3.6.7.1.6</v>
          </cell>
        </row>
        <row r="257">
          <cell r="A257" t="str">
            <v>700.3</v>
          </cell>
          <cell r="B257" t="str">
            <v>700-07</v>
          </cell>
          <cell r="D257" t="str">
            <v>MARCA VIAL CON PINTURA EN FRIO</v>
          </cell>
          <cell r="E257" t="str">
            <v>M²</v>
          </cell>
          <cell r="F257">
            <v>21512</v>
          </cell>
          <cell r="G257" t="str">
            <v>3,6,7,1,4</v>
          </cell>
          <cell r="H257" t="str">
            <v> 3.6.7.1.2</v>
          </cell>
        </row>
        <row r="258">
          <cell r="A258" t="str">
            <v>700.4</v>
          </cell>
          <cell r="B258" t="str">
            <v>700-07</v>
          </cell>
          <cell r="D258" t="str">
            <v>MARCA VIAL CON RESINA TERMOPLASTICA</v>
          </cell>
          <cell r="E258" t="str">
            <v>M²</v>
          </cell>
          <cell r="F258">
            <v>27537</v>
          </cell>
          <cell r="H258" t="str">
            <v>3.6.7.1.6</v>
          </cell>
        </row>
        <row r="259">
          <cell r="A259" t="str">
            <v>700P</v>
          </cell>
          <cell r="B259" t="str">
            <v>700-07</v>
          </cell>
          <cell r="C259" t="str">
            <v>700-07P</v>
          </cell>
          <cell r="D259" t="str">
            <v>BANDAS SONORAS REDUCTORAS DE VELOCIDAD</v>
          </cell>
          <cell r="E259" t="str">
            <v>M²</v>
          </cell>
          <cell r="F259">
            <v>316188.29803437501</v>
          </cell>
          <cell r="H259" t="str">
            <v>3.6.7</v>
          </cell>
        </row>
        <row r="260">
          <cell r="A260" t="str">
            <v>701.1</v>
          </cell>
          <cell r="B260" t="str">
            <v>701-07</v>
          </cell>
          <cell r="D260" t="str">
            <v>TACHAS REFLECTIVAS</v>
          </cell>
          <cell r="E260" t="str">
            <v>U</v>
          </cell>
          <cell r="F260">
            <v>9674</v>
          </cell>
          <cell r="G260" t="str">
            <v>3.6.7.2.1</v>
          </cell>
          <cell r="H260" t="str">
            <v>3.6.7.2.1</v>
          </cell>
        </row>
        <row r="261">
          <cell r="A261" t="str">
            <v>710.1</v>
          </cell>
          <cell r="B261" t="str">
            <v>710-07</v>
          </cell>
          <cell r="D261" t="str">
            <v>SEÑALES DE TRANSITO GRUPO 1 (75*75)</v>
          </cell>
          <cell r="E261" t="str">
            <v>U</v>
          </cell>
          <cell r="F261">
            <v>299478</v>
          </cell>
          <cell r="G261" t="str">
            <v>3.6.7.3.13</v>
          </cell>
          <cell r="H261" t="str">
            <v>3.6.7.3.13</v>
          </cell>
        </row>
        <row r="262">
          <cell r="A262" t="str">
            <v>710.2</v>
          </cell>
          <cell r="B262" t="str">
            <v>710-07</v>
          </cell>
          <cell r="D262" t="str">
            <v>SEÑALES DE TRANSITO GRUPO 2 (1.20*0.4)</v>
          </cell>
          <cell r="E262" t="str">
            <v>U</v>
          </cell>
          <cell r="F262">
            <v>286478</v>
          </cell>
          <cell r="H262" t="str">
            <v>3.6.7.3</v>
          </cell>
        </row>
        <row r="263">
          <cell r="A263" t="str">
            <v>710.3</v>
          </cell>
          <cell r="B263" t="str">
            <v>710-07</v>
          </cell>
          <cell r="D263" t="str">
            <v>SEÑALES DE TRANSITO GRUPO 3 (SP-54 LA FERREA)</v>
          </cell>
          <cell r="E263" t="str">
            <v>U</v>
          </cell>
          <cell r="F263">
            <v>364478</v>
          </cell>
          <cell r="H263" t="str">
            <v>3.6.7.3</v>
          </cell>
        </row>
        <row r="264">
          <cell r="A264" t="str">
            <v>710.4</v>
          </cell>
          <cell r="B264" t="str">
            <v>710-07</v>
          </cell>
          <cell r="D264" t="str">
            <v>SEÑALES DE TRANSITO GRUPO 4 (DELINEADOR DE CURVA)</v>
          </cell>
          <cell r="E264" t="str">
            <v>U</v>
          </cell>
          <cell r="F264">
            <v>363428</v>
          </cell>
          <cell r="H264" t="str">
            <v>3.6.7.3</v>
          </cell>
        </row>
        <row r="265">
          <cell r="A265" t="str">
            <v>710.5</v>
          </cell>
          <cell r="B265" t="str">
            <v>710-07</v>
          </cell>
          <cell r="D265" t="str">
            <v>SEÑALES DE TRANSITO GRUPO 5 (INFORMATIVAS)</v>
          </cell>
          <cell r="E265" t="str">
            <v>M²</v>
          </cell>
          <cell r="F265">
            <v>640676</v>
          </cell>
          <cell r="H265" t="str">
            <v>3.6.7.3</v>
          </cell>
        </row>
        <row r="266">
          <cell r="A266" t="str">
            <v>720.1</v>
          </cell>
          <cell r="B266" t="str">
            <v>720-07</v>
          </cell>
          <cell r="D266" t="str">
            <v>POSTE DE REFERENCIA</v>
          </cell>
          <cell r="E266" t="str">
            <v>U</v>
          </cell>
          <cell r="F266">
            <v>129560</v>
          </cell>
          <cell r="G266" t="str">
            <v>3,6,7,4,1</v>
          </cell>
          <cell r="H266" t="str">
            <v>3.6.7.4.1</v>
          </cell>
        </row>
        <row r="267">
          <cell r="A267" t="str">
            <v>730.1</v>
          </cell>
          <cell r="B267" t="str">
            <v>730-07</v>
          </cell>
          <cell r="D267" t="str">
            <v>DEFENSA METALICA</v>
          </cell>
          <cell r="E267" t="str">
            <v>ML</v>
          </cell>
          <cell r="F267">
            <v>184258</v>
          </cell>
          <cell r="G267" t="str">
            <v>3.6.7.5.1</v>
          </cell>
          <cell r="H267" t="str">
            <v>3.6.7.5.1</v>
          </cell>
        </row>
        <row r="268">
          <cell r="A268" t="str">
            <v>730.2</v>
          </cell>
          <cell r="B268" t="str">
            <v>730-07</v>
          </cell>
          <cell r="D268" t="str">
            <v>SECCION FINAL</v>
          </cell>
          <cell r="E268" t="str">
            <v>U</v>
          </cell>
          <cell r="F268">
            <v>79588</v>
          </cell>
          <cell r="G268" t="str">
            <v>3.6.7.5.2</v>
          </cell>
          <cell r="H268" t="str">
            <v>3.6.7.5.2</v>
          </cell>
        </row>
        <row r="269">
          <cell r="A269" t="str">
            <v>730.3</v>
          </cell>
          <cell r="B269" t="str">
            <v>730-07</v>
          </cell>
          <cell r="D269" t="str">
            <v>SECCION DE TOPE</v>
          </cell>
          <cell r="E269" t="str">
            <v>U</v>
          </cell>
          <cell r="F269">
            <v>93888</v>
          </cell>
          <cell r="G269" t="str">
            <v>3.6.7.5.3</v>
          </cell>
          <cell r="H269" t="str">
            <v>3.6.7.5.3</v>
          </cell>
        </row>
        <row r="270">
          <cell r="A270" t="str">
            <v>731.1</v>
          </cell>
          <cell r="B270" t="str">
            <v>731-07</v>
          </cell>
          <cell r="D270" t="str">
            <v>DEFENSA DE CONCRETO</v>
          </cell>
          <cell r="E270" t="str">
            <v>ML</v>
          </cell>
          <cell r="F270">
            <v>145243</v>
          </cell>
          <cell r="H270" t="str">
            <v>3.6.6.21</v>
          </cell>
        </row>
        <row r="271">
          <cell r="A271" t="str">
            <v>740.1</v>
          </cell>
          <cell r="B271" t="str">
            <v>740-07</v>
          </cell>
          <cell r="D271" t="str">
            <v>CAPTAFAROS</v>
          </cell>
          <cell r="E271" t="str">
            <v>U</v>
          </cell>
          <cell r="F271">
            <v>15863</v>
          </cell>
          <cell r="G271" t="str">
            <v>3.6.7.6.1</v>
          </cell>
          <cell r="H271" t="str">
            <v>3.6.7.6.1</v>
          </cell>
        </row>
        <row r="272">
          <cell r="A272" t="str">
            <v>741.1</v>
          </cell>
          <cell r="B272" t="str">
            <v>741-07</v>
          </cell>
          <cell r="D272" t="str">
            <v>DELINEADOR DE CORONA</v>
          </cell>
          <cell r="E272" t="str">
            <v>U</v>
          </cell>
          <cell r="F272">
            <v>515528</v>
          </cell>
          <cell r="H272" t="str">
            <v>3.6.7</v>
          </cell>
        </row>
        <row r="273">
          <cell r="A273" t="str">
            <v>800.1</v>
          </cell>
          <cell r="B273" t="str">
            <v>740-07</v>
          </cell>
          <cell r="D273" t="str">
            <v>CERCA DE ALAMBRE DE PUAS CON POSTES DE MADERA</v>
          </cell>
          <cell r="E273" t="str">
            <v>ML</v>
          </cell>
          <cell r="F273">
            <v>11390</v>
          </cell>
          <cell r="G273" t="str">
            <v>3.6.9.1.2</v>
          </cell>
          <cell r="H273" t="str">
            <v>3.6.9.1.4</v>
          </cell>
        </row>
        <row r="274">
          <cell r="A274" t="str">
            <v>800.2</v>
          </cell>
          <cell r="B274" t="str">
            <v>800-07</v>
          </cell>
          <cell r="D274" t="str">
            <v>CERCA DE ALAMBRE DE PUAS CON POSTES DE CONCRETO</v>
          </cell>
          <cell r="E274" t="str">
            <v>ML</v>
          </cell>
          <cell r="F274">
            <v>19221</v>
          </cell>
          <cell r="H274" t="str">
            <v>3.6.9.1.10</v>
          </cell>
        </row>
        <row r="275">
          <cell r="A275" t="str">
            <v>800.3</v>
          </cell>
          <cell r="B275" t="str">
            <v>800-07</v>
          </cell>
          <cell r="D275" t="str">
            <v>CERCAS DE MALLA CON POSTES DE MADERA</v>
          </cell>
          <cell r="E275" t="str">
            <v>ML</v>
          </cell>
          <cell r="F275">
            <v>75813</v>
          </cell>
          <cell r="H275" t="str">
            <v>3.6.9.1.6</v>
          </cell>
        </row>
        <row r="276">
          <cell r="A276" t="str">
            <v>800.4</v>
          </cell>
          <cell r="B276" t="str">
            <v>800-07</v>
          </cell>
          <cell r="D276" t="str">
            <v>CERCAS DE MALLA CON POSTES DE CONCRETO</v>
          </cell>
          <cell r="E276" t="str">
            <v>ML</v>
          </cell>
          <cell r="F276">
            <v>82619</v>
          </cell>
          <cell r="H276" t="str">
            <v>3.6.9.1.13</v>
          </cell>
        </row>
        <row r="277">
          <cell r="A277" t="str">
            <v>800P</v>
          </cell>
          <cell r="B277" t="str">
            <v>800-07</v>
          </cell>
          <cell r="D277" t="str">
            <v>CERRAMIENTO EN MALLA ESLABONADA</v>
          </cell>
          <cell r="E277" t="str">
            <v>ML</v>
          </cell>
          <cell r="F277">
            <v>150320.027</v>
          </cell>
          <cell r="H277" t="str">
            <v>3.6.9.1.30</v>
          </cell>
        </row>
        <row r="278">
          <cell r="A278" t="str">
            <v>801.1</v>
          </cell>
          <cell r="B278" t="str">
            <v>801-07</v>
          </cell>
          <cell r="D278" t="str">
            <v>ROCERIA</v>
          </cell>
          <cell r="E278" t="str">
            <v>HA</v>
          </cell>
          <cell r="F278">
            <v>724876.97916666663</v>
          </cell>
          <cell r="H278" t="str">
            <v>3.6.1.2</v>
          </cell>
        </row>
        <row r="279">
          <cell r="A279" t="str">
            <v>801.2</v>
          </cell>
          <cell r="D279" t="str">
            <v>LIMPIEZA DE BERMAS</v>
          </cell>
          <cell r="E279" t="str">
            <v>M²</v>
          </cell>
          <cell r="F279">
            <v>5514.5323133333341</v>
          </cell>
          <cell r="H279" t="str">
            <v>3.6.9.4.12</v>
          </cell>
        </row>
        <row r="280">
          <cell r="A280" t="str">
            <v>801.3</v>
          </cell>
          <cell r="D280" t="str">
            <v>LIMPIEZA A MANO DE CUNETAS EN TIERRA</v>
          </cell>
          <cell r="E280" t="str">
            <v>ML</v>
          </cell>
          <cell r="F280">
            <v>2709.0646266666668</v>
          </cell>
          <cell r="H280" t="str">
            <v>3.6.9.4.12</v>
          </cell>
        </row>
        <row r="281">
          <cell r="A281" t="str">
            <v>801.4</v>
          </cell>
          <cell r="D281" t="str">
            <v>LIMPIEZA A MANO DE CUNETAS EN CONCRETO</v>
          </cell>
          <cell r="E281" t="str">
            <v>ML</v>
          </cell>
          <cell r="F281">
            <v>1874.5323133333334</v>
          </cell>
          <cell r="H281" t="str">
            <v>3.6.9.4.12</v>
          </cell>
        </row>
        <row r="282">
          <cell r="A282" t="str">
            <v>801.5</v>
          </cell>
          <cell r="D282" t="str">
            <v>LIMPIEZA A MANO DE ENCOLES Y DESCOLES</v>
          </cell>
          <cell r="E282" t="str">
            <v>ML</v>
          </cell>
          <cell r="F282">
            <v>3434.5323133333331</v>
          </cell>
          <cell r="H282" t="str">
            <v>3.6.9.4.8</v>
          </cell>
        </row>
        <row r="283">
          <cell r="A283" t="str">
            <v>801.6</v>
          </cell>
          <cell r="D283" t="str">
            <v>LIMPIEZA A MANO DE ALCANTARILLAS DE TUBO DE 600 A 900 mm</v>
          </cell>
          <cell r="E283" t="str">
            <v>UN</v>
          </cell>
          <cell r="F283">
            <v>120359.694</v>
          </cell>
          <cell r="H283" t="str">
            <v>3.6.9.4.10</v>
          </cell>
        </row>
        <row r="284">
          <cell r="A284" t="str">
            <v>801.7</v>
          </cell>
          <cell r="D284" t="str">
            <v>LIMPIEZA A MANO DE PONTONES Y PUENTES</v>
          </cell>
          <cell r="E284" t="str">
            <v>ML</v>
          </cell>
          <cell r="F284">
            <v>31326.615666666668</v>
          </cell>
          <cell r="H284" t="str">
            <v>3.6.9.4</v>
          </cell>
        </row>
        <row r="285">
          <cell r="A285" t="str">
            <v>810.1</v>
          </cell>
          <cell r="B285" t="str">
            <v>810-07</v>
          </cell>
          <cell r="D285" t="str">
            <v>PROTECCION DE TALUDES CON BLOQUES DE CESPED</v>
          </cell>
          <cell r="E285" t="str">
            <v>M²</v>
          </cell>
          <cell r="F285">
            <v>11197</v>
          </cell>
          <cell r="H285" t="str">
            <v>3.6.9.2.1</v>
          </cell>
        </row>
        <row r="286">
          <cell r="A286" t="str">
            <v>810.1P</v>
          </cell>
          <cell r="B286" t="str">
            <v>810-07</v>
          </cell>
          <cell r="C286" t="str">
            <v>810-07P</v>
          </cell>
          <cell r="D286" t="str">
            <v>PROTECCION DE TALUDES CON BIOMANTO</v>
          </cell>
          <cell r="E286" t="str">
            <v>M²</v>
          </cell>
          <cell r="F286">
            <v>11473</v>
          </cell>
          <cell r="H286" t="str">
            <v> 3.6.9.2</v>
          </cell>
        </row>
        <row r="287">
          <cell r="A287" t="str">
            <v>810.2</v>
          </cell>
          <cell r="B287" t="str">
            <v>810-07</v>
          </cell>
          <cell r="D287" t="str">
            <v>PROTECCION DE TALUDES CON TIERRA ORGANICA</v>
          </cell>
          <cell r="E287" t="str">
            <v>M²</v>
          </cell>
          <cell r="F287">
            <v>9830</v>
          </cell>
          <cell r="H287" t="str">
            <v>3.6.9.2.2</v>
          </cell>
        </row>
        <row r="288">
          <cell r="A288" t="str">
            <v>815P</v>
          </cell>
          <cell r="B288" t="str">
            <v>815-07</v>
          </cell>
          <cell r="C288" t="str">
            <v>815-07P</v>
          </cell>
          <cell r="D288" t="str">
            <v>ARBORIZACION</v>
          </cell>
          <cell r="E288" t="str">
            <v>U</v>
          </cell>
          <cell r="F288">
            <v>38278</v>
          </cell>
          <cell r="H288" t="str">
            <v>3.2.10.3</v>
          </cell>
        </row>
        <row r="289">
          <cell r="A289" t="str">
            <v>900.1</v>
          </cell>
          <cell r="B289" t="str">
            <v>900-07</v>
          </cell>
          <cell r="D289" t="str">
            <v>TRANSPORTE DE MATERIALES PROVENIENTES DE LA EXPLAN, CANAL, PRESTA ENTRE 100 Y 1000 M</v>
          </cell>
          <cell r="E289" t="str">
            <v>M³-ESTACION</v>
          </cell>
          <cell r="F289">
            <v>975</v>
          </cell>
          <cell r="G289" t="str">
            <v>3.6.9.3.1</v>
          </cell>
          <cell r="H289" t="str">
            <v xml:space="preserve">3.6.9.3.1   </v>
          </cell>
        </row>
        <row r="290">
          <cell r="A290" t="str">
            <v>900.2</v>
          </cell>
          <cell r="B290" t="str">
            <v>900-07</v>
          </cell>
          <cell r="D290" t="str">
            <v>TRANSPORTE DE MATERIALES PROVENIENTES DE LA EXPLAN, CANAL, PRESTA MAYOR A 1000 M</v>
          </cell>
          <cell r="E290" t="str">
            <v>M³-KM</v>
          </cell>
          <cell r="F290">
            <v>1064</v>
          </cell>
          <cell r="G290" t="str">
            <v>3.6.9.3</v>
          </cell>
          <cell r="H290" t="str">
            <v xml:space="preserve">3.6.9.3.1   </v>
          </cell>
        </row>
        <row r="291">
          <cell r="A291" t="str">
            <v>900.3</v>
          </cell>
          <cell r="B291" t="str">
            <v>900-07</v>
          </cell>
          <cell r="D291" t="str">
            <v>TRANSPORTE DE MATERIAL PROVENIENTE DE DERRUMBES</v>
          </cell>
          <cell r="E291" t="str">
            <v>M³-KM</v>
          </cell>
          <cell r="F291">
            <v>1219</v>
          </cell>
          <cell r="H291" t="str">
            <v xml:space="preserve">3.6.9.3.1   </v>
          </cell>
        </row>
        <row r="303">
          <cell r="D303">
            <v>167955000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1">
          <cell r="A1" t="str">
            <v>1P</v>
          </cell>
          <cell r="B1" t="str">
            <v>3.6.9 </v>
          </cell>
        </row>
        <row r="2">
          <cell r="A2" t="str">
            <v>200.1</v>
          </cell>
          <cell r="B2" t="str">
            <v>3.6.1.2.1</v>
          </cell>
        </row>
        <row r="3">
          <cell r="A3" t="str">
            <v>200.2</v>
          </cell>
          <cell r="B3" t="str">
            <v>3.6.1.2.3</v>
          </cell>
        </row>
        <row r="4">
          <cell r="A4" t="str">
            <v>200P1</v>
          </cell>
          <cell r="B4" t="str">
            <v>3.6.1.1.1 </v>
          </cell>
        </row>
        <row r="5">
          <cell r="A5" t="str">
            <v>200P2</v>
          </cell>
          <cell r="B5" t="str">
            <v> 3.6.1.1.2 </v>
          </cell>
        </row>
        <row r="6">
          <cell r="A6" t="str">
            <v>200P3</v>
          </cell>
          <cell r="B6" t="str">
            <v>3.2.1.17.1</v>
          </cell>
        </row>
        <row r="7">
          <cell r="A7" t="str">
            <v>201.1</v>
          </cell>
          <cell r="B7" t="str">
            <v>3.6.1.3.11</v>
          </cell>
        </row>
        <row r="8">
          <cell r="A8" t="str">
            <v>201.10</v>
          </cell>
          <cell r="B8" t="str">
            <v>3.6.1.3.35</v>
          </cell>
        </row>
        <row r="9">
          <cell r="A9" t="str">
            <v>201.11</v>
          </cell>
          <cell r="B9" t="str">
            <v>3.6.1.3</v>
          </cell>
        </row>
        <row r="10">
          <cell r="A10" t="str">
            <v>201.11P10</v>
          </cell>
          <cell r="B10" t="str">
            <v>3.6.1.3</v>
          </cell>
        </row>
        <row r="11">
          <cell r="A11" t="str">
            <v>201.11P7</v>
          </cell>
          <cell r="B11" t="str">
            <v>3.6.1.3</v>
          </cell>
        </row>
        <row r="12">
          <cell r="A12" t="str">
            <v>201.11P8</v>
          </cell>
          <cell r="B12" t="str">
            <v>3.6.1.3</v>
          </cell>
        </row>
        <row r="13">
          <cell r="A13" t="str">
            <v>201.11P9</v>
          </cell>
          <cell r="B13" t="str">
            <v>3.6.1.3</v>
          </cell>
        </row>
        <row r="14">
          <cell r="A14" t="str">
            <v>201.12</v>
          </cell>
          <cell r="B14" t="str">
            <v>3.6.1.3.47</v>
          </cell>
        </row>
        <row r="15">
          <cell r="A15" t="str">
            <v>201.13</v>
          </cell>
          <cell r="B15" t="str">
            <v>3.6.1.3</v>
          </cell>
        </row>
        <row r="16">
          <cell r="A16" t="str">
            <v>201.14</v>
          </cell>
          <cell r="B16" t="str">
            <v>3.6.1.3.9</v>
          </cell>
        </row>
        <row r="17">
          <cell r="A17" t="str">
            <v>201.15</v>
          </cell>
          <cell r="B17" t="str">
            <v>3.6.1.3</v>
          </cell>
        </row>
        <row r="18">
          <cell r="A18" t="str">
            <v>201.16</v>
          </cell>
          <cell r="B18" t="str">
            <v>3.6.1.3</v>
          </cell>
        </row>
        <row r="19">
          <cell r="A19" t="str">
            <v>201.17</v>
          </cell>
          <cell r="B19" t="str">
            <v>3.6.1.3</v>
          </cell>
        </row>
        <row r="20">
          <cell r="A20" t="str">
            <v>201.18</v>
          </cell>
          <cell r="B20" t="str">
            <v>3.6.1.3.1</v>
          </cell>
        </row>
        <row r="21">
          <cell r="A21" t="str">
            <v>201.19</v>
          </cell>
          <cell r="B21" t="str">
            <v>3.6.1.3</v>
          </cell>
        </row>
        <row r="22">
          <cell r="A22" t="str">
            <v>201.2</v>
          </cell>
          <cell r="B22" t="str">
            <v>3.6.1.3.11</v>
          </cell>
        </row>
        <row r="23">
          <cell r="A23" t="str">
            <v>201.20</v>
          </cell>
          <cell r="B23" t="str">
            <v>3.6.1.3</v>
          </cell>
        </row>
        <row r="24">
          <cell r="A24" t="str">
            <v>201.21</v>
          </cell>
          <cell r="B24" t="str">
            <v>3.6.1.3</v>
          </cell>
        </row>
        <row r="25">
          <cell r="A25" t="str">
            <v>201.22</v>
          </cell>
          <cell r="B25" t="str">
            <v>3.6.1.3.13</v>
          </cell>
        </row>
        <row r="26">
          <cell r="A26" t="str">
            <v>201.2P</v>
          </cell>
          <cell r="B26" t="str">
            <v>3.6.1.3.11</v>
          </cell>
        </row>
        <row r="27">
          <cell r="A27" t="str">
            <v>201.2P</v>
          </cell>
          <cell r="B27" t="str">
            <v>3.6.1.3.11</v>
          </cell>
        </row>
        <row r="28">
          <cell r="A28" t="str">
            <v>201.2P1</v>
          </cell>
          <cell r="B28" t="str">
            <v>3.6.1.3.13</v>
          </cell>
        </row>
        <row r="29">
          <cell r="A29" t="str">
            <v>201.2P2</v>
          </cell>
          <cell r="B29" t="str">
            <v>3.6.1.3.11</v>
          </cell>
        </row>
        <row r="30">
          <cell r="A30" t="str">
            <v>201.3</v>
          </cell>
          <cell r="B30" t="str">
            <v>3.6.1.3.15</v>
          </cell>
        </row>
        <row r="31">
          <cell r="A31" t="str">
            <v>201.3</v>
          </cell>
          <cell r="B31" t="str">
            <v>3.6.1.3.33</v>
          </cell>
        </row>
        <row r="32">
          <cell r="A32" t="str">
            <v>201.3P</v>
          </cell>
          <cell r="B32" t="str">
            <v>3.6.1.3.15</v>
          </cell>
        </row>
        <row r="33">
          <cell r="A33" t="str">
            <v>201.4</v>
          </cell>
          <cell r="B33" t="str">
            <v>3.6.1.3.14</v>
          </cell>
        </row>
        <row r="34">
          <cell r="A34" t="str">
            <v>201.5</v>
          </cell>
          <cell r="B34" t="str">
            <v>3.3.1.1</v>
          </cell>
        </row>
        <row r="35">
          <cell r="A35" t="str">
            <v>201.6</v>
          </cell>
          <cell r="B35" t="str">
            <v>3.6.1.3.11</v>
          </cell>
        </row>
        <row r="36">
          <cell r="A36" t="str">
            <v>201.6P</v>
          </cell>
          <cell r="B36" t="str">
            <v>3.6.1.3</v>
          </cell>
        </row>
        <row r="37">
          <cell r="A37" t="str">
            <v>201.7</v>
          </cell>
          <cell r="B37" t="str">
            <v xml:space="preserve">3.6.1.3.13  </v>
          </cell>
        </row>
        <row r="38">
          <cell r="A38" t="str">
            <v>201.7.2</v>
          </cell>
          <cell r="B38" t="str">
            <v>3.6.1.3.12</v>
          </cell>
        </row>
        <row r="39">
          <cell r="A39" t="str">
            <v>201.7.2P</v>
          </cell>
          <cell r="B39" t="str">
            <v>3.6.1.3.11</v>
          </cell>
        </row>
        <row r="40">
          <cell r="A40" t="str">
            <v>201.7.3</v>
          </cell>
          <cell r="B40" t="str">
            <v>3.6.1.3.14</v>
          </cell>
        </row>
        <row r="41">
          <cell r="A41" t="str">
            <v>201.7.3P</v>
          </cell>
          <cell r="B41" t="str">
            <v>3.6.1.3.11</v>
          </cell>
        </row>
        <row r="42">
          <cell r="A42" t="str">
            <v>201.7.4</v>
          </cell>
          <cell r="B42" t="str">
            <v>3.2.1.3.5</v>
          </cell>
        </row>
        <row r="43">
          <cell r="A43" t="str">
            <v>201.7.4P</v>
          </cell>
          <cell r="B43" t="str">
            <v>3.6.1.3.11</v>
          </cell>
        </row>
        <row r="44">
          <cell r="A44" t="str">
            <v>201.8</v>
          </cell>
          <cell r="B44" t="str">
            <v>3.6.1.3.15</v>
          </cell>
        </row>
        <row r="45">
          <cell r="A45" t="str">
            <v>201.8P</v>
          </cell>
          <cell r="B45" t="str">
            <v>3.6.1.3</v>
          </cell>
        </row>
        <row r="46">
          <cell r="A46" t="str">
            <v>201.9</v>
          </cell>
          <cell r="B46" t="str">
            <v>3.6.1.3.33</v>
          </cell>
        </row>
        <row r="47">
          <cell r="A47" t="str">
            <v>210.1</v>
          </cell>
          <cell r="B47" t="str">
            <v>3.6.2.1.1 </v>
          </cell>
        </row>
        <row r="48">
          <cell r="A48" t="str">
            <v>210.1.1</v>
          </cell>
          <cell r="B48" t="str">
            <v xml:space="preserve">3.6.2.1.1 </v>
          </cell>
        </row>
        <row r="49">
          <cell r="A49" t="str">
            <v>210.1.1</v>
          </cell>
          <cell r="B49" t="str">
            <v xml:space="preserve">3.6.2.1.1 </v>
          </cell>
        </row>
        <row r="50">
          <cell r="A50" t="str">
            <v>210.1.1 Y 210.1.2</v>
          </cell>
          <cell r="B50" t="str">
            <v>3.6.1.3.11</v>
          </cell>
        </row>
        <row r="51">
          <cell r="A51" t="str">
            <v>210.1.2</v>
          </cell>
          <cell r="B51" t="str">
            <v>3.6.2.1.3 </v>
          </cell>
        </row>
        <row r="52">
          <cell r="A52" t="str">
            <v>210.2</v>
          </cell>
          <cell r="B52" t="str">
            <v>3.6.2.1.3</v>
          </cell>
        </row>
        <row r="53">
          <cell r="A53" t="str">
            <v>210.2 OTRA</v>
          </cell>
          <cell r="B53" t="str">
            <v>3.6.1.3.11</v>
          </cell>
        </row>
        <row r="54">
          <cell r="A54" t="str">
            <v>210.2 OTRA</v>
          </cell>
          <cell r="B54" t="str">
            <v>3.6.2.1.3 </v>
          </cell>
        </row>
        <row r="55">
          <cell r="A55" t="str">
            <v>210.2.1</v>
          </cell>
          <cell r="B55" t="str">
            <v>3.6.2.1.3</v>
          </cell>
        </row>
        <row r="56">
          <cell r="A56" t="str">
            <v>210.2.1 Y 210.2.3</v>
          </cell>
          <cell r="B56" t="str">
            <v>3.6.2.1.3</v>
          </cell>
        </row>
        <row r="57">
          <cell r="A57" t="str">
            <v>210.2.2</v>
          </cell>
          <cell r="B57" t="str">
            <v>3.6.2.1.5</v>
          </cell>
        </row>
        <row r="58">
          <cell r="A58" t="str">
            <v>210.2.2 Y 210.2.4</v>
          </cell>
          <cell r="B58" t="str">
            <v>3.6.2.1.5</v>
          </cell>
        </row>
        <row r="59">
          <cell r="A59" t="str">
            <v>210.2.3</v>
          </cell>
          <cell r="B59" t="str">
            <v>3.6.2.1.5</v>
          </cell>
        </row>
        <row r="60">
          <cell r="A60" t="str">
            <v>210.2.4</v>
          </cell>
          <cell r="B60" t="str">
            <v>3.6.2.1.5</v>
          </cell>
        </row>
        <row r="61">
          <cell r="A61" t="str">
            <v>210.3</v>
          </cell>
          <cell r="B61" t="str">
            <v>3.6.2.1.5</v>
          </cell>
        </row>
        <row r="62">
          <cell r="A62" t="str">
            <v>211.1</v>
          </cell>
          <cell r="B62" t="str">
            <v xml:space="preserve">3.6.2.2.1  </v>
          </cell>
        </row>
        <row r="63">
          <cell r="A63" t="str">
            <v>211.1P</v>
          </cell>
          <cell r="B63" t="str">
            <v>3.6.2.2</v>
          </cell>
        </row>
        <row r="64">
          <cell r="A64" t="str">
            <v>211.1P1</v>
          </cell>
          <cell r="B64" t="str">
            <v>3.6.1.3</v>
          </cell>
        </row>
        <row r="65">
          <cell r="A65" t="str">
            <v>220.1</v>
          </cell>
          <cell r="B65" t="str">
            <v>3.6.2.3.1</v>
          </cell>
        </row>
        <row r="66">
          <cell r="A66" t="str">
            <v>221.1</v>
          </cell>
          <cell r="B66" t="str">
            <v>3.6.2.4.2</v>
          </cell>
        </row>
        <row r="67">
          <cell r="A67" t="str">
            <v>221.2</v>
          </cell>
          <cell r="B67" t="str">
            <v>3.6.2.4.1</v>
          </cell>
        </row>
        <row r="68">
          <cell r="A68" t="str">
            <v>225.1P</v>
          </cell>
          <cell r="B68" t="str">
            <v>3.2.8.1.1 </v>
          </cell>
        </row>
        <row r="69">
          <cell r="A69" t="str">
            <v>225.2P</v>
          </cell>
          <cell r="B69" t="str">
            <v> 3.2.8.1.2 </v>
          </cell>
        </row>
        <row r="70">
          <cell r="A70" t="str">
            <v>225P</v>
          </cell>
          <cell r="B70" t="str">
            <v>3.2.8.1.1 </v>
          </cell>
        </row>
        <row r="71">
          <cell r="A71" t="str">
            <v>230.1</v>
          </cell>
          <cell r="B71" t="str">
            <v>3.6.2.5.1</v>
          </cell>
        </row>
        <row r="72">
          <cell r="A72" t="str">
            <v>230.2</v>
          </cell>
          <cell r="B72" t="str">
            <v>3.6.2.5.2</v>
          </cell>
        </row>
        <row r="73">
          <cell r="A73" t="str">
            <v>231.1</v>
          </cell>
          <cell r="B73" t="str">
            <v>3.6.8.2 </v>
          </cell>
        </row>
        <row r="74">
          <cell r="A74" t="str">
            <v>232.1</v>
          </cell>
          <cell r="B74" t="str">
            <v>3.6.8.2 </v>
          </cell>
        </row>
        <row r="75">
          <cell r="A75" t="str">
            <v>234.1</v>
          </cell>
          <cell r="B75" t="str">
            <v>3.6.8.2 </v>
          </cell>
        </row>
        <row r="76">
          <cell r="A76" t="str">
            <v>310.1</v>
          </cell>
          <cell r="B76" t="str">
            <v>3.6.3.1.1</v>
          </cell>
        </row>
        <row r="77">
          <cell r="A77" t="str">
            <v>311.1</v>
          </cell>
          <cell r="B77" t="str">
            <v>3.6.3.2.1</v>
          </cell>
        </row>
        <row r="78">
          <cell r="A78" t="str">
            <v>311.1P1</v>
          </cell>
          <cell r="B78" t="str">
            <v>3.6.3.2</v>
          </cell>
        </row>
        <row r="79">
          <cell r="A79" t="str">
            <v>311.1P2</v>
          </cell>
          <cell r="B79" t="str">
            <v>3.6.3.2</v>
          </cell>
        </row>
        <row r="80">
          <cell r="A80" t="str">
            <v>311.1P3</v>
          </cell>
          <cell r="B80" t="str">
            <v>3.6.3.2</v>
          </cell>
        </row>
        <row r="81">
          <cell r="A81" t="str">
            <v>311P1</v>
          </cell>
          <cell r="B81" t="str">
            <v>3.6.3.2</v>
          </cell>
        </row>
        <row r="82">
          <cell r="A82" t="str">
            <v>311P2</v>
          </cell>
          <cell r="B82" t="str">
            <v>3.6.3.2</v>
          </cell>
        </row>
        <row r="83">
          <cell r="A83" t="str">
            <v>311P3</v>
          </cell>
          <cell r="B83" t="str">
            <v>3.6.3.2</v>
          </cell>
        </row>
        <row r="84">
          <cell r="A84" t="str">
            <v>312.1</v>
          </cell>
          <cell r="B84" t="str">
            <v>3.6.3.2</v>
          </cell>
        </row>
        <row r="85">
          <cell r="A85" t="str">
            <v>312.2</v>
          </cell>
          <cell r="B85" t="str">
            <v>3.6.3.2</v>
          </cell>
        </row>
        <row r="86">
          <cell r="A86" t="str">
            <v>312.3</v>
          </cell>
          <cell r="B86" t="str">
            <v>3.6.3.2</v>
          </cell>
        </row>
        <row r="87">
          <cell r="A87" t="str">
            <v>312.4</v>
          </cell>
          <cell r="B87" t="str">
            <v>3.6.3.3</v>
          </cell>
        </row>
        <row r="88">
          <cell r="A88" t="str">
            <v>320.1</v>
          </cell>
          <cell r="B88" t="str">
            <v xml:space="preserve"> 3.6.3.4.2</v>
          </cell>
        </row>
        <row r="89">
          <cell r="A89" t="str">
            <v>320.2</v>
          </cell>
          <cell r="B89" t="str">
            <v>3.6.3.4.4</v>
          </cell>
        </row>
        <row r="90">
          <cell r="A90" t="str">
            <v>320.3</v>
          </cell>
          <cell r="B90" t="str">
            <v> 3.6.3.4.4</v>
          </cell>
        </row>
        <row r="91">
          <cell r="A91" t="str">
            <v>320.4</v>
          </cell>
          <cell r="B91" t="str">
            <v>3.6.3.4.7</v>
          </cell>
        </row>
        <row r="92">
          <cell r="A92" t="str">
            <v>330.1</v>
          </cell>
          <cell r="B92" t="str">
            <v>3.6.3.6.2</v>
          </cell>
        </row>
        <row r="93">
          <cell r="A93" t="str">
            <v>330.2</v>
          </cell>
          <cell r="B93" t="str">
            <v>3.6.3.6.3</v>
          </cell>
        </row>
        <row r="94">
          <cell r="A94" t="str">
            <v>340.1</v>
          </cell>
          <cell r="B94" t="str">
            <v>3.6.3.7.1</v>
          </cell>
        </row>
        <row r="95">
          <cell r="A95" t="str">
            <v>340.2</v>
          </cell>
          <cell r="B95" t="str">
            <v>3.6.3.7.3</v>
          </cell>
        </row>
        <row r="96">
          <cell r="A96" t="str">
            <v>340.3</v>
          </cell>
          <cell r="B96" t="str">
            <v>3.6.3.7.5</v>
          </cell>
        </row>
        <row r="97">
          <cell r="A97" t="str">
            <v>340P</v>
          </cell>
          <cell r="B97" t="str">
            <v>3.6.3.7</v>
          </cell>
        </row>
        <row r="98">
          <cell r="A98" t="str">
            <v>341.1</v>
          </cell>
          <cell r="B98" t="str">
            <v>3.6.3.7</v>
          </cell>
        </row>
        <row r="99">
          <cell r="A99" t="str">
            <v>341.1P</v>
          </cell>
          <cell r="B99" t="str">
            <v> 3.6.3.7.17</v>
          </cell>
        </row>
        <row r="100">
          <cell r="A100" t="str">
            <v>341.2</v>
          </cell>
          <cell r="B100" t="str">
            <v>3.6.4.1.8</v>
          </cell>
        </row>
        <row r="101">
          <cell r="A101" t="str">
            <v>342.1</v>
          </cell>
          <cell r="B101" t="str">
            <v>3.6.4.1</v>
          </cell>
        </row>
        <row r="102">
          <cell r="A102" t="str">
            <v>342P</v>
          </cell>
          <cell r="B102" t="str">
            <v>3.6.3.7.16 </v>
          </cell>
        </row>
        <row r="103">
          <cell r="A103" t="str">
            <v>410.1</v>
          </cell>
          <cell r="B103" t="str">
            <v>3.6.4.1.1</v>
          </cell>
        </row>
        <row r="104">
          <cell r="A104" t="str">
            <v>410.2</v>
          </cell>
          <cell r="B104" t="str">
            <v>3.6.4.1.2</v>
          </cell>
        </row>
        <row r="105">
          <cell r="A105" t="str">
            <v>411.1</v>
          </cell>
          <cell r="B105" t="str">
            <v>3.6.4.2.1</v>
          </cell>
        </row>
        <row r="106">
          <cell r="A106" t="str">
            <v>411.2</v>
          </cell>
          <cell r="B106" t="str">
            <v>3.6.4.2.2</v>
          </cell>
        </row>
        <row r="107">
          <cell r="A107" t="str">
            <v>411.3</v>
          </cell>
          <cell r="B107" t="str">
            <v>3.6.4.2.3</v>
          </cell>
        </row>
        <row r="108">
          <cell r="A108" t="str">
            <v>413.1</v>
          </cell>
          <cell r="B108" t="str">
            <v>3.6.2.1</v>
          </cell>
        </row>
        <row r="109">
          <cell r="A109" t="str">
            <v>414.1</v>
          </cell>
          <cell r="B109" t="str">
            <v>3.6.4.1.3</v>
          </cell>
        </row>
        <row r="110">
          <cell r="A110" t="str">
            <v>414.2</v>
          </cell>
          <cell r="B110" t="str">
            <v>3.6.4.1.4</v>
          </cell>
        </row>
        <row r="111">
          <cell r="A111" t="str">
            <v>414.3</v>
          </cell>
          <cell r="B111" t="str">
            <v>3.6.4.1.5</v>
          </cell>
        </row>
        <row r="112">
          <cell r="A112" t="str">
            <v>414.4</v>
          </cell>
          <cell r="B112" t="str">
            <v>3.6.4.1.6</v>
          </cell>
        </row>
        <row r="113">
          <cell r="A113" t="str">
            <v>414.5</v>
          </cell>
          <cell r="B113" t="str">
            <v>3.6.4.1</v>
          </cell>
        </row>
        <row r="114">
          <cell r="A114" t="str">
            <v>415.1</v>
          </cell>
          <cell r="B114" t="str">
            <v>3.6.4.2.5</v>
          </cell>
        </row>
        <row r="115">
          <cell r="A115" t="str">
            <v>416.2</v>
          </cell>
          <cell r="B115" t="str">
            <v>3.6.4</v>
          </cell>
        </row>
        <row r="116">
          <cell r="A116" t="str">
            <v>420.1</v>
          </cell>
          <cell r="B116" t="str">
            <v xml:space="preserve">3.6.4.3.1 </v>
          </cell>
        </row>
        <row r="117">
          <cell r="A117" t="str">
            <v>420.2</v>
          </cell>
          <cell r="B117" t="str">
            <v>3.6.4.3.2</v>
          </cell>
        </row>
        <row r="118">
          <cell r="A118" t="str">
            <v>421.1</v>
          </cell>
          <cell r="B118" t="str">
            <v>3.6.4.4.2</v>
          </cell>
        </row>
        <row r="119">
          <cell r="A119" t="str">
            <v>421.2</v>
          </cell>
          <cell r="B119" t="str">
            <v>3.6.4.4.3</v>
          </cell>
        </row>
        <row r="120">
          <cell r="A120" t="str">
            <v>421.3</v>
          </cell>
          <cell r="B120" t="str">
            <v>3.6.4.4.4</v>
          </cell>
        </row>
        <row r="121">
          <cell r="A121" t="str">
            <v>421.4</v>
          </cell>
          <cell r="B121" t="str">
            <v>3.6.4.4.5</v>
          </cell>
        </row>
        <row r="122">
          <cell r="A122" t="str">
            <v>430.1</v>
          </cell>
          <cell r="B122" t="str">
            <v>3.6.4.5.1</v>
          </cell>
        </row>
        <row r="123">
          <cell r="A123" t="str">
            <v>430.2</v>
          </cell>
          <cell r="B123" t="str">
            <v>3.6.4.5.2</v>
          </cell>
        </row>
        <row r="124">
          <cell r="A124" t="str">
            <v>431.1</v>
          </cell>
          <cell r="B124" t="str">
            <v>3.6.4.6.1</v>
          </cell>
        </row>
        <row r="125">
          <cell r="A125" t="str">
            <v>431.2</v>
          </cell>
          <cell r="B125" t="str">
            <v>3.6.4.6.2</v>
          </cell>
        </row>
        <row r="126">
          <cell r="A126" t="str">
            <v>432.1</v>
          </cell>
          <cell r="B126" t="str">
            <v>3.6.4.7.1</v>
          </cell>
        </row>
        <row r="127">
          <cell r="A127" t="str">
            <v>432.2</v>
          </cell>
          <cell r="B127" t="str">
            <v>3.6.4.7.1</v>
          </cell>
        </row>
        <row r="128">
          <cell r="A128" t="str">
            <v>433.1</v>
          </cell>
          <cell r="B128" t="str">
            <v>3.6.4.8.1</v>
          </cell>
        </row>
        <row r="129">
          <cell r="A129" t="str">
            <v>433.2</v>
          </cell>
          <cell r="B129" t="str">
            <v>3.6.4.8.2</v>
          </cell>
        </row>
        <row r="130">
          <cell r="A130" t="str">
            <v>433.3</v>
          </cell>
          <cell r="B130" t="str">
            <v>3.6.4.8.3</v>
          </cell>
        </row>
        <row r="131">
          <cell r="A131" t="str">
            <v>433.4</v>
          </cell>
          <cell r="B131" t="str">
            <v>3.6.4.8.4</v>
          </cell>
        </row>
        <row r="132">
          <cell r="A132" t="str">
            <v>433.5</v>
          </cell>
          <cell r="B132" t="str">
            <v>3.6.4.8.5</v>
          </cell>
        </row>
        <row r="133">
          <cell r="A133" t="str">
            <v>433.6</v>
          </cell>
          <cell r="B133" t="str">
            <v>3.6.4.8.6</v>
          </cell>
        </row>
        <row r="134">
          <cell r="A134" t="str">
            <v>433.7</v>
          </cell>
          <cell r="B134" t="str">
            <v>3.6.4.8.7</v>
          </cell>
        </row>
        <row r="135">
          <cell r="A135" t="str">
            <v>433.8</v>
          </cell>
          <cell r="B135" t="str">
            <v>3.6.4.8.8</v>
          </cell>
        </row>
        <row r="136">
          <cell r="A136" t="str">
            <v>440.1</v>
          </cell>
          <cell r="B136" t="str">
            <v>3.6.4.9.1</v>
          </cell>
        </row>
        <row r="137">
          <cell r="A137" t="str">
            <v>440.1P</v>
          </cell>
          <cell r="B137" t="str">
            <v>3.6.4.9</v>
          </cell>
        </row>
        <row r="138">
          <cell r="A138" t="str">
            <v>440.2</v>
          </cell>
          <cell r="B138" t="str">
            <v>3.6.4.9.2</v>
          </cell>
        </row>
        <row r="139">
          <cell r="A139" t="str">
            <v>440.2P</v>
          </cell>
          <cell r="B139" t="str">
            <v>3.6.4.9</v>
          </cell>
        </row>
        <row r="140">
          <cell r="A140" t="str">
            <v>440.3</v>
          </cell>
          <cell r="B140" t="str">
            <v>3.6.4.9.3</v>
          </cell>
        </row>
        <row r="141">
          <cell r="A141" t="str">
            <v>440.3P</v>
          </cell>
          <cell r="B141" t="str">
            <v>3.6.4.9</v>
          </cell>
        </row>
        <row r="142">
          <cell r="A142" t="str">
            <v>440.4</v>
          </cell>
          <cell r="B142" t="str">
            <v>3.6.4.9.4</v>
          </cell>
        </row>
        <row r="143">
          <cell r="A143" t="str">
            <v>441.1</v>
          </cell>
          <cell r="B143" t="str">
            <v>3.6.4.10.1</v>
          </cell>
        </row>
        <row r="144">
          <cell r="A144" t="str">
            <v>441.1P</v>
          </cell>
          <cell r="B144" t="str">
            <v>3.6.4.10</v>
          </cell>
        </row>
        <row r="145">
          <cell r="A145" t="str">
            <v>441.2</v>
          </cell>
          <cell r="B145" t="str">
            <v>3.6.4.10.2</v>
          </cell>
        </row>
        <row r="146">
          <cell r="A146" t="str">
            <v>441.2P</v>
          </cell>
          <cell r="B146" t="str">
            <v>3.6.4.10</v>
          </cell>
        </row>
        <row r="147">
          <cell r="A147" t="str">
            <v>441.3</v>
          </cell>
          <cell r="B147" t="str">
            <v>3.6.4.10.3</v>
          </cell>
        </row>
        <row r="148">
          <cell r="A148" t="str">
            <v>441.3P</v>
          </cell>
          <cell r="B148" t="str">
            <v>3.6.4.10</v>
          </cell>
        </row>
        <row r="149">
          <cell r="A149" t="str">
            <v>441.4</v>
          </cell>
          <cell r="B149" t="str">
            <v>3.6.4.10.4</v>
          </cell>
        </row>
        <row r="150">
          <cell r="A150" t="str">
            <v>450.1</v>
          </cell>
          <cell r="B150" t="str">
            <v>3.6.4.11.2</v>
          </cell>
        </row>
        <row r="151">
          <cell r="A151" t="str">
            <v>450.1.1</v>
          </cell>
          <cell r="B151" t="str">
            <v>3.6.4.11</v>
          </cell>
        </row>
        <row r="152">
          <cell r="A152" t="str">
            <v>450.1.1P</v>
          </cell>
          <cell r="B152" t="str">
            <v>3.6.4</v>
          </cell>
        </row>
        <row r="153">
          <cell r="A153" t="str">
            <v>450.1.2</v>
          </cell>
          <cell r="B153" t="str">
            <v>3.6.4.11</v>
          </cell>
        </row>
        <row r="154">
          <cell r="A154" t="str">
            <v>450.1.2P</v>
          </cell>
          <cell r="B154" t="str">
            <v>3.6.4</v>
          </cell>
        </row>
        <row r="155">
          <cell r="A155" t="str">
            <v>450.1P</v>
          </cell>
          <cell r="B155" t="str">
            <v>3.6.4.11</v>
          </cell>
        </row>
        <row r="156">
          <cell r="A156" t="str">
            <v>450.2</v>
          </cell>
          <cell r="B156" t="str">
            <v>3.6.4.11.3</v>
          </cell>
        </row>
        <row r="157">
          <cell r="A157" t="str">
            <v>450.2P</v>
          </cell>
          <cell r="B157" t="str">
            <v>3.6.4.11</v>
          </cell>
        </row>
        <row r="158">
          <cell r="A158" t="str">
            <v>450.3</v>
          </cell>
          <cell r="B158" t="str">
            <v>3.6.4.11.4</v>
          </cell>
        </row>
        <row r="159">
          <cell r="A159" t="str">
            <v>450.3P</v>
          </cell>
          <cell r="B159" t="str">
            <v>3.6.4.11</v>
          </cell>
        </row>
        <row r="160">
          <cell r="A160" t="str">
            <v>450.4</v>
          </cell>
          <cell r="B160" t="str">
            <v>3.6.4</v>
          </cell>
        </row>
        <row r="161">
          <cell r="A161" t="str">
            <v>450.4P</v>
          </cell>
          <cell r="B161" t="str">
            <v>3.6.4</v>
          </cell>
        </row>
        <row r="162">
          <cell r="A162" t="str">
            <v>450.5</v>
          </cell>
          <cell r="B162" t="str">
            <v>3.6.4</v>
          </cell>
        </row>
        <row r="163">
          <cell r="A163" t="str">
            <v>450.6</v>
          </cell>
          <cell r="B163" t="str">
            <v>3.6.4</v>
          </cell>
        </row>
        <row r="164">
          <cell r="A164" t="str">
            <v>450.7</v>
          </cell>
          <cell r="B164" t="str">
            <v>3.6.4</v>
          </cell>
        </row>
        <row r="165">
          <cell r="A165" t="str">
            <v>450.8</v>
          </cell>
          <cell r="B165" t="str">
            <v>3.6.4</v>
          </cell>
        </row>
        <row r="166">
          <cell r="A166" t="str">
            <v>450.9</v>
          </cell>
          <cell r="B166" t="str">
            <v>3.6.4.11.5</v>
          </cell>
        </row>
        <row r="167">
          <cell r="A167" t="str">
            <v>450.9P</v>
          </cell>
          <cell r="B167" t="str">
            <v>3.6.4.11.5</v>
          </cell>
        </row>
        <row r="168">
          <cell r="A168" t="str">
            <v>451.1</v>
          </cell>
          <cell r="B168" t="str">
            <v>3.6.4.12.1</v>
          </cell>
        </row>
        <row r="169">
          <cell r="A169" t="str">
            <v>451.1P</v>
          </cell>
          <cell r="B169" t="str">
            <v>3.6.4.12</v>
          </cell>
        </row>
        <row r="170">
          <cell r="A170" t="str">
            <v>451.2</v>
          </cell>
          <cell r="B170" t="str">
            <v>3.6.4.12.2</v>
          </cell>
        </row>
        <row r="171">
          <cell r="A171" t="str">
            <v>451.2P</v>
          </cell>
          <cell r="B171" t="str">
            <v>3.6.4.12</v>
          </cell>
        </row>
        <row r="172">
          <cell r="A172" t="str">
            <v>451.3</v>
          </cell>
          <cell r="B172" t="str">
            <v>3.6.4.12.3</v>
          </cell>
        </row>
        <row r="173">
          <cell r="A173" t="str">
            <v>451.3P</v>
          </cell>
          <cell r="B173" t="str">
            <v>3.6.4.12</v>
          </cell>
        </row>
        <row r="174">
          <cell r="A174" t="str">
            <v>451.4</v>
          </cell>
          <cell r="B174" t="str">
            <v>3.6.4.12</v>
          </cell>
        </row>
        <row r="175">
          <cell r="A175" t="str">
            <v>452.1</v>
          </cell>
          <cell r="B175" t="str">
            <v>3.6.4.13.1</v>
          </cell>
        </row>
        <row r="176">
          <cell r="A176" t="str">
            <v>452.1P</v>
          </cell>
          <cell r="B176" t="str">
            <v>3.6.4.13.1 </v>
          </cell>
        </row>
        <row r="177">
          <cell r="A177" t="str">
            <v>452.2</v>
          </cell>
          <cell r="B177" t="str">
            <v>3.6.4.13.2</v>
          </cell>
        </row>
        <row r="178">
          <cell r="A178" t="str">
            <v>452.2P</v>
          </cell>
          <cell r="B178" t="str">
            <v>3.6.4.13.2</v>
          </cell>
        </row>
        <row r="179">
          <cell r="A179" t="str">
            <v>452.3</v>
          </cell>
          <cell r="B179" t="str">
            <v>3.6.4.13.7</v>
          </cell>
        </row>
        <row r="180">
          <cell r="A180" t="str">
            <v>452.3P</v>
          </cell>
          <cell r="B180" t="str">
            <v>3.6.4.13.7</v>
          </cell>
        </row>
        <row r="181">
          <cell r="A181" t="str">
            <v>452.4</v>
          </cell>
          <cell r="B181" t="str">
            <v>3.6.4.13.8</v>
          </cell>
        </row>
        <row r="182">
          <cell r="A182" t="str">
            <v>452.4P</v>
          </cell>
          <cell r="B182" t="str">
            <v>3.6.4.13.8 </v>
          </cell>
        </row>
        <row r="183">
          <cell r="A183" t="str">
            <v>453.1</v>
          </cell>
          <cell r="B183" t="str">
            <v>3.6.4.13.7</v>
          </cell>
        </row>
        <row r="184">
          <cell r="A184" t="str">
            <v>460.1</v>
          </cell>
          <cell r="B184" t="str">
            <v>3.6.4.15.2</v>
          </cell>
        </row>
        <row r="185">
          <cell r="A185" t="str">
            <v>460.2</v>
          </cell>
          <cell r="B185" t="str">
            <v>3.6.4.15.2</v>
          </cell>
        </row>
        <row r="186">
          <cell r="A186" t="str">
            <v>460P</v>
          </cell>
          <cell r="B186" t="str">
            <v>3.6.4.15</v>
          </cell>
        </row>
        <row r="187">
          <cell r="A187" t="str">
            <v>461.1</v>
          </cell>
          <cell r="B187" t="str">
            <v>3.6.4.16.1</v>
          </cell>
        </row>
        <row r="188">
          <cell r="A188" t="str">
            <v>461.2</v>
          </cell>
          <cell r="B188" t="str">
            <v>3.6.4.16.2</v>
          </cell>
        </row>
        <row r="189">
          <cell r="A189" t="str">
            <v>462.1</v>
          </cell>
          <cell r="B189" t="str">
            <v>3.6.4.17.1 </v>
          </cell>
        </row>
        <row r="190">
          <cell r="A190" t="str">
            <v>462.1.1</v>
          </cell>
          <cell r="B190" t="str">
            <v>3.6.4.17.3</v>
          </cell>
        </row>
        <row r="191">
          <cell r="A191" t="str">
            <v>462.1.2</v>
          </cell>
          <cell r="B191" t="str">
            <v>3.6.4.17.4</v>
          </cell>
        </row>
        <row r="192">
          <cell r="A192" t="str">
            <v>462.1.3</v>
          </cell>
          <cell r="B192" t="str">
            <v>3.6.4.17</v>
          </cell>
        </row>
        <row r="193">
          <cell r="A193" t="str">
            <v>462.1.4</v>
          </cell>
          <cell r="B193" t="str">
            <v> 3.6.4.17.4 </v>
          </cell>
        </row>
        <row r="194">
          <cell r="A194" t="str">
            <v>462.1P</v>
          </cell>
          <cell r="B194" t="str">
            <v>3.6.4.17</v>
          </cell>
        </row>
        <row r="195">
          <cell r="A195" t="str">
            <v>462.2</v>
          </cell>
          <cell r="B195" t="str">
            <v>3.6.4.17</v>
          </cell>
        </row>
        <row r="196">
          <cell r="A196" t="str">
            <v>462.2P</v>
          </cell>
          <cell r="B196" t="str">
            <v>3.6.4.17</v>
          </cell>
        </row>
        <row r="197">
          <cell r="A197" t="str">
            <v>462.3</v>
          </cell>
          <cell r="B197" t="str">
            <v> 3.6.4.17.3 </v>
          </cell>
        </row>
        <row r="198">
          <cell r="A198" t="str">
            <v>462.3P</v>
          </cell>
          <cell r="B198" t="str">
            <v>3.6.4.17</v>
          </cell>
        </row>
        <row r="199">
          <cell r="A199" t="str">
            <v>462.4</v>
          </cell>
          <cell r="B199" t="str">
            <v> 3.6.4.17.4 </v>
          </cell>
        </row>
        <row r="200">
          <cell r="A200" t="str">
            <v>462.4P</v>
          </cell>
          <cell r="B200" t="str">
            <v>3.6.4.17</v>
          </cell>
        </row>
        <row r="201">
          <cell r="A201" t="str">
            <v>462.5</v>
          </cell>
          <cell r="B201" t="str">
            <v>3.6.4.17</v>
          </cell>
        </row>
        <row r="202">
          <cell r="A202" t="str">
            <v>464.1</v>
          </cell>
          <cell r="B202" t="str">
            <v>3.6.8</v>
          </cell>
        </row>
        <row r="203">
          <cell r="A203" t="str">
            <v>464.1P</v>
          </cell>
          <cell r="B203" t="str">
            <v> 3.6.8.4.6 </v>
          </cell>
        </row>
        <row r="204">
          <cell r="A204" t="str">
            <v>464.2</v>
          </cell>
          <cell r="B204" t="str">
            <v>3.6.4.8 </v>
          </cell>
        </row>
        <row r="205">
          <cell r="A205" t="str">
            <v>464.2</v>
          </cell>
          <cell r="B205" t="str">
            <v> 3.6.8.4</v>
          </cell>
        </row>
        <row r="206">
          <cell r="A206" t="str">
            <v>464.3</v>
          </cell>
          <cell r="B206" t="str">
            <v>3.6.4.2</v>
          </cell>
        </row>
        <row r="207">
          <cell r="A207" t="str">
            <v>464.4</v>
          </cell>
          <cell r="B207" t="str">
            <v> 3.6.4.2.5 </v>
          </cell>
        </row>
        <row r="208">
          <cell r="A208" t="str">
            <v>465.1</v>
          </cell>
          <cell r="B208" t="str">
            <v>3.6.2.1</v>
          </cell>
        </row>
        <row r="209">
          <cell r="A209" t="str">
            <v>466.1</v>
          </cell>
          <cell r="B209" t="str">
            <v>3.6.4.7</v>
          </cell>
        </row>
        <row r="210">
          <cell r="A210" t="str">
            <v>466.2</v>
          </cell>
          <cell r="B210" t="str">
            <v>3.6.4.7</v>
          </cell>
        </row>
        <row r="211">
          <cell r="A211" t="str">
            <v>470.2 P</v>
          </cell>
          <cell r="B211" t="str">
            <v>3.6.4</v>
          </cell>
        </row>
        <row r="212">
          <cell r="A212" t="str">
            <v>500.1</v>
          </cell>
          <cell r="B212" t="str">
            <v>3.6.5.1</v>
          </cell>
        </row>
        <row r="213">
          <cell r="A213" t="str">
            <v>500.1P</v>
          </cell>
          <cell r="B213" t="str">
            <v>3.6.5.1</v>
          </cell>
        </row>
        <row r="214">
          <cell r="A214" t="str">
            <v>501.1</v>
          </cell>
          <cell r="B214" t="str">
            <v>1.35.1.1.3</v>
          </cell>
        </row>
        <row r="215">
          <cell r="A215" t="str">
            <v>510.1</v>
          </cell>
          <cell r="B215" t="str">
            <v>3.6.5.2.10</v>
          </cell>
        </row>
        <row r="216">
          <cell r="A216" t="str">
            <v>510.1P1</v>
          </cell>
          <cell r="B216" t="str">
            <v>3.6.5.2</v>
          </cell>
        </row>
        <row r="217">
          <cell r="A217" t="str">
            <v>510.1P2</v>
          </cell>
          <cell r="B217" t="str">
            <v>3.6.5.2.2</v>
          </cell>
        </row>
        <row r="218">
          <cell r="A218" t="str">
            <v>510.1P3</v>
          </cell>
          <cell r="B218" t="str">
            <v>3.6.5.2</v>
          </cell>
        </row>
        <row r="219">
          <cell r="A219" t="str">
            <v>510.2</v>
          </cell>
          <cell r="B219" t="str">
            <v>3.6.5.2</v>
          </cell>
        </row>
        <row r="220">
          <cell r="A220" t="str">
            <v>510.3</v>
          </cell>
          <cell r="B220" t="str">
            <v>3.6.5.2</v>
          </cell>
        </row>
        <row r="221">
          <cell r="A221" t="str">
            <v>510.4</v>
          </cell>
          <cell r="B221" t="str">
            <v>3.6.5.2</v>
          </cell>
        </row>
        <row r="222">
          <cell r="A222" t="str">
            <v>510P1</v>
          </cell>
          <cell r="B222" t="str">
            <v>3.6.5.2</v>
          </cell>
        </row>
        <row r="223">
          <cell r="A223" t="str">
            <v>510P2</v>
          </cell>
          <cell r="B223" t="str">
            <v>3.6.5.2.2</v>
          </cell>
        </row>
        <row r="224">
          <cell r="A224" t="str">
            <v>510P3</v>
          </cell>
          <cell r="B224" t="str">
            <v>3.6.5.2</v>
          </cell>
        </row>
        <row r="225">
          <cell r="A225" t="str">
            <v>600.1</v>
          </cell>
          <cell r="B225" t="str">
            <v>3.6.6.1.9</v>
          </cell>
        </row>
        <row r="226">
          <cell r="A226" t="str">
            <v>600.2</v>
          </cell>
          <cell r="B226" t="str">
            <v>3.6.6.1.9</v>
          </cell>
        </row>
        <row r="227">
          <cell r="A227" t="str">
            <v>600.2P</v>
          </cell>
          <cell r="B227" t="str">
            <v>3.6.6.1</v>
          </cell>
        </row>
        <row r="228">
          <cell r="A228" t="str">
            <v>600.3</v>
          </cell>
          <cell r="B228" t="str">
            <v>3.6.6.1.9</v>
          </cell>
        </row>
        <row r="229">
          <cell r="A229" t="str">
            <v>600.4</v>
          </cell>
          <cell r="B229" t="str">
            <v xml:space="preserve">3.6.6.1.10  </v>
          </cell>
        </row>
        <row r="230">
          <cell r="A230" t="str">
            <v>600.4P</v>
          </cell>
          <cell r="B230" t="str">
            <v>3.6.6.1</v>
          </cell>
        </row>
        <row r="231">
          <cell r="A231" t="str">
            <v>600.5</v>
          </cell>
          <cell r="B231" t="str">
            <v>3.6.6.1.11</v>
          </cell>
        </row>
        <row r="232">
          <cell r="A232" t="str">
            <v>600.5P</v>
          </cell>
          <cell r="B232" t="str">
            <v>3.6.6.1</v>
          </cell>
        </row>
        <row r="233">
          <cell r="A233" t="str">
            <v>610.1</v>
          </cell>
          <cell r="B233" t="str">
            <v xml:space="preserve">3.6.6.2.1   </v>
          </cell>
        </row>
        <row r="234">
          <cell r="A234" t="str">
            <v>610.1P</v>
          </cell>
          <cell r="B234" t="str">
            <v>3.6.2.4.2</v>
          </cell>
        </row>
        <row r="235">
          <cell r="A235" t="str">
            <v>610.2</v>
          </cell>
          <cell r="B235" t="str">
            <v>3.6.6.2.4</v>
          </cell>
        </row>
        <row r="236">
          <cell r="A236" t="str">
            <v>620.1</v>
          </cell>
          <cell r="B236" t="str">
            <v>3.6.6.3.1</v>
          </cell>
        </row>
        <row r="237">
          <cell r="A237" t="str">
            <v>620.2</v>
          </cell>
          <cell r="B237" t="str">
            <v>3.6.6.3.2</v>
          </cell>
        </row>
        <row r="238">
          <cell r="A238" t="str">
            <v>620.3</v>
          </cell>
          <cell r="B238" t="str">
            <v>3.6.6.4.6</v>
          </cell>
        </row>
        <row r="239">
          <cell r="A239" t="str">
            <v>620.4</v>
          </cell>
          <cell r="B239" t="str">
            <v>3.6.6.4</v>
          </cell>
        </row>
        <row r="240">
          <cell r="A240" t="str">
            <v>620.1P</v>
          </cell>
          <cell r="B240" t="str">
            <v>3.6.6.4</v>
          </cell>
        </row>
        <row r="241">
          <cell r="A241" t="str">
            <v>620P</v>
          </cell>
          <cell r="B241" t="str">
            <v>3.6.6.4</v>
          </cell>
        </row>
        <row r="242">
          <cell r="A242" t="str">
            <v>621.1</v>
          </cell>
          <cell r="B242" t="str">
            <v>3.6.6.4.1</v>
          </cell>
        </row>
        <row r="243">
          <cell r="A243" t="str">
            <v>621.1.2</v>
          </cell>
          <cell r="B243" t="str">
            <v>3.6.6.4.1</v>
          </cell>
        </row>
        <row r="244">
          <cell r="A244" t="str">
            <v>621.1 P</v>
          </cell>
          <cell r="B244" t="str">
            <v>3.6.6.4</v>
          </cell>
        </row>
        <row r="245">
          <cell r="A245" t="str">
            <v>621.1P</v>
          </cell>
          <cell r="B245" t="str">
            <v>3.6.6.4</v>
          </cell>
        </row>
        <row r="246">
          <cell r="A246" t="str">
            <v>621.1P2</v>
          </cell>
          <cell r="B246" t="str">
            <v>3.6.6.4</v>
          </cell>
        </row>
        <row r="247">
          <cell r="A247" t="str">
            <v>621.1P3</v>
          </cell>
          <cell r="B247" t="str">
            <v>3.6.6.4</v>
          </cell>
        </row>
        <row r="248">
          <cell r="A248" t="str">
            <v>621.1P4</v>
          </cell>
          <cell r="B248" t="str">
            <v>3.6.6.4</v>
          </cell>
        </row>
        <row r="249">
          <cell r="A249" t="str">
            <v>621.1P5</v>
          </cell>
          <cell r="B249" t="str">
            <v>3.6.6.4</v>
          </cell>
        </row>
        <row r="250">
          <cell r="A250" t="str">
            <v>621.1P6</v>
          </cell>
          <cell r="B250" t="str">
            <v>3.6.6.4</v>
          </cell>
        </row>
        <row r="251">
          <cell r="A251" t="str">
            <v>621.1P7</v>
          </cell>
          <cell r="B251" t="str">
            <v>3.6.6.4</v>
          </cell>
        </row>
        <row r="252">
          <cell r="A252" t="str">
            <v>621.2</v>
          </cell>
          <cell r="B252" t="str">
            <v>3.6.6.4.2</v>
          </cell>
        </row>
        <row r="253">
          <cell r="A253" t="str">
            <v>621.3</v>
          </cell>
          <cell r="B253" t="str">
            <v>3.6.6.4.3</v>
          </cell>
        </row>
        <row r="254">
          <cell r="A254" t="str">
            <v>621.4</v>
          </cell>
          <cell r="B254" t="str">
            <v xml:space="preserve"> 3.6.6.4.4</v>
          </cell>
        </row>
        <row r="255">
          <cell r="A255" t="str">
            <v>621.5</v>
          </cell>
          <cell r="B255" t="str">
            <v>3.6.6.5.5</v>
          </cell>
        </row>
        <row r="256">
          <cell r="A256" t="str">
            <v>621.5P</v>
          </cell>
          <cell r="B256" t="str">
            <v>3.6.6.4.5</v>
          </cell>
        </row>
        <row r="257">
          <cell r="A257" t="str">
            <v>621.6</v>
          </cell>
          <cell r="B257" t="str">
            <v xml:space="preserve"> 3.6.6.4.6 </v>
          </cell>
        </row>
        <row r="258">
          <cell r="A258" t="str">
            <v>621.7</v>
          </cell>
          <cell r="B258" t="str">
            <v>3.6.6.4</v>
          </cell>
        </row>
        <row r="259">
          <cell r="A259" t="str">
            <v>622.1</v>
          </cell>
          <cell r="B259" t="str">
            <v>3.6.6.5.1</v>
          </cell>
        </row>
        <row r="260">
          <cell r="A260" t="str">
            <v>622.2</v>
          </cell>
          <cell r="B260" t="str">
            <v>3.6.6.5.3</v>
          </cell>
        </row>
        <row r="261">
          <cell r="A261" t="str">
            <v>622.3</v>
          </cell>
          <cell r="B261" t="str">
            <v>3.6.6.5.2</v>
          </cell>
        </row>
        <row r="262">
          <cell r="A262" t="str">
            <v>622.4</v>
          </cell>
          <cell r="B262" t="str">
            <v>3.6.6.5.4 </v>
          </cell>
        </row>
        <row r="263">
          <cell r="A263" t="str">
            <v>622.5</v>
          </cell>
          <cell r="B263" t="str">
            <v>3.6.6.5.5</v>
          </cell>
        </row>
        <row r="264">
          <cell r="A264" t="str">
            <v>623.1</v>
          </cell>
          <cell r="B264" t="str">
            <v>3.6.6.8</v>
          </cell>
        </row>
        <row r="265">
          <cell r="A265" t="str">
            <v>623.2</v>
          </cell>
          <cell r="B265" t="str">
            <v>3.6.6.8</v>
          </cell>
        </row>
        <row r="266">
          <cell r="A266" t="str">
            <v>630.1</v>
          </cell>
          <cell r="B266" t="str">
            <v>3.6.6.6.8</v>
          </cell>
        </row>
        <row r="267">
          <cell r="A267" t="str">
            <v>630.1.5P</v>
          </cell>
          <cell r="B267" t="str">
            <v>3.3.6.10</v>
          </cell>
        </row>
        <row r="268">
          <cell r="A268" t="str">
            <v>630.2</v>
          </cell>
          <cell r="B268" t="str">
            <v>3.6.6.6.17</v>
          </cell>
        </row>
        <row r="269">
          <cell r="A269" t="str">
            <v>630.2P</v>
          </cell>
          <cell r="B269" t="str">
            <v> 3.3.6.10.2 </v>
          </cell>
        </row>
        <row r="270">
          <cell r="A270" t="str">
            <v>630.3</v>
          </cell>
          <cell r="B270" t="str">
            <v xml:space="preserve"> 3.6.6.6.26</v>
          </cell>
        </row>
        <row r="271">
          <cell r="A271" t="str">
            <v>630.4</v>
          </cell>
          <cell r="B271" t="str">
            <v xml:space="preserve">3.6.6.6.35 </v>
          </cell>
        </row>
        <row r="272">
          <cell r="A272" t="str">
            <v>630.4 P</v>
          </cell>
          <cell r="B272" t="str">
            <v>3.3.5.3.6</v>
          </cell>
        </row>
        <row r="273">
          <cell r="A273" t="str">
            <v>630.4 P</v>
          </cell>
          <cell r="B273" t="str">
            <v>3.6.6.6</v>
          </cell>
        </row>
        <row r="274">
          <cell r="A274" t="str">
            <v>630.4.1 P</v>
          </cell>
          <cell r="B274" t="str">
            <v>3.3.5.3.6</v>
          </cell>
        </row>
        <row r="275">
          <cell r="A275" t="str">
            <v>630.4.2 P</v>
          </cell>
          <cell r="B275" t="str">
            <v>3.6.6.21.2</v>
          </cell>
        </row>
        <row r="276">
          <cell r="A276" t="str">
            <v>630.5</v>
          </cell>
          <cell r="B276" t="str">
            <v>3.6.6.6.44</v>
          </cell>
        </row>
        <row r="277">
          <cell r="A277" t="str">
            <v>630.6</v>
          </cell>
          <cell r="B277" t="str">
            <v>3.6.6.6.46</v>
          </cell>
        </row>
        <row r="278">
          <cell r="A278" t="str">
            <v>630.7</v>
          </cell>
          <cell r="B278" t="str">
            <v>3.6.6.6.47</v>
          </cell>
        </row>
        <row r="279">
          <cell r="A279" t="str">
            <v>630.7 P</v>
          </cell>
          <cell r="B279" t="str">
            <v>3.6.6.6</v>
          </cell>
        </row>
        <row r="280">
          <cell r="A280" t="str">
            <v>6302P</v>
          </cell>
          <cell r="B280" t="str">
            <v>3.3.5.2</v>
          </cell>
        </row>
        <row r="281">
          <cell r="A281" t="str">
            <v>630P</v>
          </cell>
          <cell r="B281" t="str">
            <v>3.3.5.3.6</v>
          </cell>
        </row>
        <row r="282">
          <cell r="A282" t="str">
            <v>631.1</v>
          </cell>
          <cell r="B282" t="str">
            <v>3.6.6.21.2</v>
          </cell>
        </row>
        <row r="283">
          <cell r="A283" t="str">
            <v>631P</v>
          </cell>
          <cell r="B283" t="str">
            <v>3.6.6.21.2</v>
          </cell>
        </row>
        <row r="284">
          <cell r="A284" t="str">
            <v>631P</v>
          </cell>
          <cell r="B284" t="str">
            <v>3.6.6.21.2</v>
          </cell>
        </row>
        <row r="285">
          <cell r="A285" t="str">
            <v>632.1</v>
          </cell>
          <cell r="B285" t="str">
            <v>3.6.6.7.1</v>
          </cell>
        </row>
        <row r="286">
          <cell r="A286" t="str">
            <v>632.2</v>
          </cell>
          <cell r="B286" t="str">
            <v>3.6.6.7.2</v>
          </cell>
        </row>
        <row r="287">
          <cell r="A287" t="str">
            <v>632.2</v>
          </cell>
          <cell r="B287" t="str">
            <v>3.6.6.7</v>
          </cell>
        </row>
        <row r="288">
          <cell r="A288" t="str">
            <v>632.3</v>
          </cell>
          <cell r="B288" t="str">
            <v>3.6.6.7</v>
          </cell>
        </row>
        <row r="289">
          <cell r="A289" t="str">
            <v>632.4</v>
          </cell>
          <cell r="B289" t="str">
            <v>3.6.6.7</v>
          </cell>
        </row>
        <row r="290">
          <cell r="A290" t="str">
            <v>632P</v>
          </cell>
          <cell r="B290" t="str">
            <v>3.6.6.11</v>
          </cell>
        </row>
        <row r="291">
          <cell r="A291" t="str">
            <v>633.1</v>
          </cell>
          <cell r="B291" t="str">
            <v>3.6.6.7.2</v>
          </cell>
        </row>
        <row r="292">
          <cell r="A292" t="str">
            <v>633.3P</v>
          </cell>
          <cell r="B292" t="str">
            <v> 3.3.6.10.3 </v>
          </cell>
        </row>
        <row r="293">
          <cell r="A293" t="str">
            <v>640.1</v>
          </cell>
          <cell r="B293" t="str">
            <v>3.6.6.8.1 </v>
          </cell>
        </row>
        <row r="294">
          <cell r="A294" t="str">
            <v>640.1.1</v>
          </cell>
          <cell r="B294" t="str">
            <v>3.6.6.8.1 </v>
          </cell>
        </row>
        <row r="295">
          <cell r="A295" t="str">
            <v>640.1P</v>
          </cell>
          <cell r="B295" t="str">
            <v> 3.6.6.11</v>
          </cell>
        </row>
        <row r="296">
          <cell r="A296" t="str">
            <v>640.1P1</v>
          </cell>
          <cell r="B296" t="str">
            <v> 3.6.6.11.5</v>
          </cell>
        </row>
        <row r="297">
          <cell r="A297" t="str">
            <v>640.1P2</v>
          </cell>
          <cell r="B297" t="str">
            <v>3.6.6.11.3</v>
          </cell>
        </row>
        <row r="298">
          <cell r="A298" t="str">
            <v>640.2</v>
          </cell>
          <cell r="B298" t="str">
            <v> 3.6.6.8.2 </v>
          </cell>
        </row>
        <row r="299">
          <cell r="A299" t="str">
            <v>640.2</v>
          </cell>
          <cell r="B299" t="str">
            <v>3.6.6.11</v>
          </cell>
        </row>
        <row r="300">
          <cell r="A300" t="str">
            <v>640.3</v>
          </cell>
          <cell r="B300" t="str">
            <v> 3.6.6.8.3 </v>
          </cell>
        </row>
        <row r="301">
          <cell r="A301" t="str">
            <v>641.1</v>
          </cell>
          <cell r="B301" t="str">
            <v>3.6.6.9.1</v>
          </cell>
        </row>
        <row r="302">
          <cell r="A302" t="str">
            <v>641.1P</v>
          </cell>
          <cell r="B302" t="str">
            <v>3.6.6.9</v>
          </cell>
        </row>
        <row r="303">
          <cell r="A303" t="str">
            <v>641.2</v>
          </cell>
          <cell r="B303" t="str">
            <v>3.6.6.9</v>
          </cell>
        </row>
        <row r="304">
          <cell r="A304" t="str">
            <v>641P</v>
          </cell>
          <cell r="B304" t="str">
            <v>3.6.6.9</v>
          </cell>
        </row>
        <row r="305">
          <cell r="A305" t="str">
            <v>642.1</v>
          </cell>
          <cell r="B305" t="str">
            <v>3.6.6.10.1</v>
          </cell>
        </row>
        <row r="306">
          <cell r="A306" t="str">
            <v>642.2</v>
          </cell>
          <cell r="B306" t="str">
            <v>3.6.6.10.2</v>
          </cell>
        </row>
        <row r="307">
          <cell r="A307" t="str">
            <v>642P1</v>
          </cell>
          <cell r="B307" t="str">
            <v>3.6.6.10</v>
          </cell>
        </row>
        <row r="308">
          <cell r="A308" t="str">
            <v>642P2</v>
          </cell>
          <cell r="B308" t="str">
            <v>3.6.6.10</v>
          </cell>
        </row>
        <row r="309">
          <cell r="A309" t="str">
            <v>642P3</v>
          </cell>
          <cell r="B309" t="str">
            <v>3.6.6.10</v>
          </cell>
        </row>
        <row r="310">
          <cell r="A310" t="str">
            <v>650.1</v>
          </cell>
          <cell r="B310" t="str">
            <v>3.6.6.11.1</v>
          </cell>
        </row>
        <row r="311">
          <cell r="A311" t="str">
            <v>650.2</v>
          </cell>
          <cell r="B311" t="str">
            <v>3.6.6.11.2</v>
          </cell>
        </row>
        <row r="312">
          <cell r="A312" t="str">
            <v>650.3</v>
          </cell>
          <cell r="B312" t="str">
            <v>3.6.6.11.7</v>
          </cell>
        </row>
        <row r="313">
          <cell r="A313" t="str">
            <v>650.3 OTRO</v>
          </cell>
          <cell r="B313" t="str">
            <v>3.6.6.11.7</v>
          </cell>
        </row>
        <row r="314">
          <cell r="A314" t="str">
            <v>650.3P</v>
          </cell>
          <cell r="B314" t="str">
            <v>3.6.6.11</v>
          </cell>
        </row>
        <row r="315">
          <cell r="A315" t="str">
            <v>650.4</v>
          </cell>
          <cell r="B315" t="str">
            <v>3.6.6.11.6</v>
          </cell>
        </row>
        <row r="316">
          <cell r="A316" t="str">
            <v>650.5P</v>
          </cell>
          <cell r="B316" t="str">
            <v>3.6.9 </v>
          </cell>
        </row>
        <row r="317">
          <cell r="A317" t="str">
            <v>651.1P</v>
          </cell>
          <cell r="B317" t="str">
            <v>3.6.7.5</v>
          </cell>
        </row>
        <row r="318">
          <cell r="A318" t="str">
            <v>651.2P</v>
          </cell>
          <cell r="B318" t="str">
            <v>3.6.7.5.1</v>
          </cell>
        </row>
        <row r="319">
          <cell r="A319" t="str">
            <v>660.1</v>
          </cell>
          <cell r="B319" t="str">
            <v>3.6.6.12.9 </v>
          </cell>
        </row>
        <row r="320">
          <cell r="A320" t="str">
            <v>660.1</v>
          </cell>
          <cell r="B320" t="str">
            <v>3.6.6.12.7</v>
          </cell>
        </row>
        <row r="321">
          <cell r="A321" t="str">
            <v>660.2</v>
          </cell>
          <cell r="B321" t="str">
            <v>3.6.6.12.8</v>
          </cell>
        </row>
        <row r="322">
          <cell r="A322" t="str">
            <v>660.3</v>
          </cell>
          <cell r="B322" t="str">
            <v>3.6.6.12.9</v>
          </cell>
        </row>
        <row r="323">
          <cell r="A323" t="str">
            <v>661 OTRO</v>
          </cell>
          <cell r="B323" t="str">
            <v>3.6.6.13</v>
          </cell>
        </row>
        <row r="324">
          <cell r="A324" t="str">
            <v>661.1</v>
          </cell>
          <cell r="B324" t="str">
            <v>3.6.6.13.4</v>
          </cell>
        </row>
        <row r="325">
          <cell r="A325" t="str">
            <v>661.1.1</v>
          </cell>
          <cell r="B325" t="str">
            <v>3.6.6.13</v>
          </cell>
        </row>
        <row r="326">
          <cell r="A326" t="str">
            <v>661.1.2</v>
          </cell>
          <cell r="B326" t="str">
            <v>3.6.6.13</v>
          </cell>
        </row>
        <row r="327">
          <cell r="A327" t="str">
            <v>661.1P</v>
          </cell>
          <cell r="B327" t="str">
            <v>3.6.6.13</v>
          </cell>
        </row>
        <row r="328">
          <cell r="A328" t="str">
            <v>661.2</v>
          </cell>
          <cell r="B328" t="str">
            <v>3.6.6.13.20</v>
          </cell>
        </row>
        <row r="329">
          <cell r="A329" t="str">
            <v>661.3</v>
          </cell>
          <cell r="B329" t="str">
            <v> 3.6.6.13.4 </v>
          </cell>
        </row>
        <row r="330">
          <cell r="A330" t="str">
            <v>662.1</v>
          </cell>
          <cell r="B330" t="str">
            <v>3.3.14.19.1</v>
          </cell>
        </row>
        <row r="331">
          <cell r="A331" t="str">
            <v>662.2</v>
          </cell>
          <cell r="B331" t="str">
            <v>3.6.6.14</v>
          </cell>
        </row>
        <row r="332">
          <cell r="A332" t="str">
            <v>670.1</v>
          </cell>
          <cell r="B332" t="str">
            <v>3.6.6.15.2</v>
          </cell>
        </row>
        <row r="333">
          <cell r="A333" t="str">
            <v>670.1P</v>
          </cell>
          <cell r="B333" t="str">
            <v>3.6.6.15.2</v>
          </cell>
        </row>
        <row r="334">
          <cell r="A334" t="str">
            <v>670.2</v>
          </cell>
          <cell r="B334" t="str">
            <v>3.6.6.15.2</v>
          </cell>
        </row>
        <row r="335">
          <cell r="A335" t="str">
            <v>671.1</v>
          </cell>
          <cell r="B335" t="str">
            <v>3.6.6.16.1</v>
          </cell>
        </row>
        <row r="336">
          <cell r="A336" t="str">
            <v>671.2</v>
          </cell>
          <cell r="B336" t="str">
            <v> 3.6.6.16.8</v>
          </cell>
        </row>
        <row r="337">
          <cell r="A337" t="str">
            <v>672.1</v>
          </cell>
          <cell r="B337" t="str">
            <v>3.6.6.19.2</v>
          </cell>
        </row>
        <row r="338">
          <cell r="A338" t="str">
            <v>672.2</v>
          </cell>
          <cell r="B338" t="str">
            <v>3.6.6.19</v>
          </cell>
        </row>
        <row r="339">
          <cell r="A339" t="str">
            <v>673.1</v>
          </cell>
          <cell r="B339" t="str">
            <v>3.6.6.19.2</v>
          </cell>
        </row>
        <row r="340">
          <cell r="A340" t="str">
            <v>673.2</v>
          </cell>
          <cell r="B340" t="str">
            <v>3.6.8.1.2</v>
          </cell>
        </row>
        <row r="341">
          <cell r="A341" t="str">
            <v>673.2P</v>
          </cell>
          <cell r="B341" t="str">
            <v>3.6.8.1</v>
          </cell>
        </row>
        <row r="342">
          <cell r="A342" t="str">
            <v>673.3</v>
          </cell>
          <cell r="B342" t="str">
            <v>3.6.8.1.2</v>
          </cell>
        </row>
        <row r="343">
          <cell r="A343" t="str">
            <v>673.4P</v>
          </cell>
          <cell r="B343" t="str">
            <v>3.6.8.3.6</v>
          </cell>
        </row>
        <row r="344">
          <cell r="A344" t="str">
            <v>674.1</v>
          </cell>
          <cell r="B344" t="str">
            <v>3.6.6.20.1</v>
          </cell>
        </row>
        <row r="345">
          <cell r="A345" t="str">
            <v>674.1P</v>
          </cell>
          <cell r="B345" t="str">
            <v>3.6.6.20.1</v>
          </cell>
        </row>
        <row r="346">
          <cell r="A346" t="str">
            <v>674.2</v>
          </cell>
          <cell r="B346" t="str">
            <v>3.6.6.20.2</v>
          </cell>
        </row>
        <row r="347">
          <cell r="A347" t="str">
            <v>674P</v>
          </cell>
          <cell r="B347" t="str">
            <v> 3.6.6.14</v>
          </cell>
        </row>
        <row r="348">
          <cell r="A348" t="str">
            <v>675.1</v>
          </cell>
          <cell r="B348" t="str">
            <v> 3.6.8.2.6 </v>
          </cell>
        </row>
        <row r="349">
          <cell r="A349" t="str">
            <v>675.2</v>
          </cell>
          <cell r="B349" t="str">
            <v>3.6.4.2</v>
          </cell>
        </row>
        <row r="350">
          <cell r="A350" t="str">
            <v>675.3</v>
          </cell>
          <cell r="B350" t="str">
            <v>3.6.4.1.2</v>
          </cell>
        </row>
        <row r="351">
          <cell r="A351" t="str">
            <v>676.1</v>
          </cell>
          <cell r="B351" t="str">
            <v> 3.6.8.2.2 </v>
          </cell>
        </row>
        <row r="352">
          <cell r="A352" t="str">
            <v>680.1</v>
          </cell>
          <cell r="B352" t="str">
            <v>3.6.6.20.1</v>
          </cell>
        </row>
        <row r="353">
          <cell r="A353" t="str">
            <v>680.1P</v>
          </cell>
          <cell r="B353" t="str">
            <v>3.6.6.20.1 </v>
          </cell>
        </row>
        <row r="354">
          <cell r="A354" t="str">
            <v>680.2</v>
          </cell>
          <cell r="B354" t="str">
            <v>3.6.6.20.2</v>
          </cell>
        </row>
        <row r="355">
          <cell r="A355" t="str">
            <v>680.3</v>
          </cell>
          <cell r="B355" t="str">
            <v>3.6.6.20.3</v>
          </cell>
        </row>
        <row r="356">
          <cell r="A356" t="str">
            <v>680P</v>
          </cell>
          <cell r="B356" t="str">
            <v>3.3.11.3</v>
          </cell>
        </row>
        <row r="357">
          <cell r="A357" t="str">
            <v>681.1</v>
          </cell>
          <cell r="B357" t="str">
            <v xml:space="preserve">3.6.6.21.1  </v>
          </cell>
        </row>
        <row r="358">
          <cell r="A358" t="str">
            <v>681.1P</v>
          </cell>
          <cell r="B358" t="str">
            <v>3.6.6.21</v>
          </cell>
        </row>
        <row r="359">
          <cell r="A359" t="str">
            <v>681.2</v>
          </cell>
          <cell r="B359" t="str">
            <v>3.6.6.20.2</v>
          </cell>
        </row>
        <row r="360">
          <cell r="A360" t="str">
            <v>681.2P</v>
          </cell>
          <cell r="B360" t="str">
            <v>3.6.6.21</v>
          </cell>
        </row>
        <row r="361">
          <cell r="A361" t="str">
            <v>682.1</v>
          </cell>
          <cell r="B361" t="str">
            <v>3.2.7.5.3</v>
          </cell>
        </row>
        <row r="362">
          <cell r="A362" t="str">
            <v>682.1</v>
          </cell>
          <cell r="B362" t="str">
            <v>3.2.7.5.3</v>
          </cell>
        </row>
        <row r="363">
          <cell r="A363" t="str">
            <v>682P</v>
          </cell>
          <cell r="B363" t="str">
            <v>3.2.7.5</v>
          </cell>
        </row>
        <row r="364">
          <cell r="A364" t="str">
            <v>682P</v>
          </cell>
          <cell r="B364" t="str">
            <v>3,6,6,22,1</v>
          </cell>
        </row>
        <row r="365">
          <cell r="A365" t="str">
            <v>683P</v>
          </cell>
          <cell r="B365" t="str">
            <v> 3.6.6.14</v>
          </cell>
        </row>
        <row r="366">
          <cell r="A366" t="str">
            <v>690.1</v>
          </cell>
          <cell r="B366" t="str">
            <v>3.6.7.1.1</v>
          </cell>
        </row>
        <row r="367">
          <cell r="A367" t="str">
            <v>700.1</v>
          </cell>
          <cell r="B367" t="str">
            <v>3.6.7.1.1</v>
          </cell>
        </row>
        <row r="368">
          <cell r="A368" t="str">
            <v>700.2</v>
          </cell>
          <cell r="B368" t="str">
            <v>3.6.7.1.6</v>
          </cell>
        </row>
        <row r="369">
          <cell r="A369" t="str">
            <v>700.3</v>
          </cell>
          <cell r="B369" t="str">
            <v> 3.6.7.1.2</v>
          </cell>
        </row>
        <row r="370">
          <cell r="A370" t="str">
            <v>700.4</v>
          </cell>
          <cell r="B370" t="str">
            <v>3.6.7.1.6</v>
          </cell>
        </row>
        <row r="371">
          <cell r="A371" t="str">
            <v>700.5P</v>
          </cell>
          <cell r="B371" t="str">
            <v>3.6.7.1.6</v>
          </cell>
        </row>
        <row r="372">
          <cell r="A372" t="str">
            <v>700.6P</v>
          </cell>
          <cell r="B372" t="str">
            <v>3.6.7.1</v>
          </cell>
        </row>
        <row r="373">
          <cell r="A373" t="str">
            <v>700P</v>
          </cell>
          <cell r="B373" t="str">
            <v>3.6.7</v>
          </cell>
        </row>
        <row r="374">
          <cell r="A374" t="str">
            <v>701.1</v>
          </cell>
          <cell r="B374" t="str">
            <v>3.6.7.2.1</v>
          </cell>
        </row>
        <row r="375">
          <cell r="A375" t="str">
            <v>701.2P</v>
          </cell>
          <cell r="B375" t="str">
            <v>3.6.7.6</v>
          </cell>
        </row>
        <row r="376">
          <cell r="A376" t="str">
            <v>701P</v>
          </cell>
          <cell r="B376" t="str">
            <v>3.6.7.2</v>
          </cell>
        </row>
        <row r="377">
          <cell r="A377" t="str">
            <v>710.1</v>
          </cell>
          <cell r="B377" t="str">
            <v>3.6.7.3.13</v>
          </cell>
        </row>
        <row r="378">
          <cell r="A378" t="str">
            <v>710.1.1</v>
          </cell>
          <cell r="B378" t="str">
            <v>3.6.7.3.39</v>
          </cell>
        </row>
        <row r="379">
          <cell r="A379" t="str">
            <v>710.1.2</v>
          </cell>
          <cell r="B379" t="str">
            <v>3.6.7.3</v>
          </cell>
        </row>
        <row r="380">
          <cell r="A380" t="str">
            <v>710.1.3</v>
          </cell>
          <cell r="B380" t="str">
            <v>3.6.7.3</v>
          </cell>
        </row>
        <row r="381">
          <cell r="A381" t="str">
            <v>710.1.4</v>
          </cell>
          <cell r="B381" t="str">
            <v>3.6.7.3</v>
          </cell>
        </row>
        <row r="382">
          <cell r="A382" t="str">
            <v>710.1.5</v>
          </cell>
          <cell r="B382" t="str">
            <v>3.6.7.3</v>
          </cell>
        </row>
        <row r="383">
          <cell r="A383" t="str">
            <v>710.2</v>
          </cell>
          <cell r="B383" t="str">
            <v>3.6.7.3</v>
          </cell>
        </row>
        <row r="384">
          <cell r="A384" t="str">
            <v>710.2.1</v>
          </cell>
          <cell r="B384" t="str">
            <v>3.6.7.3</v>
          </cell>
        </row>
        <row r="385">
          <cell r="A385" t="str">
            <v>710.3</v>
          </cell>
          <cell r="B385" t="str">
            <v>3.6.7.3</v>
          </cell>
        </row>
        <row r="386">
          <cell r="A386" t="str">
            <v>710.4</v>
          </cell>
          <cell r="B386" t="str">
            <v>3.6.7.3</v>
          </cell>
        </row>
        <row r="387">
          <cell r="A387" t="str">
            <v>710.5</v>
          </cell>
          <cell r="B387" t="str">
            <v>3.6.7.3</v>
          </cell>
        </row>
        <row r="388">
          <cell r="A388" t="str">
            <v>720.1</v>
          </cell>
          <cell r="B388" t="str">
            <v>3.6.7.4.1</v>
          </cell>
        </row>
        <row r="389">
          <cell r="A389" t="str">
            <v>730.1</v>
          </cell>
          <cell r="B389" t="str">
            <v>3.6.7.5.1</v>
          </cell>
        </row>
        <row r="390">
          <cell r="A390" t="str">
            <v>730.2</v>
          </cell>
          <cell r="B390" t="str">
            <v>3.6.7.5.2</v>
          </cell>
        </row>
        <row r="391">
          <cell r="A391" t="str">
            <v>730.2</v>
          </cell>
          <cell r="B391" t="str">
            <v>3.6.7.5.2</v>
          </cell>
        </row>
        <row r="392">
          <cell r="A392" t="str">
            <v>730.3</v>
          </cell>
          <cell r="B392" t="str">
            <v>3.6.7.5.3</v>
          </cell>
        </row>
        <row r="393">
          <cell r="A393" t="str">
            <v>731.1</v>
          </cell>
          <cell r="B393" t="str">
            <v>3.6.6.21</v>
          </cell>
        </row>
        <row r="394">
          <cell r="A394" t="str">
            <v>740.1</v>
          </cell>
          <cell r="B394" t="str">
            <v>3.6.7.6.1</v>
          </cell>
        </row>
        <row r="395">
          <cell r="A395" t="str">
            <v>741.1</v>
          </cell>
          <cell r="B395" t="str">
            <v>3.6.7</v>
          </cell>
        </row>
        <row r="396">
          <cell r="A396" t="str">
            <v>741.1P1</v>
          </cell>
          <cell r="B396" t="str">
            <v>3.6.7</v>
          </cell>
        </row>
        <row r="397">
          <cell r="A397" t="str">
            <v>741.1P2</v>
          </cell>
          <cell r="B397" t="str">
            <v>3.6.7</v>
          </cell>
        </row>
        <row r="398">
          <cell r="A398" t="str">
            <v>741.1P3</v>
          </cell>
          <cell r="B398" t="str">
            <v>3.6.7</v>
          </cell>
        </row>
        <row r="399">
          <cell r="A399" t="str">
            <v>800.1</v>
          </cell>
          <cell r="B399" t="str">
            <v>3.6.9.1.4</v>
          </cell>
        </row>
        <row r="400">
          <cell r="A400" t="str">
            <v>800.2</v>
          </cell>
          <cell r="B400" t="str">
            <v>3.6.9.1.10</v>
          </cell>
        </row>
        <row r="401">
          <cell r="A401" t="str">
            <v>800.3</v>
          </cell>
          <cell r="B401" t="str">
            <v>3.6.9.1.6</v>
          </cell>
        </row>
        <row r="402">
          <cell r="A402" t="str">
            <v>800.4</v>
          </cell>
          <cell r="B402" t="str">
            <v>3.6.9.1.13</v>
          </cell>
        </row>
        <row r="403">
          <cell r="A403" t="str">
            <v>800P</v>
          </cell>
          <cell r="B403" t="str">
            <v>3.6.9.1.30</v>
          </cell>
        </row>
        <row r="404">
          <cell r="A404" t="str">
            <v>801.1</v>
          </cell>
          <cell r="B404" t="str">
            <v>3.6.1.2</v>
          </cell>
        </row>
        <row r="405">
          <cell r="A405" t="str">
            <v>801.2</v>
          </cell>
          <cell r="B405" t="str">
            <v>3.6.9.4.12</v>
          </cell>
        </row>
        <row r="406">
          <cell r="A406" t="str">
            <v>801.3</v>
          </cell>
          <cell r="B406" t="str">
            <v>3.6.9.4.12</v>
          </cell>
        </row>
        <row r="407">
          <cell r="A407" t="str">
            <v>801.4</v>
          </cell>
          <cell r="B407" t="str">
            <v>3.6.9.4.12</v>
          </cell>
        </row>
        <row r="408">
          <cell r="A408" t="str">
            <v>801.5</v>
          </cell>
          <cell r="B408" t="str">
            <v>3.6.9.4.8</v>
          </cell>
        </row>
        <row r="409">
          <cell r="A409" t="str">
            <v>801.6</v>
          </cell>
          <cell r="B409" t="str">
            <v>3.6.9.4.10</v>
          </cell>
        </row>
        <row r="410">
          <cell r="A410" t="str">
            <v>801.7</v>
          </cell>
          <cell r="B410" t="str">
            <v>3.6.9.4</v>
          </cell>
        </row>
        <row r="411">
          <cell r="A411" t="str">
            <v>810.1</v>
          </cell>
          <cell r="B411" t="str">
            <v>3.6.9.2.1</v>
          </cell>
        </row>
        <row r="412">
          <cell r="A412" t="str">
            <v>810.1P</v>
          </cell>
          <cell r="B412" t="str">
            <v> 3.6.9.2</v>
          </cell>
        </row>
        <row r="413">
          <cell r="A413" t="str">
            <v>810.2</v>
          </cell>
          <cell r="B413" t="str">
            <v>3.6.9.2.2</v>
          </cell>
        </row>
        <row r="414">
          <cell r="A414" t="str">
            <v>810.3</v>
          </cell>
          <cell r="B414" t="str">
            <v>3.2.9.1.1</v>
          </cell>
        </row>
        <row r="415">
          <cell r="A415" t="str">
            <v>811.1</v>
          </cell>
          <cell r="B415" t="str">
            <v>3.2.10.1</v>
          </cell>
        </row>
        <row r="416">
          <cell r="A416" t="str">
            <v>811.1P1</v>
          </cell>
          <cell r="B416" t="str">
            <v>3.2.10.1</v>
          </cell>
        </row>
        <row r="417">
          <cell r="A417" t="str">
            <v>811.1P10</v>
          </cell>
          <cell r="B417" t="str">
            <v>3.2.10.1</v>
          </cell>
        </row>
        <row r="418">
          <cell r="A418" t="str">
            <v>811.1P11</v>
          </cell>
          <cell r="B418" t="str">
            <v>3.2.10.1</v>
          </cell>
        </row>
        <row r="419">
          <cell r="A419" t="str">
            <v>811.1P12</v>
          </cell>
          <cell r="B419" t="str">
            <v>3.2.10.1</v>
          </cell>
        </row>
        <row r="420">
          <cell r="A420" t="str">
            <v>811.1P13</v>
          </cell>
          <cell r="B420" t="str">
            <v>3.2.10.1</v>
          </cell>
        </row>
        <row r="421">
          <cell r="A421" t="str">
            <v>811.1P14</v>
          </cell>
          <cell r="B421" t="str">
            <v>3.2.10.1</v>
          </cell>
        </row>
        <row r="422">
          <cell r="A422" t="str">
            <v>811.1P2</v>
          </cell>
          <cell r="B422" t="str">
            <v>3.2.10.1</v>
          </cell>
        </row>
        <row r="423">
          <cell r="A423" t="str">
            <v>811.1P3</v>
          </cell>
          <cell r="B423" t="str">
            <v>3.2.10.1</v>
          </cell>
        </row>
        <row r="424">
          <cell r="A424" t="str">
            <v>811.1P4</v>
          </cell>
          <cell r="B424" t="str">
            <v>3.2.10.1</v>
          </cell>
        </row>
        <row r="425">
          <cell r="A425" t="str">
            <v>811.1P5</v>
          </cell>
          <cell r="B425" t="str">
            <v>3.2.10.1</v>
          </cell>
        </row>
        <row r="426">
          <cell r="A426" t="str">
            <v>811.1P6</v>
          </cell>
          <cell r="B426" t="str">
            <v>3.2.10.1</v>
          </cell>
        </row>
        <row r="427">
          <cell r="A427" t="str">
            <v>811.1P7</v>
          </cell>
          <cell r="B427" t="str">
            <v>3.2.10.1</v>
          </cell>
        </row>
        <row r="428">
          <cell r="A428" t="str">
            <v>811.1P8</v>
          </cell>
          <cell r="B428" t="str">
            <v>3.2.10.1</v>
          </cell>
        </row>
        <row r="429">
          <cell r="A429" t="str">
            <v>811.1P9</v>
          </cell>
          <cell r="B429" t="str">
            <v>3.2.10.1</v>
          </cell>
        </row>
        <row r="430">
          <cell r="A430" t="str">
            <v>812.1</v>
          </cell>
          <cell r="B430" t="str">
            <v> 3.3.6.10.3 </v>
          </cell>
        </row>
        <row r="431">
          <cell r="A431" t="str">
            <v>815P</v>
          </cell>
          <cell r="B431" t="str">
            <v>3.2.10.3</v>
          </cell>
        </row>
        <row r="432">
          <cell r="A432" t="str">
            <v>820P1</v>
          </cell>
          <cell r="B432" t="str">
            <v>3,6,8,2,2</v>
          </cell>
        </row>
        <row r="433">
          <cell r="A433" t="str">
            <v>900.1</v>
          </cell>
          <cell r="B433" t="str">
            <v xml:space="preserve">3.6.9.3.1   </v>
          </cell>
        </row>
        <row r="434">
          <cell r="A434" t="str">
            <v>900.2</v>
          </cell>
          <cell r="B434" t="str">
            <v xml:space="preserve">3.6.9.3.1   </v>
          </cell>
        </row>
        <row r="435">
          <cell r="A435" t="str">
            <v>900.3</v>
          </cell>
          <cell r="B435" t="str">
            <v xml:space="preserve">3.6.9.3.1   </v>
          </cell>
        </row>
        <row r="436">
          <cell r="A436" t="str">
            <v>900.3P</v>
          </cell>
          <cell r="B436" t="str">
            <v xml:space="preserve">3.6.9.3.1   </v>
          </cell>
        </row>
        <row r="437">
          <cell r="A437" t="str">
            <v>900.4P</v>
          </cell>
          <cell r="B437" t="str">
            <v xml:space="preserve">3.6.9.3.1   </v>
          </cell>
        </row>
        <row r="438">
          <cell r="A438" t="str">
            <v>trinchos de madera</v>
          </cell>
          <cell r="B438" t="str">
            <v>3.2.7.5.1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I 526"/>
      <sheetName val="SKJ452"/>
      <sheetName val="ITA878"/>
      <sheetName val="AEA-944"/>
      <sheetName val="DUB-823"/>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N Summary"/>
      <sheetName val="ABON Detail"/>
      <sheetName val="ABON Exclusions"/>
      <sheetName val="PREV.SHEET.LAST.PRINT"/>
      <sheetName val="Constants"/>
      <sheetName val="Macro1"/>
    </sheetNames>
    <sheetDataSet>
      <sheetData sheetId="0" refreshError="1"/>
      <sheetData sheetId="1" refreshError="1"/>
      <sheetData sheetId="2" refreshError="1"/>
      <sheetData sheetId="3" refreshError="1"/>
      <sheetData sheetId="4" refreshError="1">
        <row r="9">
          <cell r="B9">
            <v>39016.747021064817</v>
          </cell>
        </row>
        <row r="10">
          <cell r="B10">
            <v>75</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 val="Lista_Eq"/>
      <sheetName val="Frentes"/>
      <sheetName val="Activ"/>
      <sheetName val="Act."/>
      <sheetName val="PUC"/>
      <sheetName val="Proveedores"/>
      <sheetName val="Listado"/>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PANET"/>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_TEMP"/>
      <sheetName val="W_REV"/>
      <sheetName val="W_OPEX"/>
      <sheetName val="W_CAPEX"/>
      <sheetName val="W_FUND"/>
      <sheetName val="W_EQUITY"/>
      <sheetName val="W_TAX_DEP"/>
      <sheetName val="W_TAX"/>
      <sheetName val="NOMINAL_CF_PESO"/>
      <sheetName val="NOM_IS&amp;BS_PESO"/>
      <sheetName val="NOM_IS&amp;BS_US$"/>
      <sheetName val="NOM_CF_US$"/>
      <sheetName val="ACQUISTION COSTS"/>
      <sheetName val="REAL_CF_US$"/>
      <sheetName val="SUMMARY"/>
      <sheetName val="Presentation"/>
      <sheetName val="AllCharts"/>
      <sheetName val="Historical Exchange Rate"/>
    </sheetNames>
    <sheetDataSet>
      <sheetData sheetId="0" refreshError="1">
        <row r="45">
          <cell r="G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Capital Budget"/>
      <sheetName val="Sheet1"/>
      <sheetName val="REF - Listas"/>
    </sheetNames>
    <sheetDataSet>
      <sheetData sheetId="0">
        <row r="2">
          <cell r="E2" t="str">
            <v>A1-001</v>
          </cell>
        </row>
      </sheetData>
      <sheetData sheetId="1"/>
      <sheetData sheetId="2">
        <row r="4">
          <cell r="D4" t="str">
            <v>Administrative</v>
          </cell>
        </row>
        <row r="5">
          <cell r="D5" t="str">
            <v>Security</v>
          </cell>
        </row>
        <row r="6">
          <cell r="D6" t="str">
            <v>IT</v>
          </cell>
        </row>
        <row r="7">
          <cell r="D7" t="str">
            <v>Operations</v>
          </cell>
        </row>
        <row r="8">
          <cell r="D8" t="str">
            <v>Maintenance</v>
          </cell>
        </row>
        <row r="9">
          <cell r="D9" t="str">
            <v>Technical Services</v>
          </cell>
        </row>
        <row r="10">
          <cell r="D10" t="str">
            <v>Projects</v>
          </cell>
          <cell r="G10" t="str">
            <v>each</v>
          </cell>
        </row>
        <row r="11">
          <cell r="D11" t="str">
            <v>Investment</v>
          </cell>
          <cell r="G11" t="str">
            <v>global</v>
          </cell>
        </row>
        <row r="12">
          <cell r="D12" t="str">
            <v>Environmental</v>
          </cell>
          <cell r="G12" t="str">
            <v>hours</v>
          </cell>
        </row>
        <row r="13">
          <cell r="G13" t="str">
            <v>linear meter</v>
          </cell>
        </row>
        <row r="14">
          <cell r="G14" t="str">
            <v>kilometer</v>
          </cell>
        </row>
        <row r="15">
          <cell r="G15" t="str">
            <v>square meter (m2)</v>
          </cell>
        </row>
        <row r="16">
          <cell r="G16" t="str">
            <v>cubic meter (m3)</v>
          </cell>
        </row>
        <row r="17">
          <cell r="G17" t="str">
            <v>lot</v>
          </cell>
        </row>
        <row r="18">
          <cell r="G18" t="str">
            <v>hectares</v>
          </cell>
        </row>
        <row r="26">
          <cell r="B26" t="str">
            <v>Yes</v>
          </cell>
        </row>
        <row r="27">
          <cell r="B27" t="str">
            <v>No</v>
          </cell>
        </row>
        <row r="41">
          <cell r="B41" t="str">
            <v>Barranquilla Head Office</v>
          </cell>
        </row>
        <row r="42">
          <cell r="B42" t="str">
            <v>Jagua Mine</v>
          </cell>
        </row>
        <row r="43">
          <cell r="B43" t="str">
            <v>Calenturitas Mine</v>
          </cell>
        </row>
        <row r="44">
          <cell r="B44" t="str">
            <v>Rail</v>
          </cell>
        </row>
        <row r="45">
          <cell r="B45" t="str">
            <v>CMU</v>
          </cell>
        </row>
        <row r="46">
          <cell r="B46" t="str">
            <v>CET</v>
          </cell>
        </row>
        <row r="47">
          <cell r="B47" t="str">
            <v>Prodeco Port</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detalle de grupos"/>
      <sheetName val="PRECIOS PRODUCTOS"/>
      <sheetName val="CONTROL 1 "/>
      <sheetName val="SALARIOS"/>
      <sheetName val="COSTOS MANTENIMIENTO 2016 "/>
      <sheetName val="COSTOS MTTO 2017"/>
      <sheetName val="SALARIOS PERSONAL"/>
      <sheetName val="COSTO"/>
      <sheetName val="RESUMEN"/>
      <sheetName val="PLAZA LA PAZ COSTOS MTTO 2018 "/>
      <sheetName val="DON BOSCO REBOLO MTTO 2018"/>
      <sheetName val="GALAPA MUNDO FELI MTTO 2018 "/>
      <sheetName val="BARANOA COSTOS MTTO 2018"/>
      <sheetName val="SABANA GRANDE COSTOS MTTO 2018"/>
      <sheetName val="CANDELARIA MTTO 2018 "/>
      <sheetName val="CAMPO DE LA CRUZ MTTO 2018 "/>
      <sheetName val="SANTA LUCIA COSTOS MTTO 2018"/>
      <sheetName val="USIACURI MTTO 2018 "/>
      <sheetName val="MANATI MTTO 2018  "/>
      <sheetName val="tabla de Funguisidas e insec"/>
      <sheetName val="tabla de fertilizacion"/>
      <sheetName val="Hoja5"/>
      <sheetName val="Hoja1"/>
      <sheetName val="40%"/>
      <sheetName val="50%"/>
      <sheetName val="60%"/>
      <sheetName val="CONTROL DE COSTOS MANTENI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91">
          <cell r="D91">
            <v>22306992.326676123</v>
          </cell>
        </row>
      </sheetData>
      <sheetData sheetId="11">
        <row r="91">
          <cell r="D91">
            <v>11600950.4947591</v>
          </cell>
        </row>
      </sheetData>
      <sheetData sheetId="12">
        <row r="91">
          <cell r="D91">
            <v>12683686.418213205</v>
          </cell>
        </row>
      </sheetData>
      <sheetData sheetId="13">
        <row r="91">
          <cell r="D91">
            <v>74561019.419264346</v>
          </cell>
        </row>
      </sheetData>
      <sheetData sheetId="14">
        <row r="91">
          <cell r="D91">
            <v>59762949.630983718</v>
          </cell>
        </row>
      </sheetData>
      <sheetData sheetId="15">
        <row r="91">
          <cell r="D91">
            <v>8173960.1986628128</v>
          </cell>
        </row>
      </sheetData>
      <sheetData sheetId="16">
        <row r="91">
          <cell r="D91">
            <v>16569170.906458948</v>
          </cell>
        </row>
      </sheetData>
      <sheetData sheetId="17">
        <row r="91">
          <cell r="D91">
            <v>12343221.878502924</v>
          </cell>
        </row>
      </sheetData>
      <sheetData sheetId="18">
        <row r="91">
          <cell r="D91">
            <v>9289319.7330877706</v>
          </cell>
        </row>
      </sheetData>
      <sheetData sheetId="19">
        <row r="91">
          <cell r="D91">
            <v>12848178.131521123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3)"/>
      <sheetName val="Design"/>
    </sheetNames>
    <sheetDataSet>
      <sheetData sheetId="0" refreshError="1"/>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s"/>
    </sheetNames>
    <sheetDataSet>
      <sheetData sheetId="0" refreshError="1"/>
      <sheetData sheetId="1">
        <row r="1">
          <cell r="A1" t="str">
            <v>NIC</v>
          </cell>
          <cell r="B1" t="str">
            <v>DEUDA</v>
          </cell>
          <cell r="C1" t="str">
            <v>MESES</v>
          </cell>
        </row>
        <row r="2">
          <cell r="A2">
            <v>5001834</v>
          </cell>
          <cell r="B2">
            <v>540944</v>
          </cell>
          <cell r="C2">
            <v>52</v>
          </cell>
        </row>
        <row r="3">
          <cell r="A3">
            <v>5050279</v>
          </cell>
          <cell r="B3">
            <v>536171</v>
          </cell>
          <cell r="C3">
            <v>15</v>
          </cell>
        </row>
        <row r="4">
          <cell r="A4">
            <v>5051105</v>
          </cell>
          <cell r="B4">
            <v>4036031</v>
          </cell>
          <cell r="C4">
            <v>53</v>
          </cell>
        </row>
        <row r="5">
          <cell r="A5">
            <v>5055529</v>
          </cell>
          <cell r="B5">
            <v>505880</v>
          </cell>
          <cell r="C5">
            <v>2</v>
          </cell>
        </row>
        <row r="6">
          <cell r="A6">
            <v>5058930</v>
          </cell>
          <cell r="B6">
            <v>33150</v>
          </cell>
          <cell r="C6">
            <v>1</v>
          </cell>
        </row>
        <row r="7">
          <cell r="A7">
            <v>5058932</v>
          </cell>
          <cell r="B7">
            <v>23240</v>
          </cell>
          <cell r="C7">
            <v>1</v>
          </cell>
        </row>
        <row r="8">
          <cell r="A8">
            <v>5061094</v>
          </cell>
          <cell r="B8">
            <v>75160</v>
          </cell>
          <cell r="C8">
            <v>9</v>
          </cell>
        </row>
        <row r="9">
          <cell r="A9">
            <v>5062081</v>
          </cell>
          <cell r="B9">
            <v>24060</v>
          </cell>
          <cell r="C9">
            <v>1</v>
          </cell>
        </row>
        <row r="10">
          <cell r="A10">
            <v>5064546</v>
          </cell>
          <cell r="B10">
            <v>497830</v>
          </cell>
          <cell r="C10">
            <v>14</v>
          </cell>
        </row>
        <row r="11">
          <cell r="A11">
            <v>5069735</v>
          </cell>
          <cell r="B11">
            <v>2052115</v>
          </cell>
          <cell r="C11">
            <v>53</v>
          </cell>
        </row>
        <row r="12">
          <cell r="A12">
            <v>5070709</v>
          </cell>
          <cell r="B12">
            <v>175890</v>
          </cell>
          <cell r="C12">
            <v>6</v>
          </cell>
        </row>
        <row r="13">
          <cell r="A13">
            <v>5070720</v>
          </cell>
          <cell r="B13">
            <v>64320</v>
          </cell>
          <cell r="C13">
            <v>1</v>
          </cell>
        </row>
        <row r="14">
          <cell r="A14">
            <v>5070897</v>
          </cell>
          <cell r="B14">
            <v>309816</v>
          </cell>
          <cell r="C14">
            <v>17</v>
          </cell>
        </row>
        <row r="15">
          <cell r="A15">
            <v>5070927</v>
          </cell>
          <cell r="B15">
            <v>1815451</v>
          </cell>
          <cell r="C15">
            <v>41</v>
          </cell>
        </row>
        <row r="16">
          <cell r="A16">
            <v>5070970</v>
          </cell>
          <cell r="B16">
            <v>851507</v>
          </cell>
          <cell r="C16">
            <v>53</v>
          </cell>
        </row>
        <row r="17">
          <cell r="A17">
            <v>5071003</v>
          </cell>
          <cell r="B17">
            <v>84020</v>
          </cell>
          <cell r="C17">
            <v>2</v>
          </cell>
        </row>
        <row r="18">
          <cell r="A18">
            <v>5071025</v>
          </cell>
          <cell r="B18">
            <v>1979216</v>
          </cell>
          <cell r="C18">
            <v>15</v>
          </cell>
        </row>
        <row r="19">
          <cell r="A19">
            <v>5071074</v>
          </cell>
          <cell r="B19">
            <v>22100</v>
          </cell>
          <cell r="C19">
            <v>1</v>
          </cell>
        </row>
        <row r="20">
          <cell r="A20">
            <v>5071075</v>
          </cell>
          <cell r="B20">
            <v>25390</v>
          </cell>
          <cell r="C20">
            <v>1</v>
          </cell>
        </row>
        <row r="21">
          <cell r="A21">
            <v>5071121</v>
          </cell>
          <cell r="B21">
            <v>3200</v>
          </cell>
          <cell r="C21">
            <v>1</v>
          </cell>
        </row>
        <row r="22">
          <cell r="A22">
            <v>5071131</v>
          </cell>
          <cell r="B22">
            <v>54360</v>
          </cell>
          <cell r="C22">
            <v>8</v>
          </cell>
        </row>
        <row r="23">
          <cell r="A23">
            <v>5071140</v>
          </cell>
          <cell r="B23">
            <v>682940</v>
          </cell>
          <cell r="C23">
            <v>0</v>
          </cell>
        </row>
        <row r="24">
          <cell r="A24">
            <v>5071159</v>
          </cell>
          <cell r="B24">
            <v>909367</v>
          </cell>
          <cell r="C24">
            <v>33</v>
          </cell>
        </row>
        <row r="25">
          <cell r="A25">
            <v>5071170</v>
          </cell>
          <cell r="B25">
            <v>491380</v>
          </cell>
          <cell r="C25">
            <v>0</v>
          </cell>
        </row>
        <row r="26">
          <cell r="A26">
            <v>5071191</v>
          </cell>
          <cell r="B26">
            <v>8630</v>
          </cell>
          <cell r="C26">
            <v>1</v>
          </cell>
        </row>
        <row r="27">
          <cell r="A27">
            <v>5071208</v>
          </cell>
          <cell r="B27">
            <v>11450</v>
          </cell>
          <cell r="C27">
            <v>1</v>
          </cell>
        </row>
        <row r="28">
          <cell r="A28">
            <v>5071227</v>
          </cell>
          <cell r="B28">
            <v>37250</v>
          </cell>
          <cell r="C28">
            <v>2</v>
          </cell>
        </row>
        <row r="29">
          <cell r="A29">
            <v>5071260</v>
          </cell>
          <cell r="B29">
            <v>381440</v>
          </cell>
          <cell r="C29">
            <v>-1</v>
          </cell>
        </row>
        <row r="30">
          <cell r="A30">
            <v>5071302</v>
          </cell>
          <cell r="B30">
            <v>22020</v>
          </cell>
          <cell r="C30">
            <v>1</v>
          </cell>
        </row>
        <row r="31">
          <cell r="A31">
            <v>5071326</v>
          </cell>
          <cell r="B31">
            <v>6050</v>
          </cell>
          <cell r="C31">
            <v>1</v>
          </cell>
        </row>
        <row r="32">
          <cell r="A32">
            <v>5071333</v>
          </cell>
          <cell r="B32">
            <v>287340</v>
          </cell>
          <cell r="C32">
            <v>7</v>
          </cell>
        </row>
        <row r="33">
          <cell r="A33">
            <v>5071335</v>
          </cell>
          <cell r="B33">
            <v>24340</v>
          </cell>
          <cell r="C33">
            <v>1</v>
          </cell>
        </row>
        <row r="34">
          <cell r="A34">
            <v>5071341</v>
          </cell>
          <cell r="B34">
            <v>36670</v>
          </cell>
          <cell r="C34">
            <v>1</v>
          </cell>
        </row>
        <row r="35">
          <cell r="A35">
            <v>5071342</v>
          </cell>
          <cell r="B35">
            <v>838686</v>
          </cell>
          <cell r="C35">
            <v>52</v>
          </cell>
        </row>
        <row r="36">
          <cell r="A36">
            <v>5071349</v>
          </cell>
          <cell r="B36">
            <v>977974</v>
          </cell>
          <cell r="C36">
            <v>53</v>
          </cell>
        </row>
        <row r="37">
          <cell r="A37">
            <v>5071354</v>
          </cell>
          <cell r="B37">
            <v>44580</v>
          </cell>
          <cell r="C37">
            <v>1</v>
          </cell>
        </row>
        <row r="38">
          <cell r="A38">
            <v>5071361</v>
          </cell>
          <cell r="B38">
            <v>81000</v>
          </cell>
          <cell r="C38">
            <v>3</v>
          </cell>
        </row>
        <row r="39">
          <cell r="A39">
            <v>5071371</v>
          </cell>
          <cell r="B39">
            <v>1140351</v>
          </cell>
          <cell r="C39">
            <v>52</v>
          </cell>
        </row>
        <row r="40">
          <cell r="A40">
            <v>5071374</v>
          </cell>
          <cell r="B40">
            <v>11110</v>
          </cell>
          <cell r="C40">
            <v>1</v>
          </cell>
        </row>
        <row r="41">
          <cell r="A41">
            <v>5071379</v>
          </cell>
          <cell r="B41">
            <v>16660</v>
          </cell>
          <cell r="C41">
            <v>3</v>
          </cell>
        </row>
        <row r="42">
          <cell r="A42">
            <v>5071380</v>
          </cell>
          <cell r="B42">
            <v>32870</v>
          </cell>
          <cell r="C42">
            <v>2</v>
          </cell>
        </row>
        <row r="43">
          <cell r="A43">
            <v>5071382</v>
          </cell>
          <cell r="B43">
            <v>34620</v>
          </cell>
          <cell r="C43">
            <v>1</v>
          </cell>
        </row>
        <row r="44">
          <cell r="A44">
            <v>5071385</v>
          </cell>
          <cell r="B44">
            <v>146440</v>
          </cell>
          <cell r="C44">
            <v>3</v>
          </cell>
        </row>
        <row r="45">
          <cell r="A45">
            <v>5071386</v>
          </cell>
          <cell r="B45">
            <v>9640</v>
          </cell>
          <cell r="C45">
            <v>11</v>
          </cell>
        </row>
        <row r="46">
          <cell r="A46">
            <v>5071387</v>
          </cell>
          <cell r="B46">
            <v>67517</v>
          </cell>
          <cell r="C46">
            <v>15</v>
          </cell>
        </row>
        <row r="47">
          <cell r="A47">
            <v>5071388</v>
          </cell>
          <cell r="B47">
            <v>72610</v>
          </cell>
          <cell r="C47">
            <v>1</v>
          </cell>
        </row>
        <row r="48">
          <cell r="A48">
            <v>5071389</v>
          </cell>
          <cell r="B48">
            <v>1517691</v>
          </cell>
          <cell r="C48">
            <v>46</v>
          </cell>
        </row>
        <row r="49">
          <cell r="A49">
            <v>5071393</v>
          </cell>
          <cell r="B49">
            <v>288520</v>
          </cell>
          <cell r="C49">
            <v>11</v>
          </cell>
        </row>
        <row r="50">
          <cell r="A50">
            <v>5071396</v>
          </cell>
          <cell r="B50">
            <v>179870</v>
          </cell>
          <cell r="C50">
            <v>-1</v>
          </cell>
        </row>
        <row r="51">
          <cell r="A51">
            <v>5071401</v>
          </cell>
          <cell r="B51">
            <v>30404</v>
          </cell>
          <cell r="C51">
            <v>9</v>
          </cell>
        </row>
        <row r="52">
          <cell r="A52">
            <v>5071403</v>
          </cell>
          <cell r="B52">
            <v>1056686</v>
          </cell>
          <cell r="C52">
            <v>53</v>
          </cell>
        </row>
        <row r="53">
          <cell r="A53">
            <v>5071404</v>
          </cell>
          <cell r="B53">
            <v>613750</v>
          </cell>
          <cell r="C53">
            <v>6</v>
          </cell>
        </row>
        <row r="54">
          <cell r="A54">
            <v>5071406</v>
          </cell>
          <cell r="B54">
            <v>20600</v>
          </cell>
          <cell r="C54">
            <v>2</v>
          </cell>
        </row>
        <row r="55">
          <cell r="A55">
            <v>5071407</v>
          </cell>
          <cell r="B55">
            <v>14330</v>
          </cell>
          <cell r="C55">
            <v>1</v>
          </cell>
        </row>
        <row r="56">
          <cell r="A56">
            <v>5071413</v>
          </cell>
          <cell r="B56">
            <v>36670</v>
          </cell>
          <cell r="C56">
            <v>1</v>
          </cell>
        </row>
        <row r="57">
          <cell r="A57">
            <v>5071417</v>
          </cell>
          <cell r="B57">
            <v>18860</v>
          </cell>
          <cell r="C57">
            <v>1</v>
          </cell>
        </row>
        <row r="58">
          <cell r="A58">
            <v>5071427</v>
          </cell>
          <cell r="B58">
            <v>31560</v>
          </cell>
          <cell r="C58">
            <v>3</v>
          </cell>
        </row>
        <row r="59">
          <cell r="A59">
            <v>5071431</v>
          </cell>
          <cell r="B59">
            <v>34810</v>
          </cell>
          <cell r="C59">
            <v>2</v>
          </cell>
        </row>
        <row r="60">
          <cell r="A60">
            <v>5071737</v>
          </cell>
          <cell r="B60">
            <v>64130</v>
          </cell>
          <cell r="C60">
            <v>1</v>
          </cell>
        </row>
        <row r="61">
          <cell r="A61">
            <v>5071738</v>
          </cell>
          <cell r="B61">
            <v>102650</v>
          </cell>
          <cell r="C61">
            <v>3</v>
          </cell>
        </row>
        <row r="62">
          <cell r="A62">
            <v>5071739</v>
          </cell>
          <cell r="B62">
            <v>3822464</v>
          </cell>
          <cell r="C62">
            <v>38</v>
          </cell>
        </row>
        <row r="63">
          <cell r="A63">
            <v>5071740</v>
          </cell>
          <cell r="B63">
            <v>29010</v>
          </cell>
          <cell r="C63">
            <v>1</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_Database Pate In"/>
      <sheetName val="Database Acces"/>
      <sheetName val="Sheet2"/>
      <sheetName val="Hoja3"/>
      <sheetName val="Forecast"/>
      <sheetName val="2008 Database"/>
      <sheetName val="Report CCS"/>
      <sheetName val="Report - Cash Flow"/>
      <sheetName val="Glencore report"/>
      <sheetName val="afe status summary"/>
      <sheetName val="Spent to date"/>
      <sheetName val="Calenturitas - CAPITAL 2007"/>
      <sheetName val="Hoja1"/>
      <sheetName val="La Jagua - CAPITAL  2007"/>
      <sheetName val="JAG Total Cap"/>
      <sheetName val="JAG Other Cap"/>
      <sheetName val="CAL Total Cap"/>
      <sheetName val="CAL Other Cap"/>
      <sheetName val="Sheet1"/>
      <sheetName val="Report - CCS not used"/>
      <sheetName val="La Jagua - CAPITAL 2008"/>
      <sheetName val="REF - 2007 Database"/>
      <sheetName val="REF - Listas"/>
      <sheetName val="REF - Notas"/>
      <sheetName val="REF - Access Fee"/>
      <sheetName val="REF - 2004 thru 2006 Database"/>
      <sheetName val="REF - CASH FLOW FEB 19 07"/>
      <sheetName val="REF - Capex in Models"/>
      <sheetName val="Paste in Cash Flow (2)"/>
      <sheetName val="Paste in Cash Flow"/>
      <sheetName val="REF - 2008 budget cash flow"/>
      <sheetName val="Hoja2"/>
      <sheetName val="Sheet3"/>
    </sheetNames>
    <sheetDataSet>
      <sheetData sheetId="0"/>
      <sheetData sheetId="1"/>
      <sheetData sheetId="2"/>
      <sheetData sheetId="3"/>
      <sheetData sheetId="4"/>
      <sheetData sheetId="5">
        <row r="2">
          <cell r="D2" t="str">
            <v>No AFE  - Cal2</v>
          </cell>
        </row>
        <row r="3">
          <cell r="D3" t="str">
            <v>No AFE</v>
          </cell>
        </row>
        <row r="4">
          <cell r="D4" t="str">
            <v>No AFE  - Cal3</v>
          </cell>
        </row>
        <row r="5">
          <cell r="D5" t="str">
            <v>NO AFE CMU</v>
          </cell>
        </row>
        <row r="6">
          <cell r="D6" t="str">
            <v>No AFE  - Cal1</v>
          </cell>
        </row>
        <row r="7">
          <cell r="D7" t="str">
            <v>No AFE  - Cal</v>
          </cell>
        </row>
        <row r="8">
          <cell r="D8" t="str">
            <v xml:space="preserve">No AFE </v>
          </cell>
        </row>
        <row r="9">
          <cell r="D9" t="str">
            <v>No AFE  - Jag</v>
          </cell>
        </row>
        <row r="10">
          <cell r="D10" t="str">
            <v>No AFE - Admin1</v>
          </cell>
        </row>
        <row r="11">
          <cell r="D11" t="str">
            <v>P1-186</v>
          </cell>
        </row>
        <row r="12">
          <cell r="D12" t="str">
            <v>P1-152</v>
          </cell>
        </row>
        <row r="13">
          <cell r="D13" t="str">
            <v>M2-211</v>
          </cell>
        </row>
        <row r="14">
          <cell r="D14" t="str">
            <v>M2-207</v>
          </cell>
        </row>
        <row r="15">
          <cell r="D15" t="str">
            <v>M2-133</v>
          </cell>
        </row>
        <row r="16">
          <cell r="D16" t="str">
            <v>F1-031</v>
          </cell>
        </row>
        <row r="17">
          <cell r="D17" t="str">
            <v>P1-173</v>
          </cell>
        </row>
        <row r="18">
          <cell r="D18" t="str">
            <v>P1-189</v>
          </cell>
        </row>
        <row r="19">
          <cell r="D19" t="str">
            <v>P1-188</v>
          </cell>
        </row>
        <row r="20">
          <cell r="D20" t="str">
            <v>P1-187</v>
          </cell>
        </row>
        <row r="21">
          <cell r="D21" t="str">
            <v>P1-128</v>
          </cell>
        </row>
        <row r="22">
          <cell r="D22" t="str">
            <v>P1-138</v>
          </cell>
        </row>
        <row r="23">
          <cell r="D23" t="str">
            <v>P1-127</v>
          </cell>
        </row>
        <row r="24">
          <cell r="D24" t="str">
            <v>P1-185</v>
          </cell>
        </row>
        <row r="25">
          <cell r="D25" t="str">
            <v>P1-172</v>
          </cell>
        </row>
        <row r="26">
          <cell r="D26" t="str">
            <v>P1-115</v>
          </cell>
        </row>
        <row r="27">
          <cell r="D27" t="str">
            <v>P1-133</v>
          </cell>
        </row>
        <row r="28">
          <cell r="D28" t="str">
            <v>P1-119</v>
          </cell>
        </row>
        <row r="29">
          <cell r="D29" t="str">
            <v>P1-132</v>
          </cell>
        </row>
        <row r="30">
          <cell r="D30" t="str">
            <v>P1-190</v>
          </cell>
        </row>
        <row r="31">
          <cell r="D31" t="str">
            <v>P1-169</v>
          </cell>
        </row>
        <row r="32">
          <cell r="D32" t="str">
            <v>P1-136</v>
          </cell>
        </row>
        <row r="33">
          <cell r="D33" t="str">
            <v>P1-135</v>
          </cell>
        </row>
        <row r="34">
          <cell r="D34" t="str">
            <v>P1-134</v>
          </cell>
        </row>
        <row r="35">
          <cell r="D35" t="str">
            <v>P1-098</v>
          </cell>
        </row>
        <row r="36">
          <cell r="D36" t="str">
            <v>P1-205</v>
          </cell>
        </row>
        <row r="37">
          <cell r="D37" t="str">
            <v>P1-197</v>
          </cell>
        </row>
        <row r="38">
          <cell r="D38" t="str">
            <v>P1-191</v>
          </cell>
        </row>
        <row r="39">
          <cell r="D39" t="str">
            <v>No AFE  - Port1</v>
          </cell>
        </row>
        <row r="40">
          <cell r="D40" t="str">
            <v>P1-206</v>
          </cell>
        </row>
        <row r="41">
          <cell r="D41" t="str">
            <v>P1-203</v>
          </cell>
        </row>
        <row r="42">
          <cell r="D42" t="str">
            <v>P1-200</v>
          </cell>
        </row>
        <row r="43">
          <cell r="D43" t="str">
            <v>P1-194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EL"/>
      <sheetName val="Budget per Chapter"/>
      <sheetName val="Unit Rates Summary"/>
      <sheetName val="Budget"/>
      <sheetName val="Budget Unit Cost (detailed)"/>
      <sheetName val="DataBase"/>
      <sheetName val="Cost Codes"/>
      <sheetName val="SUPPORT INFO--------&gt;"/>
      <sheetName val="CALENT. E.E"/>
      <sheetName val="C.I. Prodeco Cost Center Matrix"/>
      <sheetName val="Cover"/>
      <sheetName val="landSufAmorINGEOMINAS"/>
      <sheetName val="CARACTERIZACION"/>
      <sheetName val="VEHICLES"/>
      <sheetName val="tyr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POWER"/>
      <sheetName val="LOCATIVAS"/>
      <sheetName val="Forecast"/>
      <sheetName val="GENERAL EXPENSES"/>
      <sheetName val="TRM2005"/>
      <sheetName val="PREMISAS"/>
      <sheetName val="Variable Expenses"/>
      <sheetName val="Fixed Expenses"/>
      <sheetName val="Expense Element Format"/>
      <sheetName val="RESPONSABLES"/>
      <sheetName val="CMOPWM61"/>
      <sheetName val="CMOPCM61"/>
      <sheetName val="CMOPMM61"/>
      <sheetName val="CMTSM52"/>
      <sheetName val="Directos"/>
      <sheetName val="Temporale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s>
    <sheetDataSet>
      <sheetData sheetId="0"/>
      <sheetData sheetId="1"/>
      <sheetData sheetId="2"/>
      <sheetData sheetId="3"/>
      <sheetData sheetId="4"/>
      <sheetData sheetId="5"/>
      <sheetData sheetId="6" refreshError="1">
        <row r="4">
          <cell r="B4" t="str">
            <v>10.10.10.10</v>
          </cell>
          <cell r="C4" t="str">
            <v>10 Waste Removal</v>
          </cell>
          <cell r="D4" t="str">
            <v>1010 Contractor Cost</v>
          </cell>
          <cell r="E4" t="str">
            <v>Contractor Cost</v>
          </cell>
          <cell r="F4" t="str">
            <v>Contractor Cost</v>
          </cell>
          <cell r="G4" t="str">
            <v>Cont. Cost:Fixed rate. Meteor. Interburden</v>
          </cell>
        </row>
        <row r="5">
          <cell r="B5" t="str">
            <v>10.10.10.11</v>
          </cell>
          <cell r="C5" t="str">
            <v>10 Waste Removal</v>
          </cell>
          <cell r="D5" t="str">
            <v>1010 Contractor Cost</v>
          </cell>
          <cell r="E5" t="str">
            <v>Contractor Cost</v>
          </cell>
          <cell r="F5" t="str">
            <v>Contractor Cost</v>
          </cell>
          <cell r="G5" t="str">
            <v>Fuel</v>
          </cell>
        </row>
        <row r="6">
          <cell r="B6" t="str">
            <v>10.10.10.12</v>
          </cell>
          <cell r="C6" t="str">
            <v>10 Waste Removal</v>
          </cell>
          <cell r="D6" t="str">
            <v>1010 Contractor Cost</v>
          </cell>
          <cell r="E6" t="str">
            <v>Contractor Cost</v>
          </cell>
          <cell r="F6" t="str">
            <v>Contractor Cost</v>
          </cell>
          <cell r="G6" t="str">
            <v>Lubrication</v>
          </cell>
        </row>
        <row r="7">
          <cell r="B7" t="str">
            <v>10.10.10.13</v>
          </cell>
          <cell r="C7" t="str">
            <v>10 Waste Removal</v>
          </cell>
          <cell r="D7" t="str">
            <v>1010 Contractor Cost</v>
          </cell>
          <cell r="E7" t="str">
            <v>Contractor Cost</v>
          </cell>
          <cell r="F7" t="str">
            <v>Contractor Cost</v>
          </cell>
          <cell r="G7" t="str">
            <v>Contractor Cost:Fixed rate Top Soil Removal</v>
          </cell>
        </row>
        <row r="8">
          <cell r="B8" t="str">
            <v>10.11.10.10</v>
          </cell>
          <cell r="C8" t="str">
            <v>10 Waste Removal</v>
          </cell>
          <cell r="D8" t="str">
            <v>1011 Equipment</v>
          </cell>
          <cell r="E8" t="str">
            <v>Equipment</v>
          </cell>
          <cell r="F8" t="str">
            <v>Equipment</v>
          </cell>
          <cell r="G8" t="str">
            <v>Maint: Spares</v>
          </cell>
        </row>
        <row r="9">
          <cell r="B9" t="str">
            <v>10.11.10.11</v>
          </cell>
          <cell r="C9" t="str">
            <v>10 Waste Removal</v>
          </cell>
          <cell r="D9" t="str">
            <v>1011 Equipment</v>
          </cell>
          <cell r="E9" t="str">
            <v>Equipment</v>
          </cell>
          <cell r="F9" t="str">
            <v>Equipment</v>
          </cell>
          <cell r="G9" t="str">
            <v>Maint: Labour/Services</v>
          </cell>
        </row>
        <row r="10">
          <cell r="B10" t="str">
            <v>10.11.10.12</v>
          </cell>
          <cell r="C10" t="str">
            <v>10 Waste Removal</v>
          </cell>
          <cell r="D10" t="str">
            <v>1011 Equipment</v>
          </cell>
          <cell r="E10" t="str">
            <v>Equipment</v>
          </cell>
          <cell r="F10" t="str">
            <v>Equipment</v>
          </cell>
          <cell r="G10" t="str">
            <v>Tyres</v>
          </cell>
        </row>
        <row r="11">
          <cell r="B11" t="str">
            <v>10.11.10.13</v>
          </cell>
          <cell r="C11" t="str">
            <v>10 Waste Removal</v>
          </cell>
          <cell r="D11" t="str">
            <v>1011 Equipment</v>
          </cell>
          <cell r="E11" t="str">
            <v>Equipment</v>
          </cell>
          <cell r="F11" t="str">
            <v>Equipment</v>
          </cell>
          <cell r="G11" t="str">
            <v>Fuel</v>
          </cell>
        </row>
        <row r="12">
          <cell r="B12" t="str">
            <v>10.11.10.14</v>
          </cell>
          <cell r="C12" t="str">
            <v>10 Waste Removal</v>
          </cell>
          <cell r="D12" t="str">
            <v>1011 Equipment</v>
          </cell>
          <cell r="E12" t="str">
            <v>Equipment</v>
          </cell>
          <cell r="F12" t="str">
            <v>Equipment</v>
          </cell>
          <cell r="G12" t="str">
            <v>Lubrication</v>
          </cell>
        </row>
        <row r="13">
          <cell r="B13" t="str">
            <v>10.11.10.15</v>
          </cell>
          <cell r="C13" t="str">
            <v>10 Waste Removal</v>
          </cell>
          <cell r="D13" t="str">
            <v>1011 Equipment</v>
          </cell>
          <cell r="E13" t="str">
            <v>Equipment</v>
          </cell>
          <cell r="F13" t="str">
            <v>Equipment</v>
          </cell>
          <cell r="G13" t="str">
            <v>Insurance</v>
          </cell>
        </row>
        <row r="14">
          <cell r="B14" t="str">
            <v>10.11.10.16</v>
          </cell>
          <cell r="C14" t="str">
            <v>10 Waste Removal</v>
          </cell>
          <cell r="D14" t="str">
            <v>1011 Equipment</v>
          </cell>
          <cell r="E14" t="str">
            <v>Equipment</v>
          </cell>
          <cell r="F14" t="str">
            <v>Equipment</v>
          </cell>
          <cell r="G14" t="str">
            <v>Other</v>
          </cell>
        </row>
        <row r="15">
          <cell r="B15" t="str">
            <v>10.11.10.17</v>
          </cell>
          <cell r="C15" t="str">
            <v>10 Waste Removal</v>
          </cell>
          <cell r="D15" t="str">
            <v>1011 Equipment</v>
          </cell>
          <cell r="E15" t="str">
            <v>Equipment</v>
          </cell>
          <cell r="F15" t="str">
            <v>Equipment</v>
          </cell>
          <cell r="G15" t="str">
            <v>Depreciation</v>
          </cell>
        </row>
        <row r="16">
          <cell r="B16" t="str">
            <v>10.12.10.10</v>
          </cell>
          <cell r="C16" t="str">
            <v>10 Waste Removal</v>
          </cell>
          <cell r="D16" t="str">
            <v>1012 Blasting</v>
          </cell>
          <cell r="E16" t="str">
            <v>Blasting</v>
          </cell>
          <cell r="F16" t="str">
            <v>Blasting</v>
          </cell>
          <cell r="G16" t="str">
            <v>Explosives</v>
          </cell>
        </row>
        <row r="17">
          <cell r="B17" t="str">
            <v>10.12.10.11</v>
          </cell>
          <cell r="C17" t="str">
            <v>10 Waste Removal</v>
          </cell>
          <cell r="D17" t="str">
            <v>1012 Blasting</v>
          </cell>
          <cell r="E17" t="str">
            <v>Blasting</v>
          </cell>
          <cell r="F17" t="str">
            <v>Blasting</v>
          </cell>
          <cell r="G17" t="str">
            <v>Emulsion</v>
          </cell>
        </row>
        <row r="18">
          <cell r="B18" t="str">
            <v>10.12.10.12</v>
          </cell>
          <cell r="C18" t="str">
            <v>10 Waste Removal</v>
          </cell>
          <cell r="D18" t="str">
            <v>1012 Blasting</v>
          </cell>
          <cell r="E18" t="str">
            <v>Blasting</v>
          </cell>
          <cell r="F18" t="str">
            <v>Blasting</v>
          </cell>
          <cell r="G18" t="str">
            <v>Anfo</v>
          </cell>
        </row>
        <row r="19">
          <cell r="B19" t="str">
            <v>10.12.10.13</v>
          </cell>
          <cell r="C19" t="str">
            <v>10 Waste Removal</v>
          </cell>
          <cell r="D19" t="str">
            <v>1012 Blasting</v>
          </cell>
          <cell r="E19" t="str">
            <v>Blasting</v>
          </cell>
          <cell r="F19" t="str">
            <v>Blasting</v>
          </cell>
          <cell r="G19" t="str">
            <v>Accessories</v>
          </cell>
        </row>
        <row r="20">
          <cell r="B20" t="str">
            <v>10.12.10.14</v>
          </cell>
          <cell r="C20" t="str">
            <v>10 Waste Removal</v>
          </cell>
          <cell r="D20" t="str">
            <v>1012 Blasting</v>
          </cell>
          <cell r="E20" t="str">
            <v>Blasting</v>
          </cell>
          <cell r="F20" t="str">
            <v>Blasting</v>
          </cell>
          <cell r="G20" t="str">
            <v>Crushed rock</v>
          </cell>
        </row>
        <row r="21">
          <cell r="B21" t="str">
            <v>10.12.10.15</v>
          </cell>
          <cell r="C21" t="str">
            <v>10 Waste Removal</v>
          </cell>
          <cell r="D21" t="str">
            <v>1012 Blasting</v>
          </cell>
          <cell r="E21" t="str">
            <v>Blasting</v>
          </cell>
          <cell r="F21" t="str">
            <v>Blasting</v>
          </cell>
          <cell r="G21" t="str">
            <v>Transport</v>
          </cell>
        </row>
        <row r="22">
          <cell r="B22" t="str">
            <v>10.12.10.16</v>
          </cell>
          <cell r="C22" t="str">
            <v>10 Waste Removal</v>
          </cell>
          <cell r="D22" t="str">
            <v>1012 Blasting</v>
          </cell>
          <cell r="E22" t="str">
            <v>Blasting</v>
          </cell>
          <cell r="F22" t="str">
            <v>Blasting</v>
          </cell>
          <cell r="G22" t="str">
            <v>Indumil</v>
          </cell>
        </row>
        <row r="23">
          <cell r="B23" t="str">
            <v>10.12.10.17</v>
          </cell>
          <cell r="C23" t="str">
            <v>10 Waste Removal</v>
          </cell>
          <cell r="D23" t="str">
            <v>1012 Blasting</v>
          </cell>
          <cell r="E23" t="str">
            <v>Blasting</v>
          </cell>
          <cell r="F23" t="str">
            <v>Blasting</v>
          </cell>
          <cell r="G23" t="str">
            <v>Security/Escort</v>
          </cell>
        </row>
        <row r="24">
          <cell r="B24" t="str">
            <v>11.10.10.10</v>
          </cell>
          <cell r="C24" t="str">
            <v>11 Coal Mining</v>
          </cell>
          <cell r="D24" t="str">
            <v>1110 Contractor Cost</v>
          </cell>
          <cell r="E24" t="str">
            <v>Contractor Cost</v>
          </cell>
          <cell r="F24" t="str">
            <v>Contractor Cost</v>
          </cell>
          <cell r="G24" t="str">
            <v>Contractor Cost: Fixed rate</v>
          </cell>
        </row>
        <row r="25">
          <cell r="B25" t="str">
            <v>11.10.10.11</v>
          </cell>
          <cell r="C25" t="str">
            <v>11 Coal Mining</v>
          </cell>
          <cell r="D25" t="str">
            <v>1110 Contractor Cost</v>
          </cell>
          <cell r="E25" t="str">
            <v>Contractor Cost</v>
          </cell>
          <cell r="F25" t="str">
            <v>Contractor Cost</v>
          </cell>
          <cell r="G25" t="str">
            <v>Fuel</v>
          </cell>
        </row>
        <row r="26">
          <cell r="B26" t="str">
            <v>11.10.10.12</v>
          </cell>
          <cell r="C26" t="str">
            <v>11 Coal Mining</v>
          </cell>
          <cell r="D26" t="str">
            <v>1110 Contractor Cost</v>
          </cell>
          <cell r="E26" t="str">
            <v>Contractor Cost</v>
          </cell>
          <cell r="F26" t="str">
            <v>Contractor Cost</v>
          </cell>
          <cell r="G26" t="str">
            <v>Lubrication</v>
          </cell>
        </row>
        <row r="27">
          <cell r="B27" t="str">
            <v>11.11.10.10</v>
          </cell>
          <cell r="C27" t="str">
            <v>11 Coal Mining</v>
          </cell>
          <cell r="D27" t="str">
            <v>1111 Equipment</v>
          </cell>
          <cell r="E27" t="str">
            <v>Equipment</v>
          </cell>
          <cell r="F27" t="str">
            <v>Equipment</v>
          </cell>
          <cell r="G27" t="str">
            <v>Maint: Spares</v>
          </cell>
        </row>
        <row r="28">
          <cell r="B28" t="str">
            <v>11.11.10.11</v>
          </cell>
          <cell r="C28" t="str">
            <v>11 Coal Mining</v>
          </cell>
          <cell r="D28" t="str">
            <v>1111 Equipment</v>
          </cell>
          <cell r="E28" t="str">
            <v>Equipment</v>
          </cell>
          <cell r="F28" t="str">
            <v>Equipment</v>
          </cell>
          <cell r="G28" t="str">
            <v>Maint: Labour/Services</v>
          </cell>
        </row>
        <row r="29">
          <cell r="B29" t="str">
            <v>11.11.10.12</v>
          </cell>
          <cell r="C29" t="str">
            <v>11 Coal Mining</v>
          </cell>
          <cell r="D29" t="str">
            <v>1111 Equipment</v>
          </cell>
          <cell r="E29" t="str">
            <v>Equipment</v>
          </cell>
          <cell r="F29" t="str">
            <v>Equipment</v>
          </cell>
          <cell r="G29" t="str">
            <v>Tyres</v>
          </cell>
        </row>
        <row r="30">
          <cell r="B30" t="str">
            <v>11.11.10.13</v>
          </cell>
          <cell r="C30" t="str">
            <v>11 Coal Mining</v>
          </cell>
          <cell r="D30" t="str">
            <v>1111 Equipment</v>
          </cell>
          <cell r="E30" t="str">
            <v>Equipment</v>
          </cell>
          <cell r="F30" t="str">
            <v>Equipment</v>
          </cell>
          <cell r="G30" t="str">
            <v>Fuel</v>
          </cell>
        </row>
        <row r="31">
          <cell r="B31" t="str">
            <v>11.11.10.14</v>
          </cell>
          <cell r="C31" t="str">
            <v>11 Coal Mining</v>
          </cell>
          <cell r="D31" t="str">
            <v>1111 Equipment</v>
          </cell>
          <cell r="E31" t="str">
            <v>Equipment</v>
          </cell>
          <cell r="F31" t="str">
            <v>Equipment</v>
          </cell>
          <cell r="G31" t="str">
            <v>Lubrication</v>
          </cell>
        </row>
        <row r="32">
          <cell r="B32" t="str">
            <v>11.11.10.15</v>
          </cell>
          <cell r="C32" t="str">
            <v>11 Coal Mining</v>
          </cell>
          <cell r="D32" t="str">
            <v>1111 Equipment</v>
          </cell>
          <cell r="E32" t="str">
            <v>Equipment</v>
          </cell>
          <cell r="F32" t="str">
            <v>Equipment</v>
          </cell>
          <cell r="G32" t="str">
            <v>Insurance</v>
          </cell>
        </row>
        <row r="33">
          <cell r="B33" t="str">
            <v>11.11.10.16</v>
          </cell>
          <cell r="C33" t="str">
            <v>11 Coal Mining</v>
          </cell>
          <cell r="D33" t="str">
            <v>1111 Equipment</v>
          </cell>
          <cell r="E33" t="str">
            <v>Equipment</v>
          </cell>
          <cell r="F33" t="str">
            <v>Equipment</v>
          </cell>
          <cell r="G33" t="str">
            <v>Other</v>
          </cell>
        </row>
        <row r="34">
          <cell r="B34" t="str">
            <v>11.11.10.17</v>
          </cell>
          <cell r="C34" t="str">
            <v>11 Coal Mining</v>
          </cell>
          <cell r="D34" t="str">
            <v>1111 Equipment</v>
          </cell>
          <cell r="E34" t="str">
            <v>Equipment</v>
          </cell>
          <cell r="F34" t="str">
            <v>Equipment</v>
          </cell>
          <cell r="G34" t="str">
            <v>Depreciation</v>
          </cell>
        </row>
        <row r="35">
          <cell r="B35" t="str">
            <v>11.11.10.18</v>
          </cell>
          <cell r="C35" t="str">
            <v>11 Coal Mining</v>
          </cell>
          <cell r="D35" t="str">
            <v>1111 Equipment</v>
          </cell>
          <cell r="E35" t="str">
            <v>Equipment</v>
          </cell>
          <cell r="F35" t="str">
            <v>Equipment</v>
          </cell>
          <cell r="G35" t="str">
            <v>Lighting Towers</v>
          </cell>
        </row>
        <row r="36">
          <cell r="B36" t="str">
            <v>11.11.10.19</v>
          </cell>
          <cell r="C36" t="str">
            <v>11 Coal Mining</v>
          </cell>
          <cell r="D36" t="str">
            <v>1111 Equipment</v>
          </cell>
          <cell r="E36" t="str">
            <v>Equipment</v>
          </cell>
          <cell r="F36" t="str">
            <v>Equipment</v>
          </cell>
          <cell r="G36" t="str">
            <v>Diesel</v>
          </cell>
        </row>
        <row r="37">
          <cell r="B37" t="str">
            <v>11.12</v>
          </cell>
          <cell r="C37" t="str">
            <v>11 Coal Mining</v>
          </cell>
          <cell r="D37" t="str">
            <v>1112 Blasting</v>
          </cell>
          <cell r="E37" t="str">
            <v>Blasting</v>
          </cell>
          <cell r="F37" t="str">
            <v>Blasting</v>
          </cell>
          <cell r="G37" t="str">
            <v>Blasting</v>
          </cell>
        </row>
        <row r="38">
          <cell r="B38" t="str">
            <v>12.10</v>
          </cell>
          <cell r="C38" t="str">
            <v>12 Support</v>
          </cell>
          <cell r="D38" t="str">
            <v>1210 Labour</v>
          </cell>
          <cell r="E38" t="str">
            <v>Labour</v>
          </cell>
          <cell r="F38" t="str">
            <v>Labour</v>
          </cell>
          <cell r="G38" t="str">
            <v>Labour</v>
          </cell>
        </row>
        <row r="39">
          <cell r="B39" t="str">
            <v>12.10.10</v>
          </cell>
          <cell r="C39" t="str">
            <v>12 Support</v>
          </cell>
          <cell r="D39" t="str">
            <v>1210 Labour</v>
          </cell>
          <cell r="E39" t="str">
            <v>Temporary Employees</v>
          </cell>
          <cell r="F39" t="str">
            <v>Temporary Employees</v>
          </cell>
          <cell r="G39" t="str">
            <v>Temporary Employees</v>
          </cell>
        </row>
        <row r="40">
          <cell r="B40" t="str">
            <v>12.11.10.10</v>
          </cell>
          <cell r="C40" t="str">
            <v>12 Support</v>
          </cell>
          <cell r="D40" t="str">
            <v>1211 Equipment</v>
          </cell>
          <cell r="E40" t="str">
            <v>Equipment</v>
          </cell>
          <cell r="F40" t="str">
            <v>Survey</v>
          </cell>
          <cell r="G40" t="str">
            <v>Vehicles</v>
          </cell>
        </row>
        <row r="41">
          <cell r="B41" t="str">
            <v>12.11.10.11</v>
          </cell>
          <cell r="C41" t="str">
            <v>12 Support</v>
          </cell>
          <cell r="D41" t="str">
            <v>1211 Equipment</v>
          </cell>
          <cell r="E41" t="str">
            <v>Equipment</v>
          </cell>
          <cell r="F41" t="str">
            <v>Survey</v>
          </cell>
          <cell r="G41" t="str">
            <v>Fuel</v>
          </cell>
        </row>
        <row r="42">
          <cell r="B42" t="str">
            <v>12.11.10.12</v>
          </cell>
          <cell r="C42" t="str">
            <v>12 Support</v>
          </cell>
          <cell r="D42" t="str">
            <v>1211 Equipment</v>
          </cell>
          <cell r="E42" t="str">
            <v>Equipment</v>
          </cell>
          <cell r="F42" t="str">
            <v>Survey</v>
          </cell>
          <cell r="G42" t="str">
            <v>Lubrication</v>
          </cell>
        </row>
        <row r="43">
          <cell r="B43" t="str">
            <v>12.11.10.13</v>
          </cell>
          <cell r="C43" t="str">
            <v>12 Support</v>
          </cell>
          <cell r="D43" t="str">
            <v>1211 Equipment</v>
          </cell>
          <cell r="E43" t="str">
            <v>Equipment</v>
          </cell>
          <cell r="F43" t="str">
            <v>Survey</v>
          </cell>
          <cell r="G43" t="str">
            <v>Survey equip</v>
          </cell>
        </row>
        <row r="44">
          <cell r="B44" t="str">
            <v>12.11.10.14</v>
          </cell>
          <cell r="C44" t="str">
            <v>12 Support</v>
          </cell>
          <cell r="D44" t="str">
            <v>1211 Equipment</v>
          </cell>
          <cell r="E44" t="str">
            <v>Equipment</v>
          </cell>
          <cell r="F44" t="str">
            <v>Survey</v>
          </cell>
          <cell r="G44" t="str">
            <v>Equip repairs</v>
          </cell>
        </row>
        <row r="45">
          <cell r="B45" t="str">
            <v>12.11.10.15</v>
          </cell>
          <cell r="C45" t="str">
            <v>12 Support</v>
          </cell>
          <cell r="D45" t="str">
            <v>1211 Equipment</v>
          </cell>
          <cell r="E45" t="str">
            <v>Equipment</v>
          </cell>
          <cell r="F45" t="str">
            <v>Survey</v>
          </cell>
          <cell r="G45" t="str">
            <v>Vehicle repairs</v>
          </cell>
        </row>
        <row r="46">
          <cell r="B46" t="str">
            <v>12.11.10.16</v>
          </cell>
          <cell r="C46" t="str">
            <v>12 Support</v>
          </cell>
          <cell r="D46" t="str">
            <v>1211 Equipment</v>
          </cell>
          <cell r="E46" t="str">
            <v>Equipment</v>
          </cell>
          <cell r="F46" t="str">
            <v>Survey</v>
          </cell>
          <cell r="G46" t="str">
            <v>Depreciation</v>
          </cell>
        </row>
        <row r="47">
          <cell r="B47" t="str">
            <v>12.11.11.10</v>
          </cell>
          <cell r="C47" t="str">
            <v>12 Support</v>
          </cell>
          <cell r="D47" t="str">
            <v>1211 Equipment</v>
          </cell>
          <cell r="E47" t="str">
            <v>Equipment</v>
          </cell>
          <cell r="F47" t="str">
            <v>Geology</v>
          </cell>
          <cell r="G47" t="str">
            <v>Vehicles</v>
          </cell>
        </row>
        <row r="48">
          <cell r="B48" t="str">
            <v>12.11.11.11</v>
          </cell>
          <cell r="C48" t="str">
            <v>12 Support</v>
          </cell>
          <cell r="D48" t="str">
            <v>1211 Equipment</v>
          </cell>
          <cell r="E48" t="str">
            <v>Equipment</v>
          </cell>
          <cell r="F48" t="str">
            <v>Geology</v>
          </cell>
          <cell r="G48" t="str">
            <v>Fuel</v>
          </cell>
        </row>
        <row r="49">
          <cell r="B49" t="str">
            <v>12.11.11.12</v>
          </cell>
          <cell r="C49" t="str">
            <v>12 Support</v>
          </cell>
          <cell r="D49" t="str">
            <v>1211 Equipment</v>
          </cell>
          <cell r="E49" t="str">
            <v>Equipment</v>
          </cell>
          <cell r="F49" t="str">
            <v>Geology</v>
          </cell>
          <cell r="G49" t="str">
            <v>Lubrication</v>
          </cell>
        </row>
        <row r="50">
          <cell r="B50" t="str">
            <v>12.11.11.13</v>
          </cell>
          <cell r="C50" t="str">
            <v>12 Support</v>
          </cell>
          <cell r="D50" t="str">
            <v>1211 Equipment</v>
          </cell>
          <cell r="E50" t="str">
            <v>Equipment</v>
          </cell>
          <cell r="F50" t="str">
            <v>Geology</v>
          </cell>
          <cell r="G50" t="str">
            <v>Equip Rental</v>
          </cell>
        </row>
        <row r="51">
          <cell r="B51" t="str">
            <v>12.11.11.14</v>
          </cell>
          <cell r="C51" t="str">
            <v>12 Support</v>
          </cell>
          <cell r="D51" t="str">
            <v>1211 Equipment</v>
          </cell>
          <cell r="E51" t="str">
            <v>Equipment</v>
          </cell>
          <cell r="F51" t="str">
            <v>Geology</v>
          </cell>
          <cell r="G51" t="str">
            <v>Equip repairs</v>
          </cell>
        </row>
        <row r="52">
          <cell r="B52" t="str">
            <v>12.11.11.15</v>
          </cell>
          <cell r="C52" t="str">
            <v>12 Support</v>
          </cell>
          <cell r="D52" t="str">
            <v>1211 Equipment</v>
          </cell>
          <cell r="E52" t="str">
            <v>Equipment</v>
          </cell>
          <cell r="F52" t="str">
            <v>Geology</v>
          </cell>
          <cell r="G52" t="str">
            <v>Vehicle repairs</v>
          </cell>
        </row>
        <row r="53">
          <cell r="B53" t="str">
            <v>12.11.11.16</v>
          </cell>
          <cell r="C53" t="str">
            <v>12 Support</v>
          </cell>
          <cell r="D53" t="str">
            <v>1211 Equipment</v>
          </cell>
          <cell r="E53" t="str">
            <v>Equipment</v>
          </cell>
          <cell r="F53" t="str">
            <v>Geology</v>
          </cell>
          <cell r="G53" t="str">
            <v>Depreciation</v>
          </cell>
        </row>
        <row r="54">
          <cell r="B54" t="str">
            <v>12.11.12.10</v>
          </cell>
          <cell r="C54" t="str">
            <v>12 Support</v>
          </cell>
          <cell r="D54" t="str">
            <v>1211 Equipment</v>
          </cell>
          <cell r="E54" t="str">
            <v>Equipment</v>
          </cell>
          <cell r="F54" t="str">
            <v>Coal Quality</v>
          </cell>
          <cell r="G54" t="str">
            <v>Vehicles</v>
          </cell>
        </row>
        <row r="55">
          <cell r="B55" t="str">
            <v>12.11.12.11</v>
          </cell>
          <cell r="C55" t="str">
            <v>12 Support</v>
          </cell>
          <cell r="D55" t="str">
            <v>1211 Equipment</v>
          </cell>
          <cell r="E55" t="str">
            <v>Equipment</v>
          </cell>
          <cell r="F55" t="str">
            <v>Coal Quality</v>
          </cell>
          <cell r="G55" t="str">
            <v>Fuel</v>
          </cell>
        </row>
        <row r="56">
          <cell r="B56" t="str">
            <v>12.11.12.12</v>
          </cell>
          <cell r="C56" t="str">
            <v>12 Support</v>
          </cell>
          <cell r="D56" t="str">
            <v>1211 Equipment</v>
          </cell>
          <cell r="E56" t="str">
            <v>Equipment</v>
          </cell>
          <cell r="F56" t="str">
            <v>Coal Quality</v>
          </cell>
          <cell r="G56" t="str">
            <v>Lubrication</v>
          </cell>
        </row>
        <row r="57">
          <cell r="B57" t="str">
            <v>12.11.12.13</v>
          </cell>
          <cell r="C57" t="str">
            <v>12 Support</v>
          </cell>
          <cell r="D57" t="str">
            <v>1211 Equipment</v>
          </cell>
          <cell r="E57" t="str">
            <v>Equipment</v>
          </cell>
          <cell r="F57" t="str">
            <v>Coal Quality</v>
          </cell>
          <cell r="G57" t="str">
            <v>Equip Rental</v>
          </cell>
        </row>
        <row r="58">
          <cell r="B58" t="str">
            <v>12.11.12.14</v>
          </cell>
          <cell r="C58" t="str">
            <v>12 Support</v>
          </cell>
          <cell r="D58" t="str">
            <v>1211 Equipment</v>
          </cell>
          <cell r="E58" t="str">
            <v>Equipment</v>
          </cell>
          <cell r="F58" t="str">
            <v>Coal Quality</v>
          </cell>
          <cell r="G58" t="str">
            <v>Equip repairs</v>
          </cell>
        </row>
        <row r="59">
          <cell r="B59" t="str">
            <v>12.11.12.15</v>
          </cell>
          <cell r="C59" t="str">
            <v>12 Support</v>
          </cell>
          <cell r="D59" t="str">
            <v>1211 Equipment</v>
          </cell>
          <cell r="E59" t="str">
            <v>Equipment</v>
          </cell>
          <cell r="F59" t="str">
            <v>Coal Quality</v>
          </cell>
          <cell r="G59" t="str">
            <v>Vehicle repairs</v>
          </cell>
        </row>
        <row r="60">
          <cell r="B60" t="str">
            <v>12.11.12.16</v>
          </cell>
          <cell r="C60" t="str">
            <v>12 Support</v>
          </cell>
          <cell r="D60" t="str">
            <v>1211 Equipment</v>
          </cell>
          <cell r="E60" t="str">
            <v>Equipment</v>
          </cell>
          <cell r="F60" t="str">
            <v>Coal Quality</v>
          </cell>
          <cell r="G60" t="str">
            <v>Depreciation</v>
          </cell>
        </row>
        <row r="61">
          <cell r="B61" t="str">
            <v>12.11.13.10</v>
          </cell>
          <cell r="C61" t="str">
            <v>12 Support</v>
          </cell>
          <cell r="D61" t="str">
            <v>1211 Equipment</v>
          </cell>
          <cell r="E61" t="str">
            <v>Equipment</v>
          </cell>
          <cell r="F61" t="str">
            <v>Mining Supervision</v>
          </cell>
          <cell r="G61" t="str">
            <v>Vehicles</v>
          </cell>
        </row>
        <row r="62">
          <cell r="B62" t="str">
            <v>12.11.13.11</v>
          </cell>
          <cell r="C62" t="str">
            <v>12 Support</v>
          </cell>
          <cell r="D62" t="str">
            <v>1211 Equipment</v>
          </cell>
          <cell r="E62" t="str">
            <v>Equipment</v>
          </cell>
          <cell r="F62" t="str">
            <v>Mining Supervision</v>
          </cell>
          <cell r="G62" t="str">
            <v>Fuel</v>
          </cell>
        </row>
        <row r="63">
          <cell r="B63" t="str">
            <v>12.11.13.12</v>
          </cell>
          <cell r="C63" t="str">
            <v>12 Support</v>
          </cell>
          <cell r="D63" t="str">
            <v>1211 Equipment</v>
          </cell>
          <cell r="E63" t="str">
            <v>Equipment</v>
          </cell>
          <cell r="F63" t="str">
            <v>Mining Supervision</v>
          </cell>
          <cell r="G63" t="str">
            <v>Lubrication</v>
          </cell>
        </row>
        <row r="64">
          <cell r="B64" t="str">
            <v>12.11.13.13</v>
          </cell>
          <cell r="C64" t="str">
            <v>12 Support</v>
          </cell>
          <cell r="D64" t="str">
            <v>1211 Equipment</v>
          </cell>
          <cell r="E64" t="str">
            <v>Equipment</v>
          </cell>
          <cell r="F64" t="str">
            <v>Mining Supervision</v>
          </cell>
          <cell r="G64" t="str">
            <v>Equip Rental</v>
          </cell>
        </row>
        <row r="65">
          <cell r="B65" t="str">
            <v>12.11.13.14</v>
          </cell>
          <cell r="C65" t="str">
            <v>12 Support</v>
          </cell>
          <cell r="D65" t="str">
            <v>1211 Equipment</v>
          </cell>
          <cell r="E65" t="str">
            <v>Equipment</v>
          </cell>
          <cell r="F65" t="str">
            <v>Mining Supervision</v>
          </cell>
          <cell r="G65" t="str">
            <v>Equip repairs</v>
          </cell>
        </row>
        <row r="66">
          <cell r="B66" t="str">
            <v>12.11.13.15</v>
          </cell>
          <cell r="C66" t="str">
            <v>12 Support</v>
          </cell>
          <cell r="D66" t="str">
            <v>1211 Equipment</v>
          </cell>
          <cell r="E66" t="str">
            <v>Equipment</v>
          </cell>
          <cell r="F66" t="str">
            <v>Mining Supervision</v>
          </cell>
          <cell r="G66" t="str">
            <v>Vehicle repairs</v>
          </cell>
        </row>
        <row r="67">
          <cell r="B67" t="str">
            <v>12.11.13.16</v>
          </cell>
          <cell r="C67" t="str">
            <v>12 Support</v>
          </cell>
          <cell r="D67" t="str">
            <v>1211 Equipment</v>
          </cell>
          <cell r="E67" t="str">
            <v>Equipment</v>
          </cell>
          <cell r="F67" t="str">
            <v>Mining Supervision</v>
          </cell>
          <cell r="G67" t="str">
            <v>Depreciation</v>
          </cell>
        </row>
        <row r="68">
          <cell r="B68" t="str">
            <v>12.11.14.10</v>
          </cell>
          <cell r="C68" t="str">
            <v>12 Support</v>
          </cell>
          <cell r="D68" t="str">
            <v>1211 Equipment</v>
          </cell>
          <cell r="E68" t="str">
            <v>Equipment</v>
          </cell>
          <cell r="F68" t="str">
            <v>Mine Planning</v>
          </cell>
          <cell r="G68" t="str">
            <v>Vehicles</v>
          </cell>
        </row>
        <row r="69">
          <cell r="B69" t="str">
            <v>12.11.14.11</v>
          </cell>
          <cell r="C69" t="str">
            <v>12 Support</v>
          </cell>
          <cell r="D69" t="str">
            <v>1211 Equipment</v>
          </cell>
          <cell r="E69" t="str">
            <v>Equipment</v>
          </cell>
          <cell r="F69" t="str">
            <v>Mine Planning</v>
          </cell>
          <cell r="G69" t="str">
            <v>Fuel</v>
          </cell>
        </row>
        <row r="70">
          <cell r="B70" t="str">
            <v>12.11.14.12</v>
          </cell>
          <cell r="C70" t="str">
            <v>12 Support</v>
          </cell>
          <cell r="D70" t="str">
            <v>1211 Equipment</v>
          </cell>
          <cell r="E70" t="str">
            <v>Equipment</v>
          </cell>
          <cell r="F70" t="str">
            <v>Mine Planning</v>
          </cell>
          <cell r="G70" t="str">
            <v>Lubrication</v>
          </cell>
        </row>
        <row r="71">
          <cell r="B71" t="str">
            <v>12.11.14.13</v>
          </cell>
          <cell r="C71" t="str">
            <v>12 Support</v>
          </cell>
          <cell r="D71" t="str">
            <v>1211 Equipment</v>
          </cell>
          <cell r="E71" t="str">
            <v>Equipment</v>
          </cell>
          <cell r="F71" t="str">
            <v>Mine Planning</v>
          </cell>
          <cell r="G71" t="str">
            <v>Equip Rental</v>
          </cell>
        </row>
        <row r="72">
          <cell r="B72" t="str">
            <v>12.11.14.14</v>
          </cell>
          <cell r="C72" t="str">
            <v>12 Support</v>
          </cell>
          <cell r="D72" t="str">
            <v>1211 Equipment</v>
          </cell>
          <cell r="E72" t="str">
            <v>Equipment</v>
          </cell>
          <cell r="F72" t="str">
            <v>Mine Planning</v>
          </cell>
          <cell r="G72" t="str">
            <v>Equip repairs</v>
          </cell>
        </row>
        <row r="73">
          <cell r="B73" t="str">
            <v>12.11.14.15</v>
          </cell>
          <cell r="C73" t="str">
            <v>12 Support</v>
          </cell>
          <cell r="D73" t="str">
            <v>1211 Equipment</v>
          </cell>
          <cell r="E73" t="str">
            <v>Equipment</v>
          </cell>
          <cell r="F73" t="str">
            <v>Mine Planning</v>
          </cell>
          <cell r="G73" t="str">
            <v>Vehicle repairs</v>
          </cell>
        </row>
        <row r="74">
          <cell r="B74" t="str">
            <v>12.11.14.16</v>
          </cell>
          <cell r="C74" t="str">
            <v>12 Support</v>
          </cell>
          <cell r="D74" t="str">
            <v>1211 Equipment</v>
          </cell>
          <cell r="E74" t="str">
            <v>Equipment</v>
          </cell>
          <cell r="F74" t="str">
            <v>Mine Planning</v>
          </cell>
          <cell r="G74" t="str">
            <v>Depreciation</v>
          </cell>
        </row>
        <row r="75">
          <cell r="B75" t="str">
            <v>12.11.15.10</v>
          </cell>
          <cell r="C75" t="str">
            <v>12 Support</v>
          </cell>
          <cell r="D75" t="str">
            <v>1211 Equipment</v>
          </cell>
          <cell r="E75" t="str">
            <v>Equipment</v>
          </cell>
          <cell r="F75" t="str">
            <v>Environmental</v>
          </cell>
          <cell r="G75" t="str">
            <v>Vehicles</v>
          </cell>
        </row>
        <row r="76">
          <cell r="B76" t="str">
            <v>12.11.15.11</v>
          </cell>
          <cell r="C76" t="str">
            <v>12 Support</v>
          </cell>
          <cell r="D76" t="str">
            <v>1211 Equipment</v>
          </cell>
          <cell r="E76" t="str">
            <v>Equipment</v>
          </cell>
          <cell r="F76" t="str">
            <v>Environmental</v>
          </cell>
          <cell r="G76" t="str">
            <v>Fuel</v>
          </cell>
        </row>
        <row r="77">
          <cell r="B77" t="str">
            <v>12.11.15.12</v>
          </cell>
          <cell r="C77" t="str">
            <v>12 Support</v>
          </cell>
          <cell r="D77" t="str">
            <v>1211 Equipment</v>
          </cell>
          <cell r="E77" t="str">
            <v>Equipment</v>
          </cell>
          <cell r="F77" t="str">
            <v>Environmental</v>
          </cell>
          <cell r="G77" t="str">
            <v>Lubrication</v>
          </cell>
        </row>
        <row r="78">
          <cell r="B78" t="str">
            <v>12.11.15.13</v>
          </cell>
          <cell r="C78" t="str">
            <v>12 Support</v>
          </cell>
          <cell r="D78" t="str">
            <v>1211 Equipment</v>
          </cell>
          <cell r="E78" t="str">
            <v>Equipment</v>
          </cell>
          <cell r="F78" t="str">
            <v>Environmental</v>
          </cell>
          <cell r="G78" t="str">
            <v>Equip Rental</v>
          </cell>
        </row>
        <row r="79">
          <cell r="B79" t="str">
            <v>12.11.15.14</v>
          </cell>
          <cell r="C79" t="str">
            <v>12 Support</v>
          </cell>
          <cell r="D79" t="str">
            <v>1211 Equipment</v>
          </cell>
          <cell r="E79" t="str">
            <v>Equipment</v>
          </cell>
          <cell r="F79" t="str">
            <v>Environmental</v>
          </cell>
          <cell r="G79" t="str">
            <v>Equip repairs</v>
          </cell>
        </row>
        <row r="80">
          <cell r="B80" t="str">
            <v>12.11.15.15</v>
          </cell>
          <cell r="C80" t="str">
            <v>12 Support</v>
          </cell>
          <cell r="D80" t="str">
            <v>1211 Equipment</v>
          </cell>
          <cell r="E80" t="str">
            <v>Equipment</v>
          </cell>
          <cell r="F80" t="str">
            <v>Environmental</v>
          </cell>
          <cell r="G80" t="str">
            <v>Vehicle repairs</v>
          </cell>
        </row>
        <row r="81">
          <cell r="B81" t="str">
            <v>12.11.15.16</v>
          </cell>
          <cell r="C81" t="str">
            <v>12 Support</v>
          </cell>
          <cell r="D81" t="str">
            <v>1211 Equipment</v>
          </cell>
          <cell r="E81" t="str">
            <v>Equipment</v>
          </cell>
          <cell r="F81" t="str">
            <v>Environmental</v>
          </cell>
          <cell r="G81" t="str">
            <v>Depreciation</v>
          </cell>
        </row>
        <row r="82">
          <cell r="B82" t="str">
            <v>12.11.16.10</v>
          </cell>
          <cell r="C82" t="str">
            <v>12 Support</v>
          </cell>
          <cell r="D82" t="str">
            <v>1211 Equipment</v>
          </cell>
          <cell r="E82" t="str">
            <v>Equipment</v>
          </cell>
          <cell r="F82" t="str">
            <v>Warehouse</v>
          </cell>
          <cell r="G82" t="str">
            <v>Vehicles</v>
          </cell>
        </row>
        <row r="83">
          <cell r="B83" t="str">
            <v>12.11.16.11</v>
          </cell>
          <cell r="C83" t="str">
            <v>12 Support</v>
          </cell>
          <cell r="D83" t="str">
            <v>1211 Equipment</v>
          </cell>
          <cell r="E83" t="str">
            <v>Equipment</v>
          </cell>
          <cell r="F83" t="str">
            <v>Warehouse</v>
          </cell>
          <cell r="G83" t="str">
            <v>Fuel</v>
          </cell>
        </row>
        <row r="84">
          <cell r="B84" t="str">
            <v>12.11.16.12</v>
          </cell>
          <cell r="C84" t="str">
            <v>12 Support</v>
          </cell>
          <cell r="D84" t="str">
            <v>1211 Equipment</v>
          </cell>
          <cell r="E84" t="str">
            <v>Equipment</v>
          </cell>
          <cell r="F84" t="str">
            <v>Warehouse</v>
          </cell>
          <cell r="G84" t="str">
            <v>Lubrication</v>
          </cell>
        </row>
        <row r="85">
          <cell r="B85" t="str">
            <v>12.11.16.13</v>
          </cell>
          <cell r="C85" t="str">
            <v>12 Support</v>
          </cell>
          <cell r="D85" t="str">
            <v>1211 Equipment</v>
          </cell>
          <cell r="E85" t="str">
            <v>Equipment</v>
          </cell>
          <cell r="F85" t="str">
            <v>Warehouse</v>
          </cell>
          <cell r="G85" t="str">
            <v>Equip Rental</v>
          </cell>
        </row>
        <row r="86">
          <cell r="B86" t="str">
            <v>12.11.16.14</v>
          </cell>
          <cell r="C86" t="str">
            <v>12 Support</v>
          </cell>
          <cell r="D86" t="str">
            <v>1211 Equipment</v>
          </cell>
          <cell r="E86" t="str">
            <v>Equipment</v>
          </cell>
          <cell r="F86" t="str">
            <v>Warehouse</v>
          </cell>
          <cell r="G86" t="str">
            <v>Equip repairs</v>
          </cell>
        </row>
        <row r="87">
          <cell r="B87" t="str">
            <v>12.11.16.15</v>
          </cell>
          <cell r="C87" t="str">
            <v>12 Support</v>
          </cell>
          <cell r="D87" t="str">
            <v>1211 Equipment</v>
          </cell>
          <cell r="E87" t="str">
            <v>Equipment</v>
          </cell>
          <cell r="F87" t="str">
            <v>Warehouse</v>
          </cell>
          <cell r="G87" t="str">
            <v>Vehicle repairs</v>
          </cell>
        </row>
        <row r="88">
          <cell r="B88" t="str">
            <v>12.11.16.16</v>
          </cell>
          <cell r="C88" t="str">
            <v>12 Support</v>
          </cell>
          <cell r="D88" t="str">
            <v>1211 Equipment</v>
          </cell>
          <cell r="E88" t="str">
            <v>Equipment</v>
          </cell>
          <cell r="F88" t="str">
            <v>Warehouse</v>
          </cell>
          <cell r="G88" t="str">
            <v>Depreciation</v>
          </cell>
        </row>
        <row r="89">
          <cell r="B89" t="str">
            <v>12.11.17.10</v>
          </cell>
          <cell r="C89" t="str">
            <v>12 Support</v>
          </cell>
          <cell r="D89" t="str">
            <v>1211 Equipment</v>
          </cell>
          <cell r="E89" t="str">
            <v>Equipment</v>
          </cell>
          <cell r="F89" t="str">
            <v>Maintenance</v>
          </cell>
          <cell r="G89" t="str">
            <v>Vehicles</v>
          </cell>
        </row>
        <row r="90">
          <cell r="B90" t="str">
            <v>12.11.17.11</v>
          </cell>
          <cell r="C90" t="str">
            <v>12 Support</v>
          </cell>
          <cell r="D90" t="str">
            <v>1211 Equipment</v>
          </cell>
          <cell r="E90" t="str">
            <v>Equipment</v>
          </cell>
          <cell r="F90" t="str">
            <v>Maintenance</v>
          </cell>
          <cell r="G90" t="str">
            <v>Fuel</v>
          </cell>
        </row>
        <row r="91">
          <cell r="B91" t="str">
            <v>12.11.17.12</v>
          </cell>
          <cell r="C91" t="str">
            <v>12 Support</v>
          </cell>
          <cell r="D91" t="str">
            <v>1211 Equipment</v>
          </cell>
          <cell r="E91" t="str">
            <v>Equipment</v>
          </cell>
          <cell r="F91" t="str">
            <v>Maintenance</v>
          </cell>
          <cell r="G91" t="str">
            <v>Lubrication</v>
          </cell>
        </row>
        <row r="92">
          <cell r="B92" t="str">
            <v>12.11.17.13</v>
          </cell>
          <cell r="C92" t="str">
            <v>12 Support</v>
          </cell>
          <cell r="D92" t="str">
            <v>1211 Equipment</v>
          </cell>
          <cell r="E92" t="str">
            <v>Equipment</v>
          </cell>
          <cell r="F92" t="str">
            <v>Maintenance</v>
          </cell>
          <cell r="G92" t="str">
            <v>Equip Rental - Small Tools</v>
          </cell>
        </row>
        <row r="93">
          <cell r="B93" t="str">
            <v>12.11.17.14</v>
          </cell>
          <cell r="C93" t="str">
            <v>12 Support</v>
          </cell>
          <cell r="D93" t="str">
            <v>1211 Equipment</v>
          </cell>
          <cell r="E93" t="str">
            <v>Equipment</v>
          </cell>
          <cell r="F93" t="str">
            <v>Maintenance</v>
          </cell>
          <cell r="G93" t="str">
            <v>Equip repairs</v>
          </cell>
        </row>
        <row r="94">
          <cell r="B94" t="str">
            <v>12.11.17.15</v>
          </cell>
          <cell r="C94" t="str">
            <v>12 Support</v>
          </cell>
          <cell r="D94" t="str">
            <v>1211 Equipment</v>
          </cell>
          <cell r="E94" t="str">
            <v>Equipment</v>
          </cell>
          <cell r="F94" t="str">
            <v>Maintenance</v>
          </cell>
          <cell r="G94" t="str">
            <v>Vehicle repairs</v>
          </cell>
        </row>
        <row r="95">
          <cell r="B95" t="str">
            <v>12.11.17.16</v>
          </cell>
          <cell r="C95" t="str">
            <v>12 Support</v>
          </cell>
          <cell r="D95" t="str">
            <v>1211 Equipment</v>
          </cell>
          <cell r="E95" t="str">
            <v>Equipment</v>
          </cell>
          <cell r="F95" t="str">
            <v>Maintenance</v>
          </cell>
          <cell r="G95" t="str">
            <v>Depreciation</v>
          </cell>
        </row>
        <row r="96">
          <cell r="B96" t="str">
            <v>12.11.18.10</v>
          </cell>
          <cell r="C96" t="str">
            <v>12 Support</v>
          </cell>
          <cell r="D96" t="str">
            <v>1211 Equipment</v>
          </cell>
          <cell r="E96" t="str">
            <v>Equipment</v>
          </cell>
          <cell r="F96" t="str">
            <v>Infrastructure(Roads etc)</v>
          </cell>
          <cell r="G96" t="str">
            <v>Vehicles</v>
          </cell>
        </row>
        <row r="97">
          <cell r="B97" t="str">
            <v>12.11.18.11</v>
          </cell>
          <cell r="C97" t="str">
            <v>12 Support</v>
          </cell>
          <cell r="D97" t="str">
            <v>1211 Equipment</v>
          </cell>
          <cell r="E97" t="str">
            <v>Equipment</v>
          </cell>
          <cell r="F97" t="str">
            <v>Infrastructure(Roads etc)</v>
          </cell>
          <cell r="G97" t="str">
            <v>Fuel</v>
          </cell>
        </row>
        <row r="98">
          <cell r="B98" t="str">
            <v>12.11.18.12</v>
          </cell>
          <cell r="C98" t="str">
            <v>12 Support</v>
          </cell>
          <cell r="D98" t="str">
            <v>1211 Equipment</v>
          </cell>
          <cell r="E98" t="str">
            <v>Equipment</v>
          </cell>
          <cell r="F98" t="str">
            <v>Infrastructure(Roads etc)</v>
          </cell>
          <cell r="G98" t="str">
            <v>Lubrication</v>
          </cell>
        </row>
        <row r="99">
          <cell r="B99" t="str">
            <v>12.11.18.13</v>
          </cell>
          <cell r="C99" t="str">
            <v>12 Support</v>
          </cell>
          <cell r="D99" t="str">
            <v>1211 Equipment</v>
          </cell>
          <cell r="E99" t="str">
            <v>Equipment</v>
          </cell>
          <cell r="F99" t="str">
            <v>Infrastructure(Roads etc)</v>
          </cell>
          <cell r="G99" t="str">
            <v>Equip Rental</v>
          </cell>
        </row>
        <row r="100">
          <cell r="B100" t="str">
            <v>12.11.18.14</v>
          </cell>
          <cell r="C100" t="str">
            <v>12 Support</v>
          </cell>
          <cell r="D100" t="str">
            <v>1211 Equipment</v>
          </cell>
          <cell r="E100" t="str">
            <v>Equipment</v>
          </cell>
          <cell r="F100" t="str">
            <v>Infrastructure(Roads etc)</v>
          </cell>
          <cell r="G100" t="str">
            <v>Equip repairs</v>
          </cell>
        </row>
        <row r="101">
          <cell r="B101" t="str">
            <v>12.11.18.15</v>
          </cell>
          <cell r="C101" t="str">
            <v>12 Support</v>
          </cell>
          <cell r="D101" t="str">
            <v>1211 Equipment</v>
          </cell>
          <cell r="E101" t="str">
            <v>Equipment</v>
          </cell>
          <cell r="F101" t="str">
            <v>Infrastructure(Roads etc)</v>
          </cell>
          <cell r="G101" t="str">
            <v>Vehicle repairs</v>
          </cell>
        </row>
        <row r="102">
          <cell r="B102" t="str">
            <v>12.11.18.16</v>
          </cell>
          <cell r="C102" t="str">
            <v>12 Support</v>
          </cell>
          <cell r="D102" t="str">
            <v>1211 Equipment</v>
          </cell>
          <cell r="E102" t="str">
            <v>Equipment</v>
          </cell>
          <cell r="F102" t="str">
            <v>Infrastructure(Roads etc)</v>
          </cell>
          <cell r="G102" t="str">
            <v>Depreciation</v>
          </cell>
        </row>
        <row r="103">
          <cell r="B103" t="str">
            <v>12.11.18.17</v>
          </cell>
          <cell r="C103" t="str">
            <v>12 Support</v>
          </cell>
          <cell r="D103" t="str">
            <v>1211 Equipment</v>
          </cell>
          <cell r="E103" t="str">
            <v>Equipment</v>
          </cell>
          <cell r="F103" t="str">
            <v>Infrastructure(Roads etc)</v>
          </cell>
          <cell r="G103" t="str">
            <v>Dozer</v>
          </cell>
        </row>
        <row r="104">
          <cell r="B104" t="str">
            <v>12.11.18.18</v>
          </cell>
          <cell r="C104" t="str">
            <v>12 Support</v>
          </cell>
          <cell r="D104" t="str">
            <v>1211 Equipment</v>
          </cell>
          <cell r="E104" t="str">
            <v>Equipment</v>
          </cell>
          <cell r="F104" t="str">
            <v>Infrastructure(Roads etc)</v>
          </cell>
          <cell r="G104" t="str">
            <v>Diesel</v>
          </cell>
        </row>
        <row r="105">
          <cell r="B105" t="str">
            <v>12.11.19.10</v>
          </cell>
          <cell r="C105" t="str">
            <v>12 Support</v>
          </cell>
          <cell r="D105" t="str">
            <v>1211 Equipment</v>
          </cell>
          <cell r="E105" t="str">
            <v>Equipment</v>
          </cell>
          <cell r="F105" t="str">
            <v>Dewatering/Pit Pumping/Drainage</v>
          </cell>
          <cell r="G105" t="str">
            <v>Vehicles</v>
          </cell>
        </row>
        <row r="106">
          <cell r="B106" t="str">
            <v>12.11.19.11</v>
          </cell>
          <cell r="C106" t="str">
            <v>12 Support</v>
          </cell>
          <cell r="D106" t="str">
            <v>1211 Equipment</v>
          </cell>
          <cell r="E106" t="str">
            <v>Equipment</v>
          </cell>
          <cell r="F106" t="str">
            <v>Dewatering/Pit Pumping/Drainage</v>
          </cell>
          <cell r="G106" t="str">
            <v>Fuel</v>
          </cell>
        </row>
        <row r="107">
          <cell r="B107" t="str">
            <v>12.11.19.12</v>
          </cell>
          <cell r="C107" t="str">
            <v>12 Support</v>
          </cell>
          <cell r="D107" t="str">
            <v>1211 Equipment</v>
          </cell>
          <cell r="E107" t="str">
            <v>Equipment</v>
          </cell>
          <cell r="F107" t="str">
            <v>Dewatering/Pit Pumping/Drainage</v>
          </cell>
          <cell r="G107" t="str">
            <v>Lubrication</v>
          </cell>
        </row>
        <row r="108">
          <cell r="B108" t="str">
            <v>12.11.19.13</v>
          </cell>
          <cell r="C108" t="str">
            <v>12 Support</v>
          </cell>
          <cell r="D108" t="str">
            <v>1211 Equipment</v>
          </cell>
          <cell r="E108" t="str">
            <v>Equipment</v>
          </cell>
          <cell r="F108" t="str">
            <v>Dewatering/Pit Pumping/Drainage</v>
          </cell>
          <cell r="G108" t="str">
            <v>Equip Rental</v>
          </cell>
        </row>
        <row r="109">
          <cell r="B109" t="str">
            <v>12.11.19.14</v>
          </cell>
          <cell r="C109" t="str">
            <v>12 Support</v>
          </cell>
          <cell r="D109" t="str">
            <v>1211 Equipment</v>
          </cell>
          <cell r="E109" t="str">
            <v>Equipment</v>
          </cell>
          <cell r="F109" t="str">
            <v>Dewatering/Pit Pumping/Drainage</v>
          </cell>
          <cell r="G109" t="str">
            <v>Equip repairs</v>
          </cell>
        </row>
        <row r="110">
          <cell r="B110" t="str">
            <v>12.11.19.15</v>
          </cell>
          <cell r="C110" t="str">
            <v>12 Support</v>
          </cell>
          <cell r="D110" t="str">
            <v>1211 Equipment</v>
          </cell>
          <cell r="E110" t="str">
            <v>Equipment</v>
          </cell>
          <cell r="F110" t="str">
            <v>Dewatering/Pit Pumping/Drainage</v>
          </cell>
          <cell r="G110" t="str">
            <v>Vehicle repairs</v>
          </cell>
        </row>
        <row r="111">
          <cell r="B111" t="str">
            <v>12.11.19.16</v>
          </cell>
          <cell r="C111" t="str">
            <v>12 Support</v>
          </cell>
          <cell r="D111" t="str">
            <v>1211 Equipment</v>
          </cell>
          <cell r="E111" t="str">
            <v>Equipment</v>
          </cell>
          <cell r="F111" t="str">
            <v>Dewatering/Pit Pumping/Drainage</v>
          </cell>
          <cell r="G111" t="str">
            <v>Depreciation</v>
          </cell>
        </row>
        <row r="112">
          <cell r="B112" t="str">
            <v>12.11.19.17</v>
          </cell>
          <cell r="C112" t="str">
            <v>12 Support</v>
          </cell>
          <cell r="D112" t="str">
            <v>1211 Equipment</v>
          </cell>
          <cell r="E112" t="str">
            <v>Equipment</v>
          </cell>
          <cell r="F112" t="str">
            <v>Dewatering/Pit Pumping/Drainage</v>
          </cell>
          <cell r="G112" t="str">
            <v>Back Up generator</v>
          </cell>
        </row>
        <row r="113">
          <cell r="B113" t="str">
            <v>12.11.19.18</v>
          </cell>
          <cell r="C113" t="str">
            <v>12 Support</v>
          </cell>
          <cell r="D113" t="str">
            <v>1211 Equipment</v>
          </cell>
          <cell r="E113" t="str">
            <v>Equipment</v>
          </cell>
          <cell r="F113" t="str">
            <v>Dewatering/Pit Pumping/Drainage</v>
          </cell>
          <cell r="G113" t="str">
            <v>Diesel</v>
          </cell>
        </row>
        <row r="114">
          <cell r="B114" t="str">
            <v>12.11.19.19</v>
          </cell>
          <cell r="C114" t="str">
            <v>12 Support</v>
          </cell>
          <cell r="D114" t="str">
            <v>1211 Equipment</v>
          </cell>
          <cell r="E114" t="str">
            <v>Equipment</v>
          </cell>
          <cell r="F114" t="str">
            <v>Dewatering/Pit Pumping/Drainage</v>
          </cell>
          <cell r="G114" t="str">
            <v>Dewatering pipe</v>
          </cell>
        </row>
        <row r="115">
          <cell r="B115" t="str">
            <v>12.11.19.20</v>
          </cell>
          <cell r="C115" t="str">
            <v>12 Support</v>
          </cell>
          <cell r="D115" t="str">
            <v>1211 Equipment</v>
          </cell>
          <cell r="E115" t="str">
            <v>Equipment</v>
          </cell>
          <cell r="F115" t="str">
            <v>Dewatering/Pit Pumping/Drainage</v>
          </cell>
          <cell r="G115" t="str">
            <v>Dozer</v>
          </cell>
        </row>
        <row r="116">
          <cell r="B116" t="str">
            <v>12.11.20.10</v>
          </cell>
          <cell r="C116" t="str">
            <v>12 Support</v>
          </cell>
          <cell r="D116" t="str">
            <v>1211 Equipment</v>
          </cell>
          <cell r="E116" t="str">
            <v>Equipment</v>
          </cell>
          <cell r="F116" t="str">
            <v>Dumps/Reclamation/Topsoil</v>
          </cell>
          <cell r="G116" t="str">
            <v>Vehicles</v>
          </cell>
        </row>
        <row r="117">
          <cell r="B117" t="str">
            <v>12.11.20.11</v>
          </cell>
          <cell r="C117" t="str">
            <v>12 Support</v>
          </cell>
          <cell r="D117" t="str">
            <v>1211 Equipment</v>
          </cell>
          <cell r="E117" t="str">
            <v>Equipment</v>
          </cell>
          <cell r="F117" t="str">
            <v>Dumps/Reclamation/Topsoil</v>
          </cell>
          <cell r="G117" t="str">
            <v>Fuel</v>
          </cell>
        </row>
        <row r="118">
          <cell r="B118" t="str">
            <v>12.11.20.12</v>
          </cell>
          <cell r="C118" t="str">
            <v>12 Support</v>
          </cell>
          <cell r="D118" t="str">
            <v>1211 Equipment</v>
          </cell>
          <cell r="E118" t="str">
            <v>Equipment</v>
          </cell>
          <cell r="F118" t="str">
            <v>Dumps/Reclamation/Topsoil</v>
          </cell>
          <cell r="G118" t="str">
            <v>Lubrication</v>
          </cell>
        </row>
        <row r="119">
          <cell r="B119" t="str">
            <v>12.11.20.13</v>
          </cell>
          <cell r="C119" t="str">
            <v>12 Support</v>
          </cell>
          <cell r="D119" t="str">
            <v>1211 Equipment</v>
          </cell>
          <cell r="E119" t="str">
            <v>Equipment</v>
          </cell>
          <cell r="F119" t="str">
            <v>Dumps/Reclamation/Topsoil</v>
          </cell>
          <cell r="G119" t="str">
            <v>Equip Rental</v>
          </cell>
        </row>
        <row r="120">
          <cell r="B120" t="str">
            <v>12.11.20.14</v>
          </cell>
          <cell r="C120" t="str">
            <v>12 Support</v>
          </cell>
          <cell r="D120" t="str">
            <v>1211 Equipment</v>
          </cell>
          <cell r="E120" t="str">
            <v>Equipment</v>
          </cell>
          <cell r="F120" t="str">
            <v>Dumps/Reclamation/Topsoil</v>
          </cell>
          <cell r="G120" t="str">
            <v>Equip repairs</v>
          </cell>
        </row>
        <row r="121">
          <cell r="B121" t="str">
            <v>12.11.20.15</v>
          </cell>
          <cell r="C121" t="str">
            <v>12 Support</v>
          </cell>
          <cell r="D121" t="str">
            <v>1211 Equipment</v>
          </cell>
          <cell r="E121" t="str">
            <v>Equipment</v>
          </cell>
          <cell r="F121" t="str">
            <v>Dumps/Reclamation/Topsoil</v>
          </cell>
          <cell r="G121" t="str">
            <v>Vehicle repairs</v>
          </cell>
        </row>
        <row r="122">
          <cell r="B122" t="str">
            <v>12.11.20.16</v>
          </cell>
          <cell r="C122" t="str">
            <v>12 Support</v>
          </cell>
          <cell r="D122" t="str">
            <v>1211 Equipment</v>
          </cell>
          <cell r="E122" t="str">
            <v>Equipment</v>
          </cell>
          <cell r="F122" t="str">
            <v>Dumps/Reclamation/Topsoil</v>
          </cell>
          <cell r="G122" t="str">
            <v>Depreciation</v>
          </cell>
        </row>
        <row r="123">
          <cell r="B123" t="str">
            <v>12.11.21.10</v>
          </cell>
          <cell r="C123" t="str">
            <v>12 Support</v>
          </cell>
          <cell r="D123" t="str">
            <v>1211 Equipment</v>
          </cell>
          <cell r="E123" t="str">
            <v>Equipment</v>
          </cell>
          <cell r="F123" t="str">
            <v>Watering</v>
          </cell>
          <cell r="G123" t="str">
            <v>Vehicles</v>
          </cell>
        </row>
        <row r="124">
          <cell r="B124" t="str">
            <v>12.11.21.11</v>
          </cell>
          <cell r="C124" t="str">
            <v>12 Support</v>
          </cell>
          <cell r="D124" t="str">
            <v>1211 Equipment</v>
          </cell>
          <cell r="E124" t="str">
            <v>Equipment</v>
          </cell>
          <cell r="F124" t="str">
            <v>Watering</v>
          </cell>
          <cell r="G124" t="str">
            <v>Fuel</v>
          </cell>
        </row>
        <row r="125">
          <cell r="B125" t="str">
            <v>12.11.21.12</v>
          </cell>
          <cell r="C125" t="str">
            <v>12 Support</v>
          </cell>
          <cell r="D125" t="str">
            <v>1211 Equipment</v>
          </cell>
          <cell r="E125" t="str">
            <v>Equipment</v>
          </cell>
          <cell r="F125" t="str">
            <v>Watering</v>
          </cell>
          <cell r="G125" t="str">
            <v>Lubrication</v>
          </cell>
        </row>
        <row r="126">
          <cell r="B126" t="str">
            <v>12.11.21.13</v>
          </cell>
          <cell r="C126" t="str">
            <v>12 Support</v>
          </cell>
          <cell r="D126" t="str">
            <v>1211 Equipment</v>
          </cell>
          <cell r="E126" t="str">
            <v>Equipment</v>
          </cell>
          <cell r="F126" t="str">
            <v>Watering</v>
          </cell>
          <cell r="G126" t="str">
            <v>Equip Rental</v>
          </cell>
        </row>
        <row r="127">
          <cell r="B127" t="str">
            <v>12.11.21.14</v>
          </cell>
          <cell r="C127" t="str">
            <v>12 Support</v>
          </cell>
          <cell r="D127" t="str">
            <v>1211 Equipment</v>
          </cell>
          <cell r="E127" t="str">
            <v>Equipment</v>
          </cell>
          <cell r="F127" t="str">
            <v>Watering</v>
          </cell>
          <cell r="G127" t="str">
            <v>Equip rental</v>
          </cell>
        </row>
        <row r="128">
          <cell r="B128" t="str">
            <v>12.11.21.15</v>
          </cell>
          <cell r="C128" t="str">
            <v>12 Support</v>
          </cell>
          <cell r="D128" t="str">
            <v>1211 Equipment</v>
          </cell>
          <cell r="E128" t="str">
            <v>Equipment</v>
          </cell>
          <cell r="F128" t="str">
            <v>Watering</v>
          </cell>
          <cell r="G128" t="str">
            <v>Vehicle repairs</v>
          </cell>
        </row>
        <row r="129">
          <cell r="B129" t="str">
            <v>12.11.21.16</v>
          </cell>
          <cell r="C129" t="str">
            <v>12 Support</v>
          </cell>
          <cell r="D129" t="str">
            <v>1211 Equipment</v>
          </cell>
          <cell r="E129" t="str">
            <v>Equipment</v>
          </cell>
          <cell r="F129" t="str">
            <v>Watering</v>
          </cell>
          <cell r="G129" t="str">
            <v>Depreciation</v>
          </cell>
        </row>
        <row r="130">
          <cell r="B130" t="str">
            <v>12.11.21.17</v>
          </cell>
          <cell r="C130" t="str">
            <v>12 Support</v>
          </cell>
          <cell r="D130" t="str">
            <v>1211 Equipment</v>
          </cell>
          <cell r="E130" t="str">
            <v>Equipment</v>
          </cell>
          <cell r="F130" t="str">
            <v>Medical Service</v>
          </cell>
          <cell r="G130" t="str">
            <v>Vehicles</v>
          </cell>
        </row>
        <row r="131">
          <cell r="B131" t="str">
            <v>12.11.21.18</v>
          </cell>
          <cell r="C131" t="str">
            <v>12 Support</v>
          </cell>
          <cell r="D131" t="str">
            <v>1211 Equipment</v>
          </cell>
          <cell r="E131" t="str">
            <v>Equipment</v>
          </cell>
          <cell r="F131" t="str">
            <v>Medical Service</v>
          </cell>
          <cell r="G131" t="str">
            <v>Fuel</v>
          </cell>
        </row>
        <row r="132">
          <cell r="B132" t="str">
            <v>12.11.21.19</v>
          </cell>
          <cell r="C132" t="str">
            <v>12 Support</v>
          </cell>
          <cell r="D132" t="str">
            <v>1211 Equipment</v>
          </cell>
          <cell r="E132" t="str">
            <v>Equipment</v>
          </cell>
          <cell r="F132" t="str">
            <v>Medical Service</v>
          </cell>
          <cell r="G132" t="str">
            <v>Lubrication</v>
          </cell>
        </row>
        <row r="133">
          <cell r="B133" t="str">
            <v>12.11.21.20</v>
          </cell>
          <cell r="C133" t="str">
            <v>12 Support</v>
          </cell>
          <cell r="D133" t="str">
            <v>1211 Equipment</v>
          </cell>
          <cell r="E133" t="str">
            <v>Equipment</v>
          </cell>
          <cell r="F133" t="str">
            <v>Medical Service</v>
          </cell>
          <cell r="G133" t="str">
            <v>Equip Rental</v>
          </cell>
        </row>
        <row r="134">
          <cell r="B134" t="str">
            <v>12.11.21.21</v>
          </cell>
          <cell r="C134" t="str">
            <v>12 Support</v>
          </cell>
          <cell r="D134" t="str">
            <v>1211 Equipment</v>
          </cell>
          <cell r="E134" t="str">
            <v>Equipment</v>
          </cell>
          <cell r="F134" t="str">
            <v>Medical Service</v>
          </cell>
          <cell r="G134" t="str">
            <v>Equip rental</v>
          </cell>
        </row>
        <row r="135">
          <cell r="B135" t="str">
            <v>12.11.21.22</v>
          </cell>
          <cell r="C135" t="str">
            <v>12 Support</v>
          </cell>
          <cell r="D135" t="str">
            <v>1211 Equipment</v>
          </cell>
          <cell r="E135" t="str">
            <v>Equipment</v>
          </cell>
          <cell r="F135" t="str">
            <v>Medical Service</v>
          </cell>
          <cell r="G135" t="str">
            <v>Vehicle repairs</v>
          </cell>
        </row>
        <row r="136">
          <cell r="B136" t="str">
            <v>12.11.21.23</v>
          </cell>
          <cell r="C136" t="str">
            <v>12 Support</v>
          </cell>
          <cell r="D136" t="str">
            <v>1211 Equipment</v>
          </cell>
          <cell r="E136" t="str">
            <v>Equipment</v>
          </cell>
          <cell r="F136" t="str">
            <v>Medical Service</v>
          </cell>
          <cell r="G136" t="str">
            <v>Depreciation</v>
          </cell>
        </row>
        <row r="137">
          <cell r="B137" t="str">
            <v>12.11.22.10</v>
          </cell>
          <cell r="C137" t="str">
            <v>12 Support</v>
          </cell>
          <cell r="D137" t="str">
            <v>1211 Equipment</v>
          </cell>
          <cell r="E137" t="str">
            <v>Equipment</v>
          </cell>
          <cell r="F137" t="str">
            <v>Administration</v>
          </cell>
          <cell r="G137" t="str">
            <v>Vehicles</v>
          </cell>
        </row>
        <row r="138">
          <cell r="B138" t="str">
            <v>12.11.22.11</v>
          </cell>
          <cell r="C138" t="str">
            <v>12 Support</v>
          </cell>
          <cell r="D138" t="str">
            <v>1211 Equipment</v>
          </cell>
          <cell r="E138" t="str">
            <v>Equipment</v>
          </cell>
          <cell r="F138" t="str">
            <v>Administration</v>
          </cell>
          <cell r="G138" t="str">
            <v>Fuel</v>
          </cell>
        </row>
        <row r="139">
          <cell r="B139" t="str">
            <v>12.11.22.12</v>
          </cell>
          <cell r="C139" t="str">
            <v>12 Support</v>
          </cell>
          <cell r="D139" t="str">
            <v>1211 Equipment</v>
          </cell>
          <cell r="E139" t="str">
            <v>Equipment</v>
          </cell>
          <cell r="F139" t="str">
            <v>Administration</v>
          </cell>
          <cell r="G139" t="str">
            <v>Lubrication</v>
          </cell>
        </row>
        <row r="140">
          <cell r="B140" t="str">
            <v>12.11.22.13</v>
          </cell>
          <cell r="C140" t="str">
            <v>12 Support</v>
          </cell>
          <cell r="D140" t="str">
            <v>1211 Equipment</v>
          </cell>
          <cell r="E140" t="str">
            <v>Equipment</v>
          </cell>
          <cell r="F140" t="str">
            <v>Administration</v>
          </cell>
          <cell r="G140" t="str">
            <v>Equip Rental</v>
          </cell>
        </row>
        <row r="141">
          <cell r="B141" t="str">
            <v>12.11.22.14</v>
          </cell>
          <cell r="C141" t="str">
            <v>12 Support</v>
          </cell>
          <cell r="D141" t="str">
            <v>1211 Equipment</v>
          </cell>
          <cell r="E141" t="str">
            <v>Equipment</v>
          </cell>
          <cell r="F141" t="str">
            <v>Administration</v>
          </cell>
          <cell r="G141" t="str">
            <v>Equip repairs</v>
          </cell>
        </row>
        <row r="142">
          <cell r="B142" t="str">
            <v>12.11.22.15</v>
          </cell>
          <cell r="C142" t="str">
            <v>12 Support</v>
          </cell>
          <cell r="D142" t="str">
            <v>1211 Equipment</v>
          </cell>
          <cell r="E142" t="str">
            <v>Equipment</v>
          </cell>
          <cell r="F142" t="str">
            <v>Administration</v>
          </cell>
          <cell r="G142" t="str">
            <v>Vehicle repairs</v>
          </cell>
        </row>
        <row r="143">
          <cell r="B143" t="str">
            <v>12.11.22.16</v>
          </cell>
          <cell r="C143" t="str">
            <v>12 Support</v>
          </cell>
          <cell r="D143" t="str">
            <v>1211 Equipment</v>
          </cell>
          <cell r="E143" t="str">
            <v>Equipment</v>
          </cell>
          <cell r="F143" t="str">
            <v>Administration</v>
          </cell>
          <cell r="G143" t="str">
            <v>Depreciation</v>
          </cell>
        </row>
        <row r="144">
          <cell r="B144" t="str">
            <v>12.12.10.10</v>
          </cell>
          <cell r="C144" t="str">
            <v>12 Support</v>
          </cell>
          <cell r="D144" t="str">
            <v>1212 General Expenses</v>
          </cell>
          <cell r="E144" t="str">
            <v>General Expenses</v>
          </cell>
          <cell r="F144" t="str">
            <v>General Expenses</v>
          </cell>
          <cell r="G144" t="str">
            <v>Surveying</v>
          </cell>
        </row>
        <row r="145">
          <cell r="B145" t="str">
            <v>12.12.10.11</v>
          </cell>
          <cell r="C145" t="str">
            <v>12 Support</v>
          </cell>
          <cell r="D145" t="str">
            <v>1212 General Expenses</v>
          </cell>
          <cell r="E145" t="str">
            <v>General Expenses</v>
          </cell>
          <cell r="F145" t="str">
            <v>General Expenses</v>
          </cell>
          <cell r="G145" t="str">
            <v>Geology</v>
          </cell>
        </row>
        <row r="146">
          <cell r="B146" t="str">
            <v>12.12.10.12</v>
          </cell>
          <cell r="C146" t="str">
            <v>12 Support</v>
          </cell>
          <cell r="D146" t="str">
            <v>1212 General Expenses</v>
          </cell>
          <cell r="E146" t="str">
            <v>General Expenses</v>
          </cell>
          <cell r="F146" t="str">
            <v>General Expenses</v>
          </cell>
          <cell r="G146" t="str">
            <v>Coal Quality</v>
          </cell>
        </row>
        <row r="147">
          <cell r="B147" t="str">
            <v>12.12.10.13</v>
          </cell>
          <cell r="C147" t="str">
            <v>12 Support</v>
          </cell>
          <cell r="D147" t="str">
            <v>1212 General Expenses</v>
          </cell>
          <cell r="E147" t="str">
            <v>General Expenses</v>
          </cell>
          <cell r="F147" t="str">
            <v>General Expenses</v>
          </cell>
          <cell r="G147" t="str">
            <v>Mine Engineering</v>
          </cell>
        </row>
        <row r="148">
          <cell r="B148" t="str">
            <v>12.12.10.14</v>
          </cell>
          <cell r="C148" t="str">
            <v>12 Support</v>
          </cell>
          <cell r="D148" t="str">
            <v>1212 General Expenses</v>
          </cell>
          <cell r="E148" t="str">
            <v>General Expenses</v>
          </cell>
          <cell r="F148" t="str">
            <v>General Expenses</v>
          </cell>
          <cell r="G148" t="str">
            <v>Mine Planning</v>
          </cell>
        </row>
        <row r="149">
          <cell r="B149" t="str">
            <v>12.12.10.15</v>
          </cell>
          <cell r="C149" t="str">
            <v>12 Support</v>
          </cell>
          <cell r="D149" t="str">
            <v>1212 General Expenses</v>
          </cell>
          <cell r="E149" t="str">
            <v>General Expenses</v>
          </cell>
          <cell r="F149" t="str">
            <v>General Expenses</v>
          </cell>
          <cell r="G149" t="str">
            <v>Environmental studies/supplies</v>
          </cell>
        </row>
        <row r="150">
          <cell r="B150" t="str">
            <v>12.12.10.16</v>
          </cell>
          <cell r="C150" t="str">
            <v>12 Support</v>
          </cell>
          <cell r="D150" t="str">
            <v>1212 General Expenses</v>
          </cell>
          <cell r="E150" t="str">
            <v>General Expenses</v>
          </cell>
          <cell r="F150" t="str">
            <v>General Expenses</v>
          </cell>
          <cell r="G150" t="str">
            <v>Civil works/workshops/cranes</v>
          </cell>
        </row>
        <row r="151">
          <cell r="B151" t="str">
            <v>12.12.10.17</v>
          </cell>
          <cell r="C151" t="str">
            <v>12 Support</v>
          </cell>
          <cell r="D151" t="str">
            <v>1212 General Expenses</v>
          </cell>
          <cell r="E151" t="str">
            <v>General Expenses</v>
          </cell>
          <cell r="F151" t="str">
            <v>General Expenses</v>
          </cell>
          <cell r="G151" t="str">
            <v>Warehouse</v>
          </cell>
        </row>
        <row r="152">
          <cell r="B152" t="str">
            <v>12.12.10.18</v>
          </cell>
          <cell r="C152" t="str">
            <v>12 Support</v>
          </cell>
          <cell r="D152" t="str">
            <v>1212 General Expenses</v>
          </cell>
          <cell r="E152" t="str">
            <v>General Expenses</v>
          </cell>
          <cell r="F152" t="str">
            <v>General Expenses</v>
          </cell>
          <cell r="G152" t="str">
            <v>Pit pumping</v>
          </cell>
        </row>
        <row r="153">
          <cell r="B153" t="str">
            <v>12.12.10.19</v>
          </cell>
          <cell r="C153" t="str">
            <v>12 Support</v>
          </cell>
          <cell r="D153" t="str">
            <v>1212 General Expenses</v>
          </cell>
          <cell r="E153" t="str">
            <v>General Expenses</v>
          </cell>
          <cell r="F153" t="str">
            <v>General Expenses</v>
          </cell>
          <cell r="G153" t="str">
            <v>Drainage works</v>
          </cell>
        </row>
        <row r="154">
          <cell r="B154" t="str">
            <v>12.12.10.20</v>
          </cell>
          <cell r="C154" t="str">
            <v>12 Support</v>
          </cell>
          <cell r="D154" t="str">
            <v>1212 General Expenses</v>
          </cell>
          <cell r="E154" t="str">
            <v>General Expenses</v>
          </cell>
          <cell r="F154" t="str">
            <v>General Expenses</v>
          </cell>
          <cell r="G154" t="str">
            <v>Sedimentation ponds</v>
          </cell>
        </row>
        <row r="155">
          <cell r="B155" t="str">
            <v>12.12.10.21</v>
          </cell>
          <cell r="C155" t="str">
            <v>12 Support</v>
          </cell>
          <cell r="D155" t="str">
            <v>1212 General Expenses</v>
          </cell>
          <cell r="E155" t="str">
            <v>General Expenses</v>
          </cell>
          <cell r="F155" t="str">
            <v>General Expenses</v>
          </cell>
          <cell r="G155" t="str">
            <v>Dewatering works</v>
          </cell>
        </row>
        <row r="156">
          <cell r="B156" t="str">
            <v>12.12.10.22</v>
          </cell>
          <cell r="C156" t="str">
            <v>12 Support</v>
          </cell>
          <cell r="D156" t="str">
            <v>1212 General Expenses</v>
          </cell>
          <cell r="E156" t="str">
            <v>General Expenses</v>
          </cell>
          <cell r="F156" t="str">
            <v>General Expenses</v>
          </cell>
          <cell r="G156" t="str">
            <v>Surface haul roads</v>
          </cell>
        </row>
        <row r="157">
          <cell r="B157" t="str">
            <v>12.12.10.23</v>
          </cell>
          <cell r="C157" t="str">
            <v>12 Support</v>
          </cell>
          <cell r="D157" t="str">
            <v>1212 General Expenses</v>
          </cell>
          <cell r="E157" t="str">
            <v>General Expenses</v>
          </cell>
          <cell r="F157" t="str">
            <v>General Expenses</v>
          </cell>
          <cell r="G157" t="str">
            <v>Topsoil removal</v>
          </cell>
        </row>
        <row r="158">
          <cell r="B158" t="str">
            <v>12.12.10.24</v>
          </cell>
          <cell r="C158" t="str">
            <v>12 Support</v>
          </cell>
          <cell r="D158" t="str">
            <v>1212 General Expenses</v>
          </cell>
          <cell r="E158" t="str">
            <v>General Expenses</v>
          </cell>
          <cell r="F158" t="str">
            <v>General Expenses</v>
          </cell>
          <cell r="G158" t="str">
            <v>Land reclamation</v>
          </cell>
        </row>
        <row r="159">
          <cell r="B159" t="str">
            <v>12.12.10.25</v>
          </cell>
          <cell r="C159" t="str">
            <v>12 Support</v>
          </cell>
          <cell r="D159" t="str">
            <v>1212 General Expenses</v>
          </cell>
          <cell r="E159" t="str">
            <v>General Expenses</v>
          </cell>
          <cell r="F159" t="str">
            <v>General Expenses</v>
          </cell>
          <cell r="G159" t="str">
            <v>Training</v>
          </cell>
        </row>
        <row r="160">
          <cell r="B160" t="str">
            <v>12.12.10.26</v>
          </cell>
          <cell r="C160" t="str">
            <v>12 Support</v>
          </cell>
          <cell r="D160" t="str">
            <v>1212 General Expenses</v>
          </cell>
          <cell r="E160" t="str">
            <v>General Expenses</v>
          </cell>
          <cell r="F160" t="str">
            <v>General Expenses</v>
          </cell>
          <cell r="G160" t="str">
            <v>Safety supplies &amp; equip</v>
          </cell>
        </row>
        <row r="161">
          <cell r="B161" t="str">
            <v>12.12.10.27</v>
          </cell>
          <cell r="C161" t="str">
            <v>12 Support</v>
          </cell>
          <cell r="D161" t="str">
            <v>1212 General Expenses</v>
          </cell>
          <cell r="E161" t="str">
            <v>General Expenses</v>
          </cell>
          <cell r="F161" t="str">
            <v>General Expenses</v>
          </cell>
          <cell r="G161" t="str">
            <v>Operations vehicles</v>
          </cell>
        </row>
        <row r="162">
          <cell r="B162" t="str">
            <v>12.12.10.28</v>
          </cell>
          <cell r="C162" t="str">
            <v>12 Support</v>
          </cell>
          <cell r="D162" t="str">
            <v>1212 General Expenses</v>
          </cell>
          <cell r="E162" t="str">
            <v>General Expenses</v>
          </cell>
          <cell r="F162" t="str">
            <v>General Expenses</v>
          </cell>
          <cell r="G162" t="str">
            <v>Pit communications equip maintenance</v>
          </cell>
        </row>
        <row r="163">
          <cell r="B163" t="str">
            <v>12.12.10.29</v>
          </cell>
          <cell r="C163" t="str">
            <v>12 Support</v>
          </cell>
          <cell r="D163" t="str">
            <v>1212 General Expenses</v>
          </cell>
          <cell r="E163" t="str">
            <v>General Expenses</v>
          </cell>
          <cell r="F163" t="str">
            <v>General Expenses</v>
          </cell>
          <cell r="G163" t="str">
            <v>Misc equip rental</v>
          </cell>
        </row>
        <row r="164">
          <cell r="B164" t="str">
            <v>12.12.10.30</v>
          </cell>
          <cell r="C164" t="str">
            <v>12 Support</v>
          </cell>
          <cell r="D164" t="str">
            <v>1212 General Expenses</v>
          </cell>
          <cell r="E164" t="str">
            <v>General Expenses</v>
          </cell>
          <cell r="F164" t="str">
            <v>General Expenses</v>
          </cell>
          <cell r="G164" t="str">
            <v>Mine personnel transport</v>
          </cell>
        </row>
        <row r="165">
          <cell r="B165" t="str">
            <v>12.12.10.31</v>
          </cell>
          <cell r="C165" t="str">
            <v>12 Support</v>
          </cell>
          <cell r="D165" t="str">
            <v>1212 General Expenses</v>
          </cell>
          <cell r="E165" t="str">
            <v>General Expenses</v>
          </cell>
          <cell r="F165" t="str">
            <v>General Expenses</v>
          </cell>
          <cell r="G165" t="str">
            <v>Workshop</v>
          </cell>
        </row>
        <row r="166">
          <cell r="B166" t="str">
            <v>12.12.10.32</v>
          </cell>
          <cell r="C166" t="str">
            <v>12 Support</v>
          </cell>
          <cell r="D166" t="str">
            <v>1212 General Expenses</v>
          </cell>
          <cell r="E166" t="str">
            <v>General Expenses</v>
          </cell>
          <cell r="F166" t="str">
            <v>General Expenses</v>
          </cell>
          <cell r="G166" t="str">
            <v>General Expenses</v>
          </cell>
        </row>
        <row r="167">
          <cell r="B167" t="str">
            <v>12.12.10.33</v>
          </cell>
          <cell r="C167" t="str">
            <v>12 Support</v>
          </cell>
          <cell r="D167" t="str">
            <v>1212 General Expenses</v>
          </cell>
          <cell r="E167" t="str">
            <v>General Expenses</v>
          </cell>
          <cell r="F167" t="str">
            <v>General Expenses</v>
          </cell>
          <cell r="G167" t="str">
            <v>Depreciation</v>
          </cell>
        </row>
        <row r="168">
          <cell r="B168" t="str">
            <v>12.12.10.34</v>
          </cell>
          <cell r="C168" t="str">
            <v>12 Support</v>
          </cell>
          <cell r="D168" t="str">
            <v>1212 General Expenses</v>
          </cell>
          <cell r="E168" t="str">
            <v>General Expenses</v>
          </cell>
          <cell r="F168" t="str">
            <v>General Expenses</v>
          </cell>
          <cell r="G168" t="str">
            <v>Safety elements</v>
          </cell>
        </row>
        <row r="169">
          <cell r="B169" t="str">
            <v>12.12.10.35</v>
          </cell>
          <cell r="C169" t="str">
            <v>12 Support</v>
          </cell>
          <cell r="D169" t="str">
            <v>1212 General Expenses</v>
          </cell>
          <cell r="E169" t="str">
            <v>General Expenses</v>
          </cell>
          <cell r="F169" t="str">
            <v>General Expenses</v>
          </cell>
          <cell r="G169" t="str">
            <v>Technical Office (Consumables)</v>
          </cell>
        </row>
        <row r="170">
          <cell r="B170" t="str">
            <v>12.13.10.10</v>
          </cell>
          <cell r="C170" t="str">
            <v>12 Support</v>
          </cell>
          <cell r="D170" t="str">
            <v>1213 Power</v>
          </cell>
          <cell r="E170" t="str">
            <v>Power</v>
          </cell>
          <cell r="F170" t="str">
            <v>Power</v>
          </cell>
          <cell r="G170" t="str">
            <v>Electricity</v>
          </cell>
        </row>
        <row r="171">
          <cell r="B171" t="str">
            <v>12.13.10.11</v>
          </cell>
          <cell r="C171" t="str">
            <v>12 Support</v>
          </cell>
          <cell r="D171" t="str">
            <v>1213 Power</v>
          </cell>
          <cell r="E171" t="str">
            <v>Power</v>
          </cell>
          <cell r="F171" t="str">
            <v>Power</v>
          </cell>
          <cell r="G171" t="str">
            <v>Diesel</v>
          </cell>
        </row>
        <row r="172">
          <cell r="B172" t="str">
            <v>12.13.10.12</v>
          </cell>
          <cell r="C172" t="str">
            <v>12 Support</v>
          </cell>
          <cell r="D172" t="str">
            <v>1213 Power</v>
          </cell>
          <cell r="E172" t="str">
            <v>Power</v>
          </cell>
          <cell r="F172" t="str">
            <v>Power</v>
          </cell>
          <cell r="G172" t="str">
            <v>Maint: Spares</v>
          </cell>
        </row>
        <row r="173">
          <cell r="B173" t="str">
            <v>12.13.10.13</v>
          </cell>
          <cell r="C173" t="str">
            <v>12 Support</v>
          </cell>
          <cell r="D173" t="str">
            <v>1213 Power</v>
          </cell>
          <cell r="E173" t="str">
            <v>Power</v>
          </cell>
          <cell r="F173" t="str">
            <v>Power</v>
          </cell>
          <cell r="G173" t="str">
            <v>Maint: Labour/Services</v>
          </cell>
        </row>
        <row r="174">
          <cell r="B174" t="str">
            <v>12.13.10.14</v>
          </cell>
          <cell r="C174" t="str">
            <v>12 Support</v>
          </cell>
          <cell r="D174" t="str">
            <v>1213 Power</v>
          </cell>
          <cell r="E174" t="str">
            <v>Power</v>
          </cell>
          <cell r="F174" t="str">
            <v>Power</v>
          </cell>
          <cell r="G174" t="str">
            <v>Depreciation</v>
          </cell>
        </row>
        <row r="175">
          <cell r="B175" t="str">
            <v>12.14.10.10</v>
          </cell>
          <cell r="C175" t="str">
            <v>12 Support</v>
          </cell>
          <cell r="D175" t="str">
            <v>1214 Fuel &amp; Lub</v>
          </cell>
          <cell r="E175" t="str">
            <v>Fuel &amp; Lub</v>
          </cell>
          <cell r="F175" t="str">
            <v>Fuel</v>
          </cell>
          <cell r="G175" t="str">
            <v>Survey</v>
          </cell>
        </row>
        <row r="176">
          <cell r="B176" t="str">
            <v>12.14.10.11</v>
          </cell>
          <cell r="C176" t="str">
            <v>12 Support</v>
          </cell>
          <cell r="D176" t="str">
            <v>1214 Fuel &amp; Lub</v>
          </cell>
          <cell r="E176" t="str">
            <v>Fuel &amp; Lub</v>
          </cell>
          <cell r="F176" t="str">
            <v>Fuel</v>
          </cell>
          <cell r="G176" t="str">
            <v>Geology</v>
          </cell>
        </row>
        <row r="177">
          <cell r="B177" t="str">
            <v>12.14.10.12</v>
          </cell>
          <cell r="C177" t="str">
            <v>12 Support</v>
          </cell>
          <cell r="D177" t="str">
            <v>1214 Fuel &amp; Lub</v>
          </cell>
          <cell r="E177" t="str">
            <v>Fuel &amp; Lub</v>
          </cell>
          <cell r="F177" t="str">
            <v>Fuel</v>
          </cell>
          <cell r="G177" t="str">
            <v>Coal Quality</v>
          </cell>
        </row>
        <row r="178">
          <cell r="B178" t="str">
            <v>12.14.10.13</v>
          </cell>
          <cell r="C178" t="str">
            <v>12 Support</v>
          </cell>
          <cell r="D178" t="str">
            <v>1214 Fuel &amp; Lub</v>
          </cell>
          <cell r="E178" t="str">
            <v>Fuel &amp; Lub</v>
          </cell>
          <cell r="F178" t="str">
            <v>Fuel</v>
          </cell>
          <cell r="G178" t="str">
            <v>Mine Engineering</v>
          </cell>
        </row>
        <row r="179">
          <cell r="B179" t="str">
            <v>12.14.10.14</v>
          </cell>
          <cell r="C179" t="str">
            <v>12 Support</v>
          </cell>
          <cell r="D179" t="str">
            <v>1214 Fuel &amp; Lub</v>
          </cell>
          <cell r="E179" t="str">
            <v>Fuel &amp; Lub</v>
          </cell>
          <cell r="F179" t="str">
            <v>Fuel</v>
          </cell>
          <cell r="G179" t="str">
            <v>Mine Planning</v>
          </cell>
        </row>
        <row r="180">
          <cell r="B180" t="str">
            <v>12.14.10.15</v>
          </cell>
          <cell r="C180" t="str">
            <v>12 Support</v>
          </cell>
          <cell r="D180" t="str">
            <v>1214 Fuel &amp; Lub</v>
          </cell>
          <cell r="E180" t="str">
            <v>Fuel &amp; Lub</v>
          </cell>
          <cell r="F180" t="str">
            <v>Fuel</v>
          </cell>
          <cell r="G180" t="str">
            <v>Environmental</v>
          </cell>
        </row>
        <row r="181">
          <cell r="B181" t="str">
            <v>12.14.10.16</v>
          </cell>
          <cell r="C181" t="str">
            <v>12 Support</v>
          </cell>
          <cell r="D181" t="str">
            <v>1214 Fuel &amp; Lub</v>
          </cell>
          <cell r="E181" t="str">
            <v>Fuel &amp; Lub</v>
          </cell>
          <cell r="F181" t="str">
            <v>Fuel</v>
          </cell>
          <cell r="G181" t="str">
            <v>Warehouse</v>
          </cell>
        </row>
        <row r="182">
          <cell r="B182" t="str">
            <v>12.14.10.17</v>
          </cell>
          <cell r="C182" t="str">
            <v>12 Support</v>
          </cell>
          <cell r="D182" t="str">
            <v>1214 Fuel &amp; Lub</v>
          </cell>
          <cell r="E182" t="str">
            <v>Fuel &amp; Lub</v>
          </cell>
          <cell r="F182" t="str">
            <v>Fuel</v>
          </cell>
          <cell r="G182" t="str">
            <v>Workshops</v>
          </cell>
        </row>
        <row r="183">
          <cell r="B183" t="str">
            <v>12.14.10.18</v>
          </cell>
          <cell r="C183" t="str">
            <v>12 Support</v>
          </cell>
          <cell r="D183" t="str">
            <v>1214 Fuel &amp; Lub</v>
          </cell>
          <cell r="E183" t="str">
            <v>Fuel &amp; Lub</v>
          </cell>
          <cell r="F183" t="str">
            <v>Fuel</v>
          </cell>
          <cell r="G183" t="str">
            <v>Infrastructure(Roads etc)</v>
          </cell>
        </row>
        <row r="184">
          <cell r="B184" t="str">
            <v>12.14.10.19</v>
          </cell>
          <cell r="C184" t="str">
            <v>12 Support</v>
          </cell>
          <cell r="D184" t="str">
            <v>1214 Fuel &amp; Lub</v>
          </cell>
          <cell r="E184" t="str">
            <v>Fuel &amp; Lub</v>
          </cell>
          <cell r="F184" t="str">
            <v>Fuel</v>
          </cell>
          <cell r="G184" t="str">
            <v>Dewatering/Pit Pumping/Drainage</v>
          </cell>
        </row>
        <row r="185">
          <cell r="B185" t="str">
            <v>12.14.10.20</v>
          </cell>
          <cell r="C185" t="str">
            <v>12 Support</v>
          </cell>
          <cell r="D185" t="str">
            <v>1214 Fuel &amp; Lub</v>
          </cell>
          <cell r="E185" t="str">
            <v>Fuel &amp; Lub</v>
          </cell>
          <cell r="F185" t="str">
            <v>Fuel</v>
          </cell>
          <cell r="G185" t="str">
            <v>Dumps/Reclamation/Topsoil</v>
          </cell>
        </row>
        <row r="186">
          <cell r="B186" t="str">
            <v>12.14.11.10</v>
          </cell>
          <cell r="C186" t="str">
            <v>12 Support</v>
          </cell>
          <cell r="D186" t="str">
            <v>1214 Fuel &amp; Lub</v>
          </cell>
          <cell r="E186" t="str">
            <v>Fuel &amp; Lub</v>
          </cell>
          <cell r="F186" t="str">
            <v>Lubrication</v>
          </cell>
          <cell r="G186" t="str">
            <v>Survey</v>
          </cell>
        </row>
        <row r="187">
          <cell r="B187" t="str">
            <v>12.14.11.11</v>
          </cell>
          <cell r="C187" t="str">
            <v>12 Support</v>
          </cell>
          <cell r="D187" t="str">
            <v>1214 Fuel &amp; Lub</v>
          </cell>
          <cell r="E187" t="str">
            <v>Fuel &amp; Lub</v>
          </cell>
          <cell r="F187" t="str">
            <v>Lubrication</v>
          </cell>
          <cell r="G187" t="str">
            <v>Geology</v>
          </cell>
        </row>
        <row r="188">
          <cell r="B188" t="str">
            <v>12.14.11.12</v>
          </cell>
          <cell r="C188" t="str">
            <v>12 Support</v>
          </cell>
          <cell r="D188" t="str">
            <v>1214 Fuel &amp; Lub</v>
          </cell>
          <cell r="E188" t="str">
            <v>Fuel &amp; Lub</v>
          </cell>
          <cell r="F188" t="str">
            <v>Lubrication</v>
          </cell>
          <cell r="G188" t="str">
            <v>Coal Quality</v>
          </cell>
        </row>
        <row r="189">
          <cell r="B189" t="str">
            <v>12.14.11.13</v>
          </cell>
          <cell r="C189" t="str">
            <v>12 Support</v>
          </cell>
          <cell r="D189" t="str">
            <v>1214 Fuel &amp; Lub</v>
          </cell>
          <cell r="E189" t="str">
            <v>Fuel &amp; Lub</v>
          </cell>
          <cell r="F189" t="str">
            <v>Lubrication</v>
          </cell>
          <cell r="G189" t="str">
            <v>Mine Engineering</v>
          </cell>
        </row>
        <row r="190">
          <cell r="B190" t="str">
            <v>12.14.11.14</v>
          </cell>
          <cell r="C190" t="str">
            <v>12 Support</v>
          </cell>
          <cell r="D190" t="str">
            <v>1214 Fuel &amp; Lub</v>
          </cell>
          <cell r="E190" t="str">
            <v>Fuel &amp; Lub</v>
          </cell>
          <cell r="F190" t="str">
            <v>Lubrication</v>
          </cell>
          <cell r="G190" t="str">
            <v>Mine Planning</v>
          </cell>
        </row>
        <row r="191">
          <cell r="B191" t="str">
            <v>12.14.11.15</v>
          </cell>
          <cell r="C191" t="str">
            <v>12 Support</v>
          </cell>
          <cell r="D191" t="str">
            <v>1214 Fuel &amp; Lub</v>
          </cell>
          <cell r="E191" t="str">
            <v>Fuel &amp; Lub</v>
          </cell>
          <cell r="F191" t="str">
            <v>Lubrication</v>
          </cell>
          <cell r="G191" t="str">
            <v>Environmental</v>
          </cell>
        </row>
        <row r="192">
          <cell r="B192" t="str">
            <v>12.14.11.16</v>
          </cell>
          <cell r="C192" t="str">
            <v>12 Support</v>
          </cell>
          <cell r="D192" t="str">
            <v>1214 Fuel &amp; Lub</v>
          </cell>
          <cell r="E192" t="str">
            <v>Fuel &amp; Lub</v>
          </cell>
          <cell r="F192" t="str">
            <v>Lubrication</v>
          </cell>
          <cell r="G192" t="str">
            <v>Warehouse</v>
          </cell>
        </row>
        <row r="193">
          <cell r="B193" t="str">
            <v>12.14.11.17</v>
          </cell>
          <cell r="C193" t="str">
            <v>12 Support</v>
          </cell>
          <cell r="D193" t="str">
            <v>1214 Fuel &amp; Lub</v>
          </cell>
          <cell r="E193" t="str">
            <v>Fuel &amp; Lub</v>
          </cell>
          <cell r="F193" t="str">
            <v>Lubrication</v>
          </cell>
          <cell r="G193" t="str">
            <v>Workshops</v>
          </cell>
        </row>
        <row r="194">
          <cell r="B194" t="str">
            <v>12.14.11.18</v>
          </cell>
          <cell r="C194" t="str">
            <v>12 Support</v>
          </cell>
          <cell r="D194" t="str">
            <v>1214 Fuel &amp; Lub</v>
          </cell>
          <cell r="E194" t="str">
            <v>Fuel &amp; Lub</v>
          </cell>
          <cell r="F194" t="str">
            <v>Lubrication</v>
          </cell>
          <cell r="G194" t="str">
            <v>Infrastructure(Roads etc)</v>
          </cell>
        </row>
        <row r="195">
          <cell r="B195" t="str">
            <v>12.14.11.19</v>
          </cell>
          <cell r="C195" t="str">
            <v>12 Support</v>
          </cell>
          <cell r="D195" t="str">
            <v>1214 Fuel &amp; Lub</v>
          </cell>
          <cell r="E195" t="str">
            <v>Fuel &amp; Lub</v>
          </cell>
          <cell r="F195" t="str">
            <v>Lubrication</v>
          </cell>
          <cell r="G195" t="str">
            <v>Dewatering/Pit Pumping/Drainage</v>
          </cell>
        </row>
        <row r="196">
          <cell r="B196" t="str">
            <v>12.14.11.20</v>
          </cell>
          <cell r="C196" t="str">
            <v>12 Support</v>
          </cell>
          <cell r="D196" t="str">
            <v>1214 Fuel &amp; Lub</v>
          </cell>
          <cell r="E196" t="str">
            <v>Fuel &amp; Lub</v>
          </cell>
          <cell r="F196" t="str">
            <v>Lubrication</v>
          </cell>
          <cell r="G196" t="str">
            <v>Dumps/Reclamation/Topsoil</v>
          </cell>
        </row>
        <row r="197">
          <cell r="B197" t="str">
            <v>13.10</v>
          </cell>
          <cell r="C197" t="str">
            <v>13 Coal Handling</v>
          </cell>
          <cell r="D197" t="str">
            <v>1310 Labour</v>
          </cell>
          <cell r="E197" t="str">
            <v>Labour</v>
          </cell>
          <cell r="F197" t="str">
            <v>Labour</v>
          </cell>
          <cell r="G197" t="str">
            <v>Labour</v>
          </cell>
        </row>
        <row r="198">
          <cell r="B198" t="str">
            <v>13.10.10</v>
          </cell>
          <cell r="C198" t="str">
            <v>13 Coal Handling</v>
          </cell>
          <cell r="D198" t="str">
            <v>1310 Labour</v>
          </cell>
          <cell r="E198" t="str">
            <v>Temporary Employees</v>
          </cell>
          <cell r="F198" t="str">
            <v>Temporary Employees</v>
          </cell>
          <cell r="G198" t="str">
            <v>Temporary Employees</v>
          </cell>
        </row>
        <row r="199">
          <cell r="B199" t="str">
            <v>13.11</v>
          </cell>
          <cell r="C199" t="str">
            <v>13 Coal Handling</v>
          </cell>
          <cell r="D199" t="str">
            <v xml:space="preserve">1311 Crushing </v>
          </cell>
          <cell r="E199" t="str">
            <v xml:space="preserve">Crushing </v>
          </cell>
          <cell r="F199" t="str">
            <v>Crushing</v>
          </cell>
          <cell r="G199" t="str">
            <v xml:space="preserve">Crushing </v>
          </cell>
        </row>
        <row r="200">
          <cell r="B200" t="str">
            <v>13.12</v>
          </cell>
          <cell r="C200" t="str">
            <v>13 Coal Handling</v>
          </cell>
          <cell r="D200" t="str">
            <v xml:space="preserve">1311 Crushing </v>
          </cell>
          <cell r="E200" t="str">
            <v xml:space="preserve">Crushing </v>
          </cell>
          <cell r="F200" t="str">
            <v>Crushing</v>
          </cell>
          <cell r="G200" t="str">
            <v>Depreciation</v>
          </cell>
        </row>
        <row r="201">
          <cell r="B201" t="str">
            <v>14.10</v>
          </cell>
          <cell r="C201" t="str">
            <v>14 Admin &amp; Infrastructure</v>
          </cell>
          <cell r="D201" t="str">
            <v>1410 Labour</v>
          </cell>
          <cell r="E201" t="str">
            <v>Labour</v>
          </cell>
          <cell r="F201" t="str">
            <v>Labour</v>
          </cell>
          <cell r="G201" t="str">
            <v>Labour</v>
          </cell>
        </row>
        <row r="202">
          <cell r="B202" t="str">
            <v>14.10.10</v>
          </cell>
          <cell r="C202" t="str">
            <v>14 Admin &amp; Infrastructure</v>
          </cell>
          <cell r="D202" t="str">
            <v>1410 Labour</v>
          </cell>
          <cell r="E202" t="str">
            <v>Temporary Employees</v>
          </cell>
          <cell r="F202" t="str">
            <v>Temporary Employees</v>
          </cell>
          <cell r="G202" t="str">
            <v>Temporary Employees</v>
          </cell>
        </row>
        <row r="203">
          <cell r="B203" t="str">
            <v>14.11.10.10</v>
          </cell>
          <cell r="C203" t="str">
            <v>14 Admin &amp; Infrastructure</v>
          </cell>
          <cell r="D203" t="str">
            <v>1411 General Expenses</v>
          </cell>
          <cell r="E203" t="str">
            <v>Fees</v>
          </cell>
          <cell r="F203" t="str">
            <v>Plan Vallejo</v>
          </cell>
          <cell r="G203" t="str">
            <v>Plan Vallejo</v>
          </cell>
        </row>
        <row r="204">
          <cell r="B204" t="str">
            <v>14.11.10.11</v>
          </cell>
          <cell r="C204" t="str">
            <v>14 Admin &amp; Infrastructure</v>
          </cell>
          <cell r="D204" t="str">
            <v>1411 General Expenses</v>
          </cell>
          <cell r="E204" t="str">
            <v>Fees</v>
          </cell>
          <cell r="F204" t="str">
            <v>Parra Rodriguez - Ingeominas</v>
          </cell>
          <cell r="G204" t="str">
            <v>Parra Rodriguez - Ingeominas</v>
          </cell>
        </row>
        <row r="205">
          <cell r="B205" t="str">
            <v>14.11.10.12</v>
          </cell>
          <cell r="C205" t="str">
            <v>14 Admin &amp; Infrastructure</v>
          </cell>
          <cell r="D205" t="str">
            <v>1411 General Expenses</v>
          </cell>
          <cell r="E205" t="str">
            <v>Fees</v>
          </cell>
          <cell r="F205" t="str">
            <v>Lewis &amp; Willis - Tax Issues</v>
          </cell>
          <cell r="G205" t="str">
            <v>Lewis &amp; Willis - Tax Issues</v>
          </cell>
        </row>
        <row r="206">
          <cell r="B206" t="str">
            <v>14.11.10.13</v>
          </cell>
          <cell r="C206" t="str">
            <v>14 Admin &amp; Infrastructure</v>
          </cell>
          <cell r="D206" t="str">
            <v>1411 General Expenses</v>
          </cell>
          <cell r="E206" t="str">
            <v>Fees</v>
          </cell>
          <cell r="F206" t="str">
            <v>Mine Planning Consulting Fees</v>
          </cell>
          <cell r="G206" t="str">
            <v>Mine Planning Consulting Fees</v>
          </cell>
        </row>
        <row r="207">
          <cell r="B207" t="str">
            <v>14.11.10.14</v>
          </cell>
          <cell r="C207" t="str">
            <v>14 Admin &amp; Infrastructure</v>
          </cell>
          <cell r="D207" t="str">
            <v>1411 General Expenses</v>
          </cell>
          <cell r="E207" t="str">
            <v>Fees</v>
          </cell>
          <cell r="F207" t="str">
            <v>Other</v>
          </cell>
          <cell r="G207" t="str">
            <v>Other</v>
          </cell>
        </row>
        <row r="208">
          <cell r="B208" t="str">
            <v>14.11.11</v>
          </cell>
          <cell r="C208" t="str">
            <v>14 Admin &amp; Infrastructure</v>
          </cell>
          <cell r="D208" t="str">
            <v>1411 General Expenses</v>
          </cell>
          <cell r="E208" t="str">
            <v>Taxes</v>
          </cell>
          <cell r="F208" t="str">
            <v>Taxes</v>
          </cell>
          <cell r="G208" t="str">
            <v>Taxes</v>
          </cell>
        </row>
        <row r="209">
          <cell r="B209" t="str">
            <v>14.11.12</v>
          </cell>
          <cell r="C209" t="str">
            <v>14 Admin &amp; Infrastructure</v>
          </cell>
          <cell r="D209" t="str">
            <v>1411 General Expenses</v>
          </cell>
          <cell r="E209" t="str">
            <v>Contract Stamp Tax</v>
          </cell>
          <cell r="F209" t="str">
            <v>Contract Stamp Tax</v>
          </cell>
          <cell r="G209" t="str">
            <v>Contract Stamp Tax</v>
          </cell>
        </row>
        <row r="210">
          <cell r="B210" t="str">
            <v>14.11.13.10</v>
          </cell>
          <cell r="C210" t="str">
            <v>14 Admin &amp; Infrastructure</v>
          </cell>
          <cell r="D210" t="str">
            <v>1411 General Expenses</v>
          </cell>
          <cell r="E210" t="str">
            <v>Rentals</v>
          </cell>
          <cell r="F210" t="str">
            <v>Land Surface Amortization</v>
          </cell>
          <cell r="G210" t="str">
            <v>Ingeominas</v>
          </cell>
        </row>
        <row r="211">
          <cell r="B211" t="str">
            <v>14.11.13.11</v>
          </cell>
          <cell r="C211" t="str">
            <v>14 Admin &amp; Infrastructure</v>
          </cell>
          <cell r="D211" t="str">
            <v>1411 General Expenses</v>
          </cell>
          <cell r="E211" t="str">
            <v>Rentals</v>
          </cell>
          <cell r="F211" t="str">
            <v>Expats Apartments (Barr &amp; SM)</v>
          </cell>
          <cell r="G211" t="str">
            <v>Expats Apartments (Barr &amp; SM)</v>
          </cell>
        </row>
        <row r="212">
          <cell r="B212" t="str">
            <v>14.11.13.12</v>
          </cell>
          <cell r="C212" t="str">
            <v>14 Admin &amp; Infrastructure</v>
          </cell>
          <cell r="D212" t="str">
            <v>1411 General Expenses</v>
          </cell>
          <cell r="E212" t="str">
            <v>Rentals</v>
          </cell>
          <cell r="F212" t="str">
            <v>Rental Space for Antenna</v>
          </cell>
          <cell r="G212" t="str">
            <v>Rental Space for Antenna</v>
          </cell>
        </row>
        <row r="213">
          <cell r="B213" t="str">
            <v>14.11.13.13</v>
          </cell>
          <cell r="C213" t="str">
            <v>14 Admin &amp; Infrastructure</v>
          </cell>
          <cell r="D213" t="str">
            <v>1411 General Expenses</v>
          </cell>
          <cell r="E213" t="str">
            <v>Rentals</v>
          </cell>
          <cell r="F213" t="str">
            <v>Light Vehicles</v>
          </cell>
          <cell r="G213" t="str">
            <v>Light Vehicles</v>
          </cell>
        </row>
        <row r="214">
          <cell r="B214" t="str">
            <v>14.11.13.14</v>
          </cell>
          <cell r="C214" t="str">
            <v>14 Admin &amp; Infrastructure</v>
          </cell>
          <cell r="D214" t="str">
            <v>1411 General Expenses</v>
          </cell>
          <cell r="E214" t="str">
            <v>Rentals</v>
          </cell>
          <cell r="F214" t="str">
            <v>Other Rentals</v>
          </cell>
          <cell r="G214" t="str">
            <v>Other Rentals</v>
          </cell>
        </row>
        <row r="215">
          <cell r="B215" t="str">
            <v>14.11.14</v>
          </cell>
          <cell r="C215" t="str">
            <v>14 Admin &amp; Infrastructure</v>
          </cell>
          <cell r="D215" t="str">
            <v>1411 General Expenses</v>
          </cell>
          <cell r="E215" t="str">
            <v>Contributions</v>
          </cell>
          <cell r="F215" t="str">
            <v>Contributions</v>
          </cell>
          <cell r="G215" t="str">
            <v>Contributions</v>
          </cell>
        </row>
        <row r="216">
          <cell r="B216" t="str">
            <v>14.11.15</v>
          </cell>
          <cell r="C216" t="str">
            <v>14 Admin &amp; Infrastructure</v>
          </cell>
          <cell r="D216" t="str">
            <v>1411 General Expenses</v>
          </cell>
          <cell r="E216" t="str">
            <v>Insurance</v>
          </cell>
          <cell r="F216" t="str">
            <v>Insurance</v>
          </cell>
          <cell r="G216" t="str">
            <v>Insurance</v>
          </cell>
        </row>
        <row r="217">
          <cell r="B217" t="str">
            <v>14.11.16</v>
          </cell>
          <cell r="C217" t="str">
            <v>14 Admin &amp; Infrastructure</v>
          </cell>
          <cell r="D217" t="str">
            <v>1411 General Expenses</v>
          </cell>
          <cell r="E217" t="str">
            <v>Contractor Special &amp; Personnel Insurance</v>
          </cell>
          <cell r="F217" t="str">
            <v>Contractor Special &amp; Personnel Insurance</v>
          </cell>
          <cell r="G217" t="str">
            <v>Contractor Special &amp; Personnel Insurance</v>
          </cell>
        </row>
        <row r="218">
          <cell r="B218" t="str">
            <v>14.11.17</v>
          </cell>
          <cell r="C218" t="str">
            <v>14 Admin &amp; Infrastructure</v>
          </cell>
          <cell r="D218" t="str">
            <v>1411 General Expenses</v>
          </cell>
          <cell r="E218" t="str">
            <v>Legal Expenses</v>
          </cell>
          <cell r="F218" t="str">
            <v>Legal Expenses</v>
          </cell>
          <cell r="G218" t="str">
            <v>Legal Expenses</v>
          </cell>
        </row>
        <row r="219">
          <cell r="B219" t="str">
            <v>14.11.18</v>
          </cell>
          <cell r="C219" t="str">
            <v>14 Admin &amp; Infrastructure</v>
          </cell>
          <cell r="D219" t="str">
            <v>1411 General Expenses</v>
          </cell>
          <cell r="E219" t="str">
            <v>Maintenance &amp; Repairs</v>
          </cell>
          <cell r="F219" t="str">
            <v>Maintenance &amp; Repairs</v>
          </cell>
          <cell r="G219" t="str">
            <v>Maintenance &amp; Repairs</v>
          </cell>
        </row>
        <row r="220">
          <cell r="B220" t="str">
            <v>14.11.19</v>
          </cell>
          <cell r="C220" t="str">
            <v>14 Admin &amp; Infrastructure</v>
          </cell>
          <cell r="D220" t="str">
            <v>1411 General Expenses</v>
          </cell>
          <cell r="E220" t="str">
            <v>Travel Expenses</v>
          </cell>
          <cell r="F220" t="str">
            <v>Travel Expenses</v>
          </cell>
          <cell r="G220" t="str">
            <v>Travel Expenses</v>
          </cell>
        </row>
        <row r="221">
          <cell r="B221" t="str">
            <v>14.11.20.10</v>
          </cell>
          <cell r="C221" t="str">
            <v>14 Admin &amp; Infrastructure</v>
          </cell>
          <cell r="D221" t="str">
            <v>1411 General Expenses</v>
          </cell>
          <cell r="E221" t="str">
            <v>Fuel &amp; Lubs</v>
          </cell>
          <cell r="F221" t="str">
            <v>Fuel &amp; Lubs</v>
          </cell>
          <cell r="G221" t="str">
            <v>Fuel</v>
          </cell>
        </row>
        <row r="222">
          <cell r="B222" t="str">
            <v>14.11.20.11</v>
          </cell>
          <cell r="C222" t="str">
            <v>14 Admin &amp; Infrastructure</v>
          </cell>
          <cell r="D222" t="str">
            <v>1411 General Expenses</v>
          </cell>
          <cell r="E222" t="str">
            <v>Fuel &amp; Lubs</v>
          </cell>
          <cell r="F222" t="str">
            <v>Fuel &amp; Lubs</v>
          </cell>
          <cell r="G222" t="str">
            <v>Lubrication</v>
          </cell>
        </row>
        <row r="223">
          <cell r="B223" t="str">
            <v>14.11.21</v>
          </cell>
          <cell r="C223" t="str">
            <v>14 Admin &amp; Infrastructure</v>
          </cell>
          <cell r="D223" t="str">
            <v>1411 General Expenses</v>
          </cell>
          <cell r="E223" t="str">
            <v>Spare Parts &amp; Supplies</v>
          </cell>
          <cell r="F223" t="str">
            <v>Spare Parts &amp; Supplies</v>
          </cell>
          <cell r="G223" t="str">
            <v>Spare Parts &amp; Supplies</v>
          </cell>
        </row>
        <row r="224">
          <cell r="B224" t="str">
            <v>14.11.22</v>
          </cell>
          <cell r="C224" t="str">
            <v>14 Admin &amp; Infrastructure</v>
          </cell>
          <cell r="D224" t="str">
            <v>1411 General Expenses</v>
          </cell>
          <cell r="E224" t="str">
            <v>Social Investment (separate cost item)</v>
          </cell>
          <cell r="F224" t="str">
            <v>Social Investment (separate cost item)</v>
          </cell>
          <cell r="G224" t="str">
            <v>Social Investment (separate cost item)</v>
          </cell>
        </row>
        <row r="225">
          <cell r="B225" t="str">
            <v>14.11.23</v>
          </cell>
          <cell r="C225" t="str">
            <v>14 Admin &amp; Infrastructure</v>
          </cell>
          <cell r="D225" t="str">
            <v>1411 General Expenses</v>
          </cell>
          <cell r="E225" t="str">
            <v>Royalties (separate cost item)</v>
          </cell>
          <cell r="F225" t="str">
            <v>Royalties (separate cost item)</v>
          </cell>
          <cell r="G225" t="str">
            <v>Royalties (separate cost item)</v>
          </cell>
        </row>
        <row r="226">
          <cell r="B226" t="str">
            <v>14.11.24</v>
          </cell>
          <cell r="C226" t="str">
            <v>14 Admin &amp; Infrastructure</v>
          </cell>
          <cell r="D226" t="str">
            <v>1411 General Expenses</v>
          </cell>
          <cell r="E226" t="str">
            <v>TV Service</v>
          </cell>
          <cell r="F226" t="str">
            <v>TV Service</v>
          </cell>
          <cell r="G226" t="str">
            <v>TV Service</v>
          </cell>
        </row>
        <row r="227">
          <cell r="B227" t="str">
            <v>14.11.25</v>
          </cell>
          <cell r="C227" t="str">
            <v>14 Admin &amp; Infrastructure</v>
          </cell>
          <cell r="D227" t="str">
            <v>1411 General Expenses</v>
          </cell>
          <cell r="E227" t="str">
            <v>Protective Clothing</v>
          </cell>
          <cell r="F227" t="str">
            <v>Protective Clothing</v>
          </cell>
          <cell r="G227" t="str">
            <v>Protective Clothing</v>
          </cell>
        </row>
        <row r="228">
          <cell r="B228" t="str">
            <v>14.11.26</v>
          </cell>
          <cell r="C228" t="str">
            <v>14 Admin &amp; Infrastructure</v>
          </cell>
          <cell r="D228" t="str">
            <v>1411 General Expenses</v>
          </cell>
          <cell r="E228" t="str">
            <v>Expats Permits</v>
          </cell>
          <cell r="F228" t="str">
            <v>Expats Permits</v>
          </cell>
          <cell r="G228" t="str">
            <v>Expats Permits</v>
          </cell>
        </row>
        <row r="229">
          <cell r="B229" t="str">
            <v>14.11.27</v>
          </cell>
          <cell r="C229" t="str">
            <v>14 Admin &amp; Infrastructure</v>
          </cell>
          <cell r="D229" t="str">
            <v>1411 General Expenses</v>
          </cell>
          <cell r="E229" t="str">
            <v>Other (stationary, tea/coffee, water, etc)</v>
          </cell>
          <cell r="F229" t="str">
            <v>Other (stationary, tea/coffee, water, etc)</v>
          </cell>
          <cell r="G229" t="str">
            <v>Other (stationary, tea/coffee, water, etc)</v>
          </cell>
        </row>
        <row r="230">
          <cell r="B230" t="str">
            <v>14.11.28</v>
          </cell>
          <cell r="C230" t="str">
            <v>14 Admin &amp; Infrastructure</v>
          </cell>
          <cell r="D230" t="str">
            <v>1411 General Expenses</v>
          </cell>
          <cell r="E230" t="str">
            <v>Medical Expenses</v>
          </cell>
          <cell r="F230" t="str">
            <v>Medical Expenses</v>
          </cell>
          <cell r="G230" t="str">
            <v>Medical expenses &amp; Medicines</v>
          </cell>
        </row>
        <row r="231">
          <cell r="B231" t="str">
            <v>14.11.29</v>
          </cell>
          <cell r="C231" t="str">
            <v>14 Admin &amp; Infrastructure</v>
          </cell>
          <cell r="D231" t="str">
            <v>1411 General Expenses</v>
          </cell>
          <cell r="E231" t="str">
            <v>Safety elements</v>
          </cell>
          <cell r="F231" t="str">
            <v>Safety elements</v>
          </cell>
          <cell r="G231" t="str">
            <v>Safety elements</v>
          </cell>
        </row>
        <row r="232">
          <cell r="B232" t="str">
            <v>14.12</v>
          </cell>
          <cell r="C232" t="str">
            <v>14 Admin &amp; Infrastructure</v>
          </cell>
          <cell r="D232" t="str">
            <v>1412 Power</v>
          </cell>
          <cell r="E232" t="str">
            <v>Power</v>
          </cell>
          <cell r="F232" t="str">
            <v>Power</v>
          </cell>
          <cell r="G232" t="str">
            <v>Power</v>
          </cell>
        </row>
        <row r="233">
          <cell r="B233" t="str">
            <v>14.13.10</v>
          </cell>
          <cell r="C233" t="str">
            <v>14 Admin &amp; Infrastructure</v>
          </cell>
          <cell r="D233" t="str">
            <v>1413 Contracted Services</v>
          </cell>
          <cell r="E233" t="str">
            <v>Carbofood Cleaning Services</v>
          </cell>
          <cell r="F233" t="str">
            <v>Carbofood Cleaning Services</v>
          </cell>
          <cell r="G233" t="str">
            <v>Carbofood Cleaning Services</v>
          </cell>
        </row>
        <row r="234">
          <cell r="B234" t="str">
            <v>14.13.11</v>
          </cell>
          <cell r="C234" t="str">
            <v>14 Admin &amp; Infrastructure</v>
          </cell>
          <cell r="D234" t="str">
            <v>1413 Contracted Services</v>
          </cell>
          <cell r="E234" t="str">
            <v>Meals</v>
          </cell>
          <cell r="F234" t="str">
            <v>Meals</v>
          </cell>
          <cell r="G234" t="str">
            <v>Meals</v>
          </cell>
        </row>
        <row r="235">
          <cell r="B235" t="str">
            <v>14.13.12</v>
          </cell>
          <cell r="C235" t="str">
            <v>14 Admin &amp; Infrastructure</v>
          </cell>
          <cell r="D235" t="str">
            <v>1413 Contracted Services</v>
          </cell>
          <cell r="E235" t="str">
            <v>Temporary Employees</v>
          </cell>
          <cell r="F235" t="str">
            <v>Temporary Employees</v>
          </cell>
          <cell r="G235" t="str">
            <v>Temporary Employees</v>
          </cell>
        </row>
        <row r="236">
          <cell r="B236" t="str">
            <v>14.13.13</v>
          </cell>
          <cell r="C236" t="str">
            <v>14 Admin &amp; Infrastructure</v>
          </cell>
          <cell r="D236" t="str">
            <v>1413 Contracted Services</v>
          </cell>
          <cell r="E236" t="str">
            <v>Electricity (separate cost item)</v>
          </cell>
          <cell r="F236" t="str">
            <v>Electricity (separate cost item)</v>
          </cell>
          <cell r="G236" t="str">
            <v>Electricity (separate cost item)</v>
          </cell>
        </row>
        <row r="237">
          <cell r="B237" t="str">
            <v>14.13.14</v>
          </cell>
          <cell r="C237" t="str">
            <v>14 Admin &amp; Infrastructure</v>
          </cell>
          <cell r="D237" t="str">
            <v>1413 Contracted Services</v>
          </cell>
          <cell r="E237" t="str">
            <v>Telephone &amp; mobiles</v>
          </cell>
          <cell r="F237" t="str">
            <v>Telephone &amp; mobiles</v>
          </cell>
          <cell r="G237" t="str">
            <v>Telephone &amp; mobiles</v>
          </cell>
        </row>
        <row r="238">
          <cell r="B238" t="str">
            <v>14.13.15</v>
          </cell>
          <cell r="C238" t="str">
            <v>14 Admin &amp; Infrastructure</v>
          </cell>
          <cell r="D238" t="str">
            <v>1413 Contracted Services</v>
          </cell>
          <cell r="E238" t="str">
            <v>Internet mail service</v>
          </cell>
          <cell r="F238" t="str">
            <v>Internet mail service</v>
          </cell>
          <cell r="G238" t="str">
            <v>Internet mail service</v>
          </cell>
        </row>
        <row r="239">
          <cell r="B239" t="str">
            <v>14.13.16</v>
          </cell>
          <cell r="C239" t="str">
            <v>14 Admin &amp; Infrastructure</v>
          </cell>
          <cell r="D239" t="str">
            <v>1413 Contracted Services</v>
          </cell>
          <cell r="E239" t="str">
            <v>Transport of Employees</v>
          </cell>
          <cell r="F239" t="str">
            <v>Transport of Employees</v>
          </cell>
          <cell r="G239" t="str">
            <v>Transport of Employees</v>
          </cell>
        </row>
        <row r="240">
          <cell r="B240" t="str">
            <v>14.13.17</v>
          </cell>
          <cell r="C240" t="str">
            <v>14 Admin &amp; Infrastructure</v>
          </cell>
          <cell r="D240" t="str">
            <v>1413 Contracted Services</v>
          </cell>
          <cell r="E240" t="str">
            <v>Transport of Materials</v>
          </cell>
          <cell r="F240" t="str">
            <v>Transport of Materials</v>
          </cell>
          <cell r="G240" t="str">
            <v>Transport of Materials</v>
          </cell>
        </row>
        <row r="241">
          <cell r="B241" t="str">
            <v>14.13.18</v>
          </cell>
          <cell r="C241" t="str">
            <v>14 Admin &amp; Infrastructure</v>
          </cell>
          <cell r="D241" t="str">
            <v>1413 Contracted Services</v>
          </cell>
          <cell r="E241" t="str">
            <v>EIS fees</v>
          </cell>
          <cell r="F241" t="str">
            <v>EIS fees</v>
          </cell>
          <cell r="G241" t="str">
            <v>EIS fees</v>
          </cell>
        </row>
        <row r="242">
          <cell r="B242" t="str">
            <v>14.13.19</v>
          </cell>
          <cell r="C242" t="str">
            <v>14 Admin &amp; Infrastructure</v>
          </cell>
          <cell r="D242" t="str">
            <v>1413 Contracted Services</v>
          </cell>
          <cell r="E242" t="str">
            <v>Airplane</v>
          </cell>
          <cell r="F242" t="str">
            <v>Airplane</v>
          </cell>
          <cell r="G242" t="str">
            <v>Airplane</v>
          </cell>
        </row>
        <row r="243">
          <cell r="B243" t="str">
            <v>14.13.20</v>
          </cell>
          <cell r="C243" t="str">
            <v>14 Admin &amp; Infrastructure</v>
          </cell>
          <cell r="D243" t="str">
            <v>1413 Contracted Services</v>
          </cell>
          <cell r="E243" t="str">
            <v>Freight Services</v>
          </cell>
          <cell r="F243" t="str">
            <v>Freight Services</v>
          </cell>
          <cell r="G243" t="str">
            <v>Freight Services</v>
          </cell>
        </row>
        <row r="244">
          <cell r="B244" t="str">
            <v>14.13.21</v>
          </cell>
          <cell r="C244" t="str">
            <v>14 Admin &amp; Infrastructure</v>
          </cell>
          <cell r="D244" t="str">
            <v>1413 Contracted Services</v>
          </cell>
          <cell r="E244" t="str">
            <v>Other Services</v>
          </cell>
          <cell r="F244" t="str">
            <v>Other Services</v>
          </cell>
          <cell r="G244" t="str">
            <v>Other Services</v>
          </cell>
        </row>
        <row r="245">
          <cell r="B245" t="str">
            <v>15.11</v>
          </cell>
          <cell r="C245" t="str">
            <v>15 Contractor</v>
          </cell>
          <cell r="D245" t="str">
            <v>1511 Contractor Margin</v>
          </cell>
          <cell r="E245" t="str">
            <v>Contractor Margin</v>
          </cell>
          <cell r="F245" t="str">
            <v>Contractor Margin</v>
          </cell>
          <cell r="G245" t="str">
            <v>Contractor Margin</v>
          </cell>
        </row>
        <row r="246">
          <cell r="B246" t="str">
            <v>15.14</v>
          </cell>
          <cell r="C246" t="str">
            <v>15 Contractor</v>
          </cell>
          <cell r="D246" t="str">
            <v>1514 Mobilisation of Equipment</v>
          </cell>
          <cell r="E246" t="str">
            <v>Mobilisation of Equipment</v>
          </cell>
          <cell r="F246" t="str">
            <v>Mobilisation of Equipment</v>
          </cell>
          <cell r="G246" t="str">
            <v>Mobilisation of Equipment</v>
          </cell>
        </row>
        <row r="247">
          <cell r="B247" t="str">
            <v>15.12</v>
          </cell>
          <cell r="C247" t="str">
            <v>15 Contractor</v>
          </cell>
          <cell r="D247" t="str">
            <v>1512 Contractor Ratio</v>
          </cell>
          <cell r="E247" t="str">
            <v>Contractor Ratio</v>
          </cell>
          <cell r="F247" t="str">
            <v>Contractor Ratio</v>
          </cell>
          <cell r="G247" t="str">
            <v>Contractor Ratio</v>
          </cell>
        </row>
        <row r="248">
          <cell r="B248" t="str">
            <v>16.11</v>
          </cell>
          <cell r="C248" t="str">
            <v>16 Rail &amp; Transport</v>
          </cell>
          <cell r="D248" t="str">
            <v>1611 Labour</v>
          </cell>
          <cell r="E248" t="str">
            <v>Labour</v>
          </cell>
          <cell r="F248" t="str">
            <v>Labour</v>
          </cell>
          <cell r="G248" t="str">
            <v>Labour</v>
          </cell>
        </row>
        <row r="249">
          <cell r="B249" t="str">
            <v>16.12</v>
          </cell>
          <cell r="C249" t="str">
            <v>16 Rail &amp; Transport</v>
          </cell>
          <cell r="D249" t="str">
            <v>1612 General Expenses</v>
          </cell>
          <cell r="E249" t="str">
            <v>General Expenses</v>
          </cell>
          <cell r="F249" t="str">
            <v>General Expenses</v>
          </cell>
          <cell r="G249" t="str">
            <v>General Expenses</v>
          </cell>
        </row>
        <row r="250">
          <cell r="B250" t="str">
            <v>16.13</v>
          </cell>
          <cell r="C250" t="str">
            <v>16 Rail &amp; Transport</v>
          </cell>
          <cell r="D250" t="str">
            <v>1613 Fuel &amp; Lub</v>
          </cell>
          <cell r="E250" t="str">
            <v>Fuel &amp; Lub</v>
          </cell>
          <cell r="F250" t="str">
            <v>Fuel &amp; Lub</v>
          </cell>
          <cell r="G250" t="str">
            <v>Fuel &amp; Lub</v>
          </cell>
        </row>
        <row r="251">
          <cell r="B251" t="str">
            <v>16.14</v>
          </cell>
          <cell r="C251" t="str">
            <v>16 Rail &amp; Transport</v>
          </cell>
          <cell r="D251" t="str">
            <v>1614 Spare Parts</v>
          </cell>
          <cell r="E251" t="str">
            <v>Spare Parts</v>
          </cell>
          <cell r="F251" t="str">
            <v>Spare Parts</v>
          </cell>
          <cell r="G251" t="str">
            <v>Spare Parts</v>
          </cell>
        </row>
        <row r="252">
          <cell r="B252" t="str">
            <v>16.15</v>
          </cell>
          <cell r="C252" t="str">
            <v>16 Rail &amp; Transport</v>
          </cell>
          <cell r="D252" t="str">
            <v>1615 Trasnport</v>
          </cell>
          <cell r="E252" t="str">
            <v>Transport</v>
          </cell>
          <cell r="F252" t="str">
            <v>Transport</v>
          </cell>
          <cell r="G252" t="str">
            <v>Transport</v>
          </cell>
        </row>
        <row r="253">
          <cell r="B253" t="str">
            <v>16.16</v>
          </cell>
          <cell r="C253" t="str">
            <v>16 Rail &amp; Transport</v>
          </cell>
          <cell r="D253" t="str">
            <v>1616 Contracted Services</v>
          </cell>
          <cell r="E253" t="str">
            <v>Contracted Services</v>
          </cell>
          <cell r="F253" t="str">
            <v>Contracted Services</v>
          </cell>
          <cell r="G253" t="str">
            <v>Contracted Services</v>
          </cell>
        </row>
        <row r="254">
          <cell r="B254" t="str">
            <v>16.20</v>
          </cell>
          <cell r="C254" t="str">
            <v>16 Rail &amp; Transport</v>
          </cell>
          <cell r="D254" t="str">
            <v>1616 Contracted Services</v>
          </cell>
          <cell r="E254" t="str">
            <v>Road Maintenance</v>
          </cell>
          <cell r="F254" t="str">
            <v>Road Maintenance</v>
          </cell>
          <cell r="G254" t="str">
            <v xml:space="preserve">La Loma - Plan Bonito Road </v>
          </cell>
        </row>
        <row r="255">
          <cell r="B255" t="str">
            <v>17.11</v>
          </cell>
          <cell r="C255" t="str">
            <v>17 Port</v>
          </cell>
          <cell r="D255" t="str">
            <v>1711 Labour</v>
          </cell>
          <cell r="E255" t="str">
            <v>Labour</v>
          </cell>
          <cell r="F255" t="str">
            <v>Labour</v>
          </cell>
          <cell r="G255" t="str">
            <v>Labour</v>
          </cell>
        </row>
        <row r="256">
          <cell r="B256" t="str">
            <v>17.12</v>
          </cell>
          <cell r="C256" t="str">
            <v>17 Port</v>
          </cell>
          <cell r="D256" t="str">
            <v>1712 Fuel &amp; Lub</v>
          </cell>
          <cell r="E256" t="str">
            <v>Fuel &amp; Lub</v>
          </cell>
          <cell r="F256" t="str">
            <v>Fuel &amp; Lub</v>
          </cell>
          <cell r="G256" t="str">
            <v>Fuel &amp; Lub</v>
          </cell>
        </row>
        <row r="257">
          <cell r="B257" t="str">
            <v>17.13</v>
          </cell>
          <cell r="C257" t="str">
            <v>17 Port</v>
          </cell>
          <cell r="D257" t="str">
            <v>1713 Power</v>
          </cell>
          <cell r="E257" t="str">
            <v>Power</v>
          </cell>
          <cell r="F257" t="str">
            <v>Power</v>
          </cell>
          <cell r="G257" t="str">
            <v>Power</v>
          </cell>
        </row>
        <row r="258">
          <cell r="B258" t="str">
            <v>17.14</v>
          </cell>
          <cell r="C258" t="str">
            <v>17 Port</v>
          </cell>
          <cell r="D258" t="str">
            <v>1714 Spare Parts</v>
          </cell>
          <cell r="E258" t="str">
            <v>Spare Parts</v>
          </cell>
          <cell r="F258" t="str">
            <v>Spare Parts</v>
          </cell>
          <cell r="G258" t="str">
            <v>Spare Parts</v>
          </cell>
        </row>
        <row r="259">
          <cell r="B259" t="str">
            <v>17.15</v>
          </cell>
          <cell r="C259" t="str">
            <v>17 Port</v>
          </cell>
          <cell r="D259" t="str">
            <v>1715 Port - Calenturitas</v>
          </cell>
          <cell r="E259" t="str">
            <v>Port - Calenturitas</v>
          </cell>
          <cell r="F259" t="str">
            <v>Port - Calenturitas</v>
          </cell>
          <cell r="G259" t="str">
            <v>Port - Calenturitas</v>
          </cell>
        </row>
        <row r="260">
          <cell r="B260" t="str">
            <v>17.16</v>
          </cell>
          <cell r="C260" t="str">
            <v>17 Port</v>
          </cell>
          <cell r="D260" t="str">
            <v>1716 Port Buy-Ins</v>
          </cell>
          <cell r="E260" t="str">
            <v>Port Buy-Ins</v>
          </cell>
          <cell r="F260" t="str">
            <v>Port Buy-Ins</v>
          </cell>
          <cell r="G260" t="str">
            <v>Port Buy-Ins</v>
          </cell>
        </row>
        <row r="261">
          <cell r="B261" t="str">
            <v>17.17</v>
          </cell>
          <cell r="C261" t="str">
            <v>17 Port</v>
          </cell>
          <cell r="D261" t="str">
            <v>1717 Tarriff</v>
          </cell>
          <cell r="E261" t="str">
            <v>Tarriff</v>
          </cell>
          <cell r="F261" t="str">
            <v>Tarriff</v>
          </cell>
          <cell r="G261" t="str">
            <v>Tarriff</v>
          </cell>
        </row>
        <row r="262">
          <cell r="B262" t="str">
            <v>17.18</v>
          </cell>
          <cell r="C262" t="str">
            <v>17 Port</v>
          </cell>
          <cell r="D262" t="str">
            <v>1718 Demurrage</v>
          </cell>
          <cell r="E262" t="str">
            <v>Demurrage</v>
          </cell>
          <cell r="F262" t="str">
            <v>Demurrage</v>
          </cell>
          <cell r="G262" t="str">
            <v>Demurrage</v>
          </cell>
        </row>
        <row r="263">
          <cell r="B263" t="str">
            <v>17.19</v>
          </cell>
          <cell r="C263" t="str">
            <v>17 Port</v>
          </cell>
          <cell r="D263" t="str">
            <v>1719 General Expenses</v>
          </cell>
          <cell r="E263" t="str">
            <v>General Expenses</v>
          </cell>
          <cell r="F263" t="str">
            <v>General Expenses</v>
          </cell>
          <cell r="G263" t="str">
            <v>General Expenses</v>
          </cell>
        </row>
        <row r="264">
          <cell r="B264" t="str">
            <v>17.20</v>
          </cell>
          <cell r="C264" t="str">
            <v>17 Port</v>
          </cell>
          <cell r="D264" t="str">
            <v>1720 Contracted Services</v>
          </cell>
          <cell r="E264" t="str">
            <v>Contracted Services</v>
          </cell>
          <cell r="F264" t="str">
            <v>Contracted Services</v>
          </cell>
          <cell r="G264" t="str">
            <v>Contracted Services</v>
          </cell>
        </row>
        <row r="265">
          <cell r="B265" t="str">
            <v>18.11</v>
          </cell>
          <cell r="C265" t="str">
            <v>18 Royalty</v>
          </cell>
          <cell r="D265" t="str">
            <v>1811 Labour</v>
          </cell>
          <cell r="E265" t="str">
            <v>Labour</v>
          </cell>
          <cell r="F265" t="str">
            <v>Labour</v>
          </cell>
          <cell r="G265" t="str">
            <v>Labour</v>
          </cell>
        </row>
        <row r="266">
          <cell r="B266" t="str">
            <v>18.12</v>
          </cell>
          <cell r="C266" t="str">
            <v>18 Royalty</v>
          </cell>
          <cell r="D266" t="str">
            <v>1812 Royalty</v>
          </cell>
          <cell r="E266" t="str">
            <v xml:space="preserve">Royalty </v>
          </cell>
          <cell r="F266" t="str">
            <v>Royalty</v>
          </cell>
          <cell r="G266" t="str">
            <v>Royalty</v>
          </cell>
        </row>
        <row r="267">
          <cell r="B267" t="str">
            <v>19.11</v>
          </cell>
          <cell r="C267" t="str">
            <v>19 Prodeco Head Office &amp; Marketing</v>
          </cell>
          <cell r="D267" t="str">
            <v>1911 Labor</v>
          </cell>
          <cell r="E267" t="str">
            <v>Labour</v>
          </cell>
          <cell r="F267" t="str">
            <v>Labour</v>
          </cell>
          <cell r="G267" t="str">
            <v>Labour</v>
          </cell>
        </row>
        <row r="268">
          <cell r="B268" t="str">
            <v>19.12</v>
          </cell>
          <cell r="C268" t="str">
            <v>19 Prodeco Head Office &amp; Marketing</v>
          </cell>
          <cell r="D268" t="str">
            <v>1912 Security</v>
          </cell>
          <cell r="E268" t="str">
            <v>Security</v>
          </cell>
          <cell r="F268" t="str">
            <v>Security</v>
          </cell>
          <cell r="G268" t="str">
            <v>Security</v>
          </cell>
        </row>
        <row r="269">
          <cell r="B269" t="str">
            <v>19.12.10.10.10</v>
          </cell>
          <cell r="C269" t="str">
            <v>19 Prodeco Head Office &amp; Marketing</v>
          </cell>
          <cell r="D269" t="str">
            <v>1912 Security</v>
          </cell>
          <cell r="E269" t="str">
            <v>Mine</v>
          </cell>
          <cell r="F269" t="str">
            <v>Salaries &amp; Wages</v>
          </cell>
          <cell r="G269" t="str">
            <v>Salaries &amp; Wages</v>
          </cell>
        </row>
        <row r="270">
          <cell r="B270" t="str">
            <v>19.12.10.11.11</v>
          </cell>
          <cell r="C270" t="str">
            <v>19 Prodeco Head Office &amp; Marketing</v>
          </cell>
          <cell r="D270" t="str">
            <v>1912 Security</v>
          </cell>
          <cell r="E270" t="str">
            <v>Mine</v>
          </cell>
          <cell r="F270" t="str">
            <v>Fees</v>
          </cell>
          <cell r="G270" t="str">
            <v>Consulting Technical</v>
          </cell>
        </row>
        <row r="271">
          <cell r="B271" t="str">
            <v>19.12.10.11.10</v>
          </cell>
          <cell r="C271" t="str">
            <v>19 Prodeco Head Office &amp; Marketing</v>
          </cell>
          <cell r="D271" t="str">
            <v>1912 Security</v>
          </cell>
          <cell r="E271" t="str">
            <v>Mine</v>
          </cell>
          <cell r="F271" t="str">
            <v>Fees</v>
          </cell>
          <cell r="G271" t="str">
            <v>Consulting Fees</v>
          </cell>
        </row>
        <row r="272">
          <cell r="B272" t="str">
            <v>19.12.10.12.10</v>
          </cell>
          <cell r="C272" t="str">
            <v>19 Prodeco Head Office &amp; Marketing</v>
          </cell>
          <cell r="D272" t="str">
            <v>1912 Security</v>
          </cell>
          <cell r="E272" t="str">
            <v>Mine</v>
          </cell>
          <cell r="F272" t="str">
            <v>Taxes &amp; Contributions</v>
          </cell>
          <cell r="G272" t="str">
            <v>Taxes</v>
          </cell>
        </row>
        <row r="273">
          <cell r="B273" t="str">
            <v>19.12.10.12.11</v>
          </cell>
          <cell r="C273" t="str">
            <v>19 Prodeco Head Office &amp; Marketing</v>
          </cell>
          <cell r="D273" t="str">
            <v>1912 Security</v>
          </cell>
          <cell r="E273" t="str">
            <v>Mine</v>
          </cell>
          <cell r="F273" t="str">
            <v>Taxes &amp; Contributions</v>
          </cell>
          <cell r="G273" t="str">
            <v>Contributions (Army Contract)</v>
          </cell>
        </row>
        <row r="274">
          <cell r="B274" t="str">
            <v>19.12.10.13.10</v>
          </cell>
          <cell r="C274" t="str">
            <v>19 Prodeco Head Office &amp; Marketing</v>
          </cell>
          <cell r="D274" t="str">
            <v>1912 Security</v>
          </cell>
          <cell r="E274" t="str">
            <v>Mine</v>
          </cell>
          <cell r="F274" t="str">
            <v>Equipment Rentals</v>
          </cell>
          <cell r="G274" t="str">
            <v>Vehicle Rental</v>
          </cell>
        </row>
        <row r="275">
          <cell r="B275" t="str">
            <v>19.12.10.13.11</v>
          </cell>
          <cell r="C275" t="str">
            <v>19 Prodeco Head Office &amp; Marketing</v>
          </cell>
          <cell r="D275" t="str">
            <v>1912 Security</v>
          </cell>
          <cell r="E275" t="str">
            <v>Mine</v>
          </cell>
          <cell r="F275" t="str">
            <v>Equipment Rentals</v>
          </cell>
          <cell r="G275" t="str">
            <v>Communications</v>
          </cell>
        </row>
        <row r="276">
          <cell r="B276" t="str">
            <v>19.12.10.13.12</v>
          </cell>
          <cell r="C276" t="str">
            <v>19 Prodeco Head Office &amp; Marketing</v>
          </cell>
          <cell r="D276" t="str">
            <v>1912 Security</v>
          </cell>
          <cell r="E276" t="str">
            <v>Mine</v>
          </cell>
          <cell r="F276" t="str">
            <v>Equipment Rentals</v>
          </cell>
          <cell r="G276" t="str">
            <v>Fleet &amp; Transport (Aircraft)</v>
          </cell>
        </row>
        <row r="277">
          <cell r="B277" t="str">
            <v>19.12.10.13.13</v>
          </cell>
          <cell r="C277" t="str">
            <v>19 Prodeco Head Office &amp; Marketing</v>
          </cell>
          <cell r="D277" t="str">
            <v>1912 Security</v>
          </cell>
          <cell r="E277" t="str">
            <v>Mine</v>
          </cell>
          <cell r="F277" t="str">
            <v>Equipment Rentals</v>
          </cell>
          <cell r="G277" t="str">
            <v>Vehicle repairs</v>
          </cell>
        </row>
        <row r="278">
          <cell r="B278" t="str">
            <v>19.12.10.14.10</v>
          </cell>
          <cell r="C278" t="str">
            <v>19 Prodeco Head Office &amp; Marketing</v>
          </cell>
          <cell r="D278" t="str">
            <v>1912 Security</v>
          </cell>
          <cell r="E278" t="str">
            <v>Mine</v>
          </cell>
          <cell r="F278" t="str">
            <v>Services</v>
          </cell>
          <cell r="G278" t="str">
            <v>Telephone &amp; Cellular</v>
          </cell>
        </row>
        <row r="279">
          <cell r="B279" t="str">
            <v>19.12.10.14.11</v>
          </cell>
          <cell r="C279" t="str">
            <v>19 Prodeco Head Office &amp; Marketing</v>
          </cell>
          <cell r="D279" t="str">
            <v>1912 Security</v>
          </cell>
          <cell r="E279" t="str">
            <v>Mine</v>
          </cell>
          <cell r="F279" t="str">
            <v>Services</v>
          </cell>
          <cell r="G279" t="str">
            <v>Courier</v>
          </cell>
        </row>
        <row r="280">
          <cell r="B280" t="str">
            <v>19.12.10.14.12</v>
          </cell>
          <cell r="C280" t="str">
            <v>19 Prodeco Head Office &amp; Marketing</v>
          </cell>
          <cell r="D280" t="str">
            <v>1912 Security</v>
          </cell>
          <cell r="E280" t="str">
            <v>Mine</v>
          </cell>
          <cell r="F280" t="str">
            <v>Services</v>
          </cell>
          <cell r="G280" t="str">
            <v>Contracted Services (Colviseg)</v>
          </cell>
        </row>
        <row r="281">
          <cell r="B281" t="str">
            <v>19.12.10.14.13</v>
          </cell>
          <cell r="C281" t="str">
            <v>19 Prodeco Head Office &amp; Marketing</v>
          </cell>
          <cell r="D281" t="str">
            <v>1912 Security</v>
          </cell>
          <cell r="E281" t="str">
            <v>Mine</v>
          </cell>
          <cell r="F281" t="str">
            <v>Services</v>
          </cell>
          <cell r="G281" t="str">
            <v>Contracted Services (Searca)</v>
          </cell>
        </row>
        <row r="282">
          <cell r="B282" t="str">
            <v>19.12.10.15.10</v>
          </cell>
          <cell r="C282" t="str">
            <v>19 Prodeco Head Office &amp; Marketing</v>
          </cell>
          <cell r="D282" t="str">
            <v>1912 Security</v>
          </cell>
          <cell r="E282" t="str">
            <v>Mine</v>
          </cell>
          <cell r="F282" t="str">
            <v>Maintenance &amp; Repairs</v>
          </cell>
          <cell r="G282" t="str">
            <v>Maintenance &amp; Repairs</v>
          </cell>
        </row>
        <row r="283">
          <cell r="B283" t="str">
            <v>19.12.10.15.11</v>
          </cell>
          <cell r="C283" t="str">
            <v>19 Prodeco Head Office &amp; Marketing</v>
          </cell>
          <cell r="D283" t="str">
            <v>1912 Security</v>
          </cell>
          <cell r="E283" t="str">
            <v>Mine</v>
          </cell>
          <cell r="F283" t="str">
            <v>Maintenance &amp; Repairs</v>
          </cell>
          <cell r="G283" t="str">
            <v>Fleet &amp; Transport Equipment</v>
          </cell>
        </row>
        <row r="284">
          <cell r="B284" t="str">
            <v>19.12.10.15.12</v>
          </cell>
          <cell r="C284" t="str">
            <v>19 Prodeco Head Office &amp; Marketing</v>
          </cell>
          <cell r="D284" t="str">
            <v>1912 Security</v>
          </cell>
          <cell r="E284" t="str">
            <v>Mine</v>
          </cell>
          <cell r="F284" t="str">
            <v>Maintenance &amp; Repairs</v>
          </cell>
          <cell r="G284" t="str">
            <v>Office Equipment</v>
          </cell>
        </row>
        <row r="285">
          <cell r="B285" t="str">
            <v>19.12.10.15.13</v>
          </cell>
          <cell r="C285" t="str">
            <v>19 Prodeco Head Office &amp; Marketing</v>
          </cell>
          <cell r="D285" t="str">
            <v>1912 Security</v>
          </cell>
          <cell r="E285" t="str">
            <v>Mine</v>
          </cell>
          <cell r="F285" t="str">
            <v>Maintenance &amp; Repairs</v>
          </cell>
          <cell r="G285" t="str">
            <v>Maintenance Computers &amp; Communications</v>
          </cell>
        </row>
        <row r="286">
          <cell r="B286" t="str">
            <v>19.12.10.15.14</v>
          </cell>
          <cell r="C286" t="str">
            <v>19 Prodeco Head Office &amp; Marketing</v>
          </cell>
          <cell r="D286" t="str">
            <v>1912 Security</v>
          </cell>
          <cell r="E286" t="str">
            <v>Mine</v>
          </cell>
          <cell r="F286" t="str">
            <v>Maintenance &amp; Repairs</v>
          </cell>
          <cell r="G286" t="str">
            <v>Maintenance Arms</v>
          </cell>
        </row>
        <row r="287">
          <cell r="B287" t="str">
            <v>19.12.10.16.10</v>
          </cell>
          <cell r="C287" t="str">
            <v>19 Prodeco Head Office &amp; Marketing</v>
          </cell>
          <cell r="D287" t="str">
            <v>1912 Security</v>
          </cell>
          <cell r="E287" t="str">
            <v>Mine</v>
          </cell>
          <cell r="F287" t="str">
            <v>Office Maintenance</v>
          </cell>
          <cell r="G287" t="str">
            <v>Locative Maintenance</v>
          </cell>
        </row>
        <row r="288">
          <cell r="B288" t="str">
            <v>19.12.10.17.10</v>
          </cell>
          <cell r="C288" t="str">
            <v>19 Prodeco Head Office &amp; Marketing</v>
          </cell>
          <cell r="D288" t="str">
            <v>1912 Security</v>
          </cell>
          <cell r="E288" t="str">
            <v>Mine</v>
          </cell>
          <cell r="F288" t="str">
            <v>Travel Expenses</v>
          </cell>
          <cell r="G288" t="str">
            <v>Accommodation &amp; Hotels</v>
          </cell>
        </row>
        <row r="289">
          <cell r="B289" t="str">
            <v>19.12.10.18.10</v>
          </cell>
          <cell r="C289" t="str">
            <v>19 Prodeco Head Office &amp; Marketing</v>
          </cell>
          <cell r="D289" t="str">
            <v>1912 Security</v>
          </cell>
          <cell r="E289" t="str">
            <v>Mine</v>
          </cell>
          <cell r="F289" t="str">
            <v>Other Expenses</v>
          </cell>
          <cell r="G289" t="str">
            <v>Subcriptions</v>
          </cell>
        </row>
        <row r="290">
          <cell r="B290" t="str">
            <v>19.12.10.18.11</v>
          </cell>
          <cell r="C290" t="str">
            <v>19 Prodeco Head Office &amp; Marketing</v>
          </cell>
          <cell r="D290" t="str">
            <v>1912 Security</v>
          </cell>
          <cell r="E290" t="str">
            <v>Mine</v>
          </cell>
          <cell r="F290" t="str">
            <v>Other Expenses</v>
          </cell>
          <cell r="G290" t="str">
            <v>Fuel</v>
          </cell>
        </row>
        <row r="291">
          <cell r="B291" t="str">
            <v>19.12.10.18.12</v>
          </cell>
          <cell r="C291" t="str">
            <v>19 Prodeco Head Office &amp; Marketing</v>
          </cell>
          <cell r="D291" t="str">
            <v>1912 Security</v>
          </cell>
          <cell r="E291" t="str">
            <v>Mine</v>
          </cell>
          <cell r="F291" t="str">
            <v>Other Expenses</v>
          </cell>
          <cell r="G291" t="str">
            <v>Meals (incl in camp cost)</v>
          </cell>
        </row>
        <row r="292">
          <cell r="B292" t="str">
            <v>19.12.10.18.13</v>
          </cell>
          <cell r="C292" t="str">
            <v>19 Prodeco Head Office &amp; Marketing</v>
          </cell>
          <cell r="D292" t="str">
            <v>1912 Security</v>
          </cell>
          <cell r="E292" t="str">
            <v>Mine</v>
          </cell>
          <cell r="F292" t="str">
            <v>Other Expenses</v>
          </cell>
          <cell r="G292" t="str">
            <v>Training</v>
          </cell>
        </row>
        <row r="293">
          <cell r="B293" t="str">
            <v>19.12.10.18.14</v>
          </cell>
          <cell r="C293" t="str">
            <v>19 Prodeco Head Office &amp; Marketing</v>
          </cell>
          <cell r="D293" t="str">
            <v>1912 Security</v>
          </cell>
          <cell r="E293" t="str">
            <v>Mine</v>
          </cell>
          <cell r="F293" t="str">
            <v>Other Expenses</v>
          </cell>
          <cell r="G293" t="str">
            <v>Taxis &amp; Buses</v>
          </cell>
        </row>
        <row r="294">
          <cell r="B294" t="str">
            <v>19.12.10.18.15</v>
          </cell>
          <cell r="C294" t="str">
            <v>19 Prodeco Head Office &amp; Marketing</v>
          </cell>
          <cell r="D294" t="str">
            <v>1912 Security</v>
          </cell>
          <cell r="E294" t="str">
            <v>Mine</v>
          </cell>
          <cell r="F294" t="str">
            <v>Other Expenses</v>
          </cell>
          <cell r="G294" t="str">
            <v>Other Minor</v>
          </cell>
        </row>
        <row r="295">
          <cell r="B295" t="str">
            <v>19.12.11.10.10</v>
          </cell>
          <cell r="C295" t="str">
            <v>19 Prodeco Head Office &amp; Marketing</v>
          </cell>
          <cell r="D295" t="str">
            <v>1912 Security</v>
          </cell>
          <cell r="E295" t="str">
            <v>Barranquilla</v>
          </cell>
          <cell r="F295" t="str">
            <v>Salaries &amp; Wages</v>
          </cell>
          <cell r="G295" t="str">
            <v>Salaries &amp; Wages</v>
          </cell>
        </row>
        <row r="296">
          <cell r="B296" t="str">
            <v>19.12.11.11.10</v>
          </cell>
          <cell r="C296" t="str">
            <v>19 Prodeco Head Office &amp; Marketing</v>
          </cell>
          <cell r="D296" t="str">
            <v>1912 Security</v>
          </cell>
          <cell r="E296" t="str">
            <v>Barranquilla</v>
          </cell>
          <cell r="F296" t="str">
            <v>Fees</v>
          </cell>
          <cell r="G296" t="str">
            <v>Consulting Fees</v>
          </cell>
        </row>
        <row r="297">
          <cell r="B297" t="str">
            <v>19.12.11.11.11</v>
          </cell>
          <cell r="C297" t="str">
            <v>19 Prodeco Head Office &amp; Marketing</v>
          </cell>
          <cell r="D297" t="str">
            <v>1912 Security</v>
          </cell>
          <cell r="E297" t="str">
            <v>Barranquilla</v>
          </cell>
          <cell r="F297" t="str">
            <v>Fees</v>
          </cell>
          <cell r="G297" t="str">
            <v>Consulting Technical</v>
          </cell>
        </row>
        <row r="298">
          <cell r="B298" t="str">
            <v>19.12.11.12.10</v>
          </cell>
          <cell r="C298" t="str">
            <v>19 Prodeco Head Office &amp; Marketing</v>
          </cell>
          <cell r="D298" t="str">
            <v>1912 Security</v>
          </cell>
          <cell r="E298" t="str">
            <v>Barranquilla</v>
          </cell>
          <cell r="F298" t="str">
            <v>Taxes &amp; Contributions</v>
          </cell>
          <cell r="G298" t="str">
            <v>Taxes</v>
          </cell>
        </row>
        <row r="299">
          <cell r="B299" t="str">
            <v>19.12.11.12.11</v>
          </cell>
          <cell r="C299" t="str">
            <v>19 Prodeco Head Office &amp; Marketing</v>
          </cell>
          <cell r="D299" t="str">
            <v>1912 Security</v>
          </cell>
          <cell r="E299" t="str">
            <v>Barranquilla</v>
          </cell>
          <cell r="F299" t="str">
            <v>Taxes &amp; Contributions</v>
          </cell>
          <cell r="G299" t="str">
            <v>Contributions</v>
          </cell>
        </row>
        <row r="300">
          <cell r="B300" t="str">
            <v>19.12.11.13.10</v>
          </cell>
          <cell r="C300" t="str">
            <v>19 Prodeco Head Office &amp; Marketing</v>
          </cell>
          <cell r="D300" t="str">
            <v>1912 Security</v>
          </cell>
          <cell r="E300" t="str">
            <v>Barranquilla</v>
          </cell>
          <cell r="F300" t="str">
            <v>Equipment Rentals</v>
          </cell>
          <cell r="G300" t="str">
            <v>Communications</v>
          </cell>
        </row>
        <row r="301">
          <cell r="B301" t="str">
            <v>19.12.11.13.11</v>
          </cell>
          <cell r="C301" t="str">
            <v>19 Prodeco Head Office &amp; Marketing</v>
          </cell>
          <cell r="D301" t="str">
            <v>1912 Security</v>
          </cell>
          <cell r="E301" t="str">
            <v>Barranquilla</v>
          </cell>
          <cell r="F301" t="str">
            <v>Equipment Rentals</v>
          </cell>
          <cell r="G301" t="str">
            <v>Fleet &amp; Transport</v>
          </cell>
        </row>
        <row r="302">
          <cell r="B302" t="str">
            <v>19.12.11.14.10</v>
          </cell>
          <cell r="C302" t="str">
            <v>19 Prodeco Head Office &amp; Marketing</v>
          </cell>
          <cell r="D302" t="str">
            <v>1912 Security</v>
          </cell>
          <cell r="E302" t="str">
            <v>Barranquilla</v>
          </cell>
          <cell r="F302" t="str">
            <v>Services</v>
          </cell>
          <cell r="G302" t="str">
            <v>Telephone &amp; Cellular</v>
          </cell>
        </row>
        <row r="303">
          <cell r="B303" t="str">
            <v>19.12.11.14.11</v>
          </cell>
          <cell r="C303" t="str">
            <v>19 Prodeco Head Office &amp; Marketing</v>
          </cell>
          <cell r="D303" t="str">
            <v>1912 Security</v>
          </cell>
          <cell r="E303" t="str">
            <v>Barranquilla</v>
          </cell>
          <cell r="F303" t="str">
            <v>Services</v>
          </cell>
          <cell r="G303" t="str">
            <v>Courier</v>
          </cell>
        </row>
        <row r="304">
          <cell r="B304" t="str">
            <v>19.12.11.14.12</v>
          </cell>
          <cell r="C304" t="str">
            <v>19 Prodeco Head Office &amp; Marketing</v>
          </cell>
          <cell r="D304" t="str">
            <v>1912 Security</v>
          </cell>
          <cell r="E304" t="str">
            <v>Barranquilla</v>
          </cell>
          <cell r="F304" t="str">
            <v>Services</v>
          </cell>
          <cell r="G304" t="str">
            <v>Contracted Services (Colviseg)</v>
          </cell>
        </row>
        <row r="305">
          <cell r="B305" t="str">
            <v>19.12.11.15.10</v>
          </cell>
          <cell r="C305" t="str">
            <v>19 Prodeco Head Office &amp; Marketing</v>
          </cell>
          <cell r="D305" t="str">
            <v>1912 Security</v>
          </cell>
          <cell r="E305" t="str">
            <v>Barranquilla</v>
          </cell>
          <cell r="F305" t="str">
            <v>Maintenance &amp; Repairs</v>
          </cell>
          <cell r="G305" t="str">
            <v>Maintenance &amp; Repairs</v>
          </cell>
        </row>
        <row r="306">
          <cell r="B306" t="str">
            <v>19.12.11.15.11</v>
          </cell>
          <cell r="C306" t="str">
            <v>19 Prodeco Head Office &amp; Marketing</v>
          </cell>
          <cell r="D306" t="str">
            <v>1912 Security</v>
          </cell>
          <cell r="E306" t="str">
            <v>Barranquilla</v>
          </cell>
          <cell r="F306" t="str">
            <v>Maintenance &amp; Repairs</v>
          </cell>
          <cell r="G306" t="str">
            <v>Fleet &amp; Transport Equipment</v>
          </cell>
        </row>
        <row r="307">
          <cell r="B307" t="str">
            <v>19.12.11.15.12</v>
          </cell>
          <cell r="C307" t="str">
            <v>19 Prodeco Head Office &amp; Marketing</v>
          </cell>
          <cell r="D307" t="str">
            <v>1912 Security</v>
          </cell>
          <cell r="E307" t="str">
            <v>Barranquilla</v>
          </cell>
          <cell r="F307" t="str">
            <v>Maintenance &amp; Repairs</v>
          </cell>
          <cell r="G307" t="str">
            <v>Office Equipment</v>
          </cell>
        </row>
        <row r="308">
          <cell r="B308" t="str">
            <v>19.12.11.15.13</v>
          </cell>
          <cell r="C308" t="str">
            <v>19 Prodeco Head Office &amp; Marketing</v>
          </cell>
          <cell r="D308" t="str">
            <v>1912 Security</v>
          </cell>
          <cell r="E308" t="str">
            <v>Barranquilla</v>
          </cell>
          <cell r="F308" t="str">
            <v>Maintenance &amp; Repairs</v>
          </cell>
          <cell r="G308" t="str">
            <v>Maintenance Computers &amp; Communications</v>
          </cell>
        </row>
        <row r="309">
          <cell r="B309" t="str">
            <v>19.12.11.15.14</v>
          </cell>
          <cell r="C309" t="str">
            <v>19 Prodeco Head Office &amp; Marketing</v>
          </cell>
          <cell r="D309" t="str">
            <v>1912 Security</v>
          </cell>
          <cell r="E309" t="str">
            <v>Barranquilla</v>
          </cell>
          <cell r="F309" t="str">
            <v>Maintenance &amp; Repairs</v>
          </cell>
          <cell r="G309" t="str">
            <v>Maintenance Arms</v>
          </cell>
        </row>
        <row r="310">
          <cell r="B310" t="str">
            <v>19.12.11.16.10</v>
          </cell>
          <cell r="C310" t="str">
            <v>19 Prodeco Head Office &amp; Marketing</v>
          </cell>
          <cell r="D310" t="str">
            <v>1912 Security</v>
          </cell>
          <cell r="E310" t="str">
            <v>Barranquilla</v>
          </cell>
          <cell r="F310" t="str">
            <v>Office Maintenance</v>
          </cell>
          <cell r="G310" t="str">
            <v>Locative Maintenance</v>
          </cell>
        </row>
        <row r="311">
          <cell r="B311" t="str">
            <v>19.12.11.17.10</v>
          </cell>
          <cell r="C311" t="str">
            <v>19 Prodeco Head Office &amp; Marketing</v>
          </cell>
          <cell r="D311" t="str">
            <v>1912 Security</v>
          </cell>
          <cell r="E311" t="str">
            <v>Barranquilla</v>
          </cell>
          <cell r="F311" t="str">
            <v>Travel Expenses</v>
          </cell>
          <cell r="G311" t="str">
            <v>Accommodations &amp; Hotels</v>
          </cell>
        </row>
        <row r="312">
          <cell r="B312" t="str">
            <v>19.12.11.18.10</v>
          </cell>
          <cell r="C312" t="str">
            <v>19 Prodeco Head Office &amp; Marketing</v>
          </cell>
          <cell r="D312" t="str">
            <v>1912 Security</v>
          </cell>
          <cell r="E312" t="str">
            <v>Barranquilla</v>
          </cell>
          <cell r="F312" t="str">
            <v>Other Expenses</v>
          </cell>
          <cell r="G312" t="str">
            <v>Subcriptions</v>
          </cell>
        </row>
        <row r="313">
          <cell r="B313" t="str">
            <v>19.12.11.18.11</v>
          </cell>
          <cell r="C313" t="str">
            <v>19 Prodeco Head Office &amp; Marketing</v>
          </cell>
          <cell r="D313" t="str">
            <v>1912 Security</v>
          </cell>
          <cell r="E313" t="str">
            <v>Barranquilla</v>
          </cell>
          <cell r="F313" t="str">
            <v>Other Expenses</v>
          </cell>
          <cell r="G313" t="str">
            <v>Fuel &amp; Lub</v>
          </cell>
        </row>
        <row r="314">
          <cell r="B314" t="str">
            <v>19.12.11.18.12</v>
          </cell>
          <cell r="C314" t="str">
            <v>19 Prodeco Head Office &amp; Marketing</v>
          </cell>
          <cell r="D314" t="str">
            <v>1912 Security</v>
          </cell>
          <cell r="E314" t="str">
            <v>Barranquilla</v>
          </cell>
          <cell r="F314" t="str">
            <v>Other Expenses</v>
          </cell>
          <cell r="G314" t="str">
            <v>Meals</v>
          </cell>
        </row>
        <row r="315">
          <cell r="B315" t="str">
            <v>19.12.11.18.13</v>
          </cell>
          <cell r="C315" t="str">
            <v>19 Prodeco Head Office &amp; Marketing</v>
          </cell>
          <cell r="D315" t="str">
            <v>1912 Security</v>
          </cell>
          <cell r="E315" t="str">
            <v>Barranquilla</v>
          </cell>
          <cell r="F315" t="str">
            <v>Other Expenses</v>
          </cell>
          <cell r="G315" t="str">
            <v>Training</v>
          </cell>
        </row>
        <row r="316">
          <cell r="B316" t="str">
            <v>19.12.11.18.14</v>
          </cell>
          <cell r="C316" t="str">
            <v>19 Prodeco Head Office &amp; Marketing</v>
          </cell>
          <cell r="D316" t="str">
            <v>1912 Security</v>
          </cell>
          <cell r="E316" t="str">
            <v>Barranquilla</v>
          </cell>
          <cell r="F316" t="str">
            <v>Other Expenses</v>
          </cell>
          <cell r="G316" t="str">
            <v>Taxis &amp; Buses</v>
          </cell>
        </row>
        <row r="317">
          <cell r="B317" t="str">
            <v>19.12.11.18.15</v>
          </cell>
          <cell r="C317" t="str">
            <v>19 Prodeco Head Office &amp; Marketing</v>
          </cell>
          <cell r="D317" t="str">
            <v>1912 Security</v>
          </cell>
          <cell r="E317" t="str">
            <v>Barranquilla</v>
          </cell>
          <cell r="F317" t="str">
            <v>Other Expenses</v>
          </cell>
          <cell r="G317" t="str">
            <v>Other Minor</v>
          </cell>
        </row>
        <row r="318">
          <cell r="B318" t="str">
            <v>19.13.10</v>
          </cell>
          <cell r="C318" t="str">
            <v>19 Prodeco Head Office &amp; Marketing</v>
          </cell>
          <cell r="D318" t="str">
            <v>1913 Insurance</v>
          </cell>
          <cell r="E318" t="str">
            <v>Insurance Infrastructure</v>
          </cell>
          <cell r="F318" t="str">
            <v>Insurance Infrastructure</v>
          </cell>
          <cell r="G318" t="str">
            <v>Insurance Infrastructure</v>
          </cell>
        </row>
        <row r="319">
          <cell r="B319" t="str">
            <v>19.13.20</v>
          </cell>
          <cell r="C319" t="str">
            <v>19 Prodeco Head Office &amp; Marketing</v>
          </cell>
          <cell r="D319" t="str">
            <v>1913 Insurance</v>
          </cell>
          <cell r="E319" t="str">
            <v>Insurance Public Liability</v>
          </cell>
          <cell r="F319" t="str">
            <v>Insurance Public Liability</v>
          </cell>
          <cell r="G319" t="str">
            <v>Insurance Public Liability</v>
          </cell>
        </row>
        <row r="320">
          <cell r="B320" t="str">
            <v>19.13.30</v>
          </cell>
          <cell r="C320" t="str">
            <v>19 Prodeco Head Office &amp; Marketing</v>
          </cell>
          <cell r="D320" t="str">
            <v>1913 Insurance</v>
          </cell>
          <cell r="E320" t="str">
            <v>Insurance Loss of Profits</v>
          </cell>
          <cell r="F320" t="str">
            <v>Insurance Loss of Profits</v>
          </cell>
          <cell r="G320" t="str">
            <v>Insurance Loss of Profits</v>
          </cell>
        </row>
        <row r="321">
          <cell r="B321" t="str">
            <v>19.13.40</v>
          </cell>
          <cell r="C321" t="str">
            <v>19 Prodeco Head Office &amp; Marketing</v>
          </cell>
          <cell r="D321" t="str">
            <v>1913 Insurance</v>
          </cell>
          <cell r="E321" t="str">
            <v>Insurance</v>
          </cell>
          <cell r="F321" t="str">
            <v>Insurance</v>
          </cell>
          <cell r="G321" t="str">
            <v>Insurance</v>
          </cell>
        </row>
        <row r="322">
          <cell r="B322" t="str">
            <v>19.14</v>
          </cell>
          <cell r="C322" t="str">
            <v>19 Prodeco Head Office &amp; Marketing</v>
          </cell>
          <cell r="D322" t="str">
            <v>1914 Surface Right Payment</v>
          </cell>
          <cell r="E322" t="str">
            <v>Surface Righ Payment</v>
          </cell>
          <cell r="F322" t="str">
            <v>Surface Righ Payment</v>
          </cell>
          <cell r="G322" t="str">
            <v>Surface Righ Payment</v>
          </cell>
        </row>
        <row r="323">
          <cell r="B323" t="str">
            <v>19.15</v>
          </cell>
          <cell r="C323" t="str">
            <v>19 Prodeco Head Office &amp; Marketing</v>
          </cell>
          <cell r="D323" t="str">
            <v>1915 Regional Development</v>
          </cell>
          <cell r="E323" t="str">
            <v>Regional Development</v>
          </cell>
          <cell r="F323" t="str">
            <v>Regional Development</v>
          </cell>
          <cell r="G323" t="str">
            <v>Regional Development</v>
          </cell>
        </row>
        <row r="324">
          <cell r="B324" t="str">
            <v>19.16</v>
          </cell>
          <cell r="C324" t="str">
            <v>19 Prodeco Head Office &amp; Marketing</v>
          </cell>
          <cell r="D324" t="str">
            <v>1916 Shareholder Fee</v>
          </cell>
          <cell r="E324" t="str">
            <v>Shareholder Fee</v>
          </cell>
          <cell r="F324" t="str">
            <v>Shareholder Fee</v>
          </cell>
          <cell r="G324" t="str">
            <v>Shareholder Fee</v>
          </cell>
        </row>
        <row r="325">
          <cell r="B325" t="str">
            <v>19.17</v>
          </cell>
          <cell r="C325" t="str">
            <v>19 Prodeco Head Office &amp; Marketing</v>
          </cell>
          <cell r="D325" t="str">
            <v>1917 Marketing</v>
          </cell>
          <cell r="E325" t="str">
            <v>Marketing</v>
          </cell>
          <cell r="F325" t="str">
            <v>Marketing</v>
          </cell>
          <cell r="G325" t="str">
            <v>Marketing</v>
          </cell>
        </row>
        <row r="326">
          <cell r="B326" t="str">
            <v>19.20</v>
          </cell>
          <cell r="C326" t="str">
            <v>19 Prodeco Head Office &amp; Marketing</v>
          </cell>
          <cell r="D326" t="str">
            <v>1920 Depreciation: Non Prod Assets</v>
          </cell>
          <cell r="E326" t="str">
            <v>Depreciation: Non Prod Assets</v>
          </cell>
          <cell r="F326" t="str">
            <v>Depreciation: Non Prod Assets</v>
          </cell>
          <cell r="G326" t="str">
            <v>Depreciation: Non Prod Assets</v>
          </cell>
        </row>
        <row r="327">
          <cell r="B327" t="str">
            <v>19.21</v>
          </cell>
          <cell r="C327" t="str">
            <v>19 Prodeco Head Office &amp; Marketing</v>
          </cell>
          <cell r="D327" t="str">
            <v>1921 Amortization: Deferred Assets</v>
          </cell>
          <cell r="E327" t="str">
            <v>Amortization: Deferred Assets</v>
          </cell>
          <cell r="F327" t="str">
            <v>Amortization: Deferred Assets</v>
          </cell>
          <cell r="G327" t="str">
            <v>Amortization: Deferred Assets</v>
          </cell>
        </row>
        <row r="328">
          <cell r="B328" t="str">
            <v>20.12</v>
          </cell>
          <cell r="C328" t="str">
            <v>20 Spare</v>
          </cell>
          <cell r="D328" t="str">
            <v>2012 Labour</v>
          </cell>
          <cell r="E328" t="str">
            <v>Labour</v>
          </cell>
          <cell r="F328" t="str">
            <v>Labour</v>
          </cell>
          <cell r="G328" t="str">
            <v>Labour</v>
          </cell>
        </row>
        <row r="329">
          <cell r="B329" t="str">
            <v>20.13</v>
          </cell>
          <cell r="C329" t="str">
            <v>20 Spare</v>
          </cell>
          <cell r="D329" t="str">
            <v>2013 BuyIn Coal FOT</v>
          </cell>
          <cell r="E329" t="str">
            <v>BuyIn Coal FOT</v>
          </cell>
          <cell r="F329" t="str">
            <v>BuyIn Coal FOT</v>
          </cell>
          <cell r="G329" t="str">
            <v>BuyIn Coal FOT</v>
          </cell>
        </row>
        <row r="330">
          <cell r="B330" t="str">
            <v>20.14</v>
          </cell>
          <cell r="C330" t="str">
            <v>20 Spare</v>
          </cell>
          <cell r="D330" t="str">
            <v>2014 BuyIn Coal Tpt</v>
          </cell>
          <cell r="E330" t="str">
            <v>BuyIn Coal Tpt</v>
          </cell>
          <cell r="F330" t="str">
            <v>BuyIn Coal Tpt</v>
          </cell>
          <cell r="G330" t="str">
            <v>BuyIn Coal Tpt</v>
          </cell>
        </row>
        <row r="331">
          <cell r="B331" t="str">
            <v>15.13</v>
          </cell>
          <cell r="C331" t="str">
            <v>15 Contractor</v>
          </cell>
          <cell r="D331" t="str">
            <v>1513 Contractor Cost 1</v>
          </cell>
          <cell r="E331" t="str">
            <v>Contractor Cost 1</v>
          </cell>
          <cell r="F331" t="str">
            <v>Contractor Cost 1</v>
          </cell>
          <cell r="G331" t="str">
            <v>Contractor Cost 1</v>
          </cell>
        </row>
        <row r="332">
          <cell r="B332" t="str">
            <v>13.12.10.10</v>
          </cell>
          <cell r="C332" t="str">
            <v>13 Coal Handling</v>
          </cell>
          <cell r="D332" t="str">
            <v>1312 Contractor Cost</v>
          </cell>
          <cell r="E332" t="str">
            <v>Contractor Cost</v>
          </cell>
          <cell r="F332" t="str">
            <v>Contractor Cost</v>
          </cell>
          <cell r="G332" t="str">
            <v>ROM coal</v>
          </cell>
        </row>
        <row r="333">
          <cell r="B333" t="str">
            <v>13.12.10.11</v>
          </cell>
          <cell r="C333" t="str">
            <v>13 Coal Handling</v>
          </cell>
          <cell r="D333" t="str">
            <v>1312 Contractor Cost</v>
          </cell>
          <cell r="E333" t="str">
            <v>Contractor Cost</v>
          </cell>
          <cell r="F333" t="str">
            <v>Contractor Cost</v>
          </cell>
          <cell r="G333" t="str">
            <v>Product coal</v>
          </cell>
        </row>
        <row r="334">
          <cell r="B334" t="str">
            <v>13.13.10.10</v>
          </cell>
          <cell r="C334" t="str">
            <v>13 Coal Handling</v>
          </cell>
          <cell r="D334" t="str">
            <v>1313 Sampling</v>
          </cell>
          <cell r="E334" t="str">
            <v>Sampling</v>
          </cell>
          <cell r="F334" t="str">
            <v>Sampling</v>
          </cell>
          <cell r="G334" t="str">
            <v>Analysis</v>
          </cell>
        </row>
        <row r="335">
          <cell r="B335" t="str">
            <v>13.13.10.11</v>
          </cell>
          <cell r="C335" t="str">
            <v>13 Coal Handling</v>
          </cell>
          <cell r="D335" t="str">
            <v>1313 Sampling</v>
          </cell>
          <cell r="E335" t="str">
            <v>Sampling</v>
          </cell>
          <cell r="F335" t="str">
            <v>Sampling</v>
          </cell>
          <cell r="G335" t="str">
            <v>Other sampling</v>
          </cell>
        </row>
        <row r="336">
          <cell r="B336" t="str">
            <v>13.14.10.10</v>
          </cell>
          <cell r="C336" t="str">
            <v>13 Coal Handling</v>
          </cell>
          <cell r="D336" t="str">
            <v>1314 Maintenance</v>
          </cell>
          <cell r="E336" t="str">
            <v>Maintenance</v>
          </cell>
          <cell r="F336" t="str">
            <v>Maintenance</v>
          </cell>
          <cell r="G336" t="str">
            <v>Maint: Spares</v>
          </cell>
        </row>
        <row r="337">
          <cell r="B337" t="str">
            <v>13.14.10.11</v>
          </cell>
          <cell r="C337" t="str">
            <v>13 Coal Handling</v>
          </cell>
          <cell r="D337" t="str">
            <v>1314 Maintenance</v>
          </cell>
          <cell r="E337" t="str">
            <v>Maintenance</v>
          </cell>
          <cell r="F337" t="str">
            <v>Maintenance</v>
          </cell>
          <cell r="G337" t="str">
            <v>Maint: Labour/Services</v>
          </cell>
        </row>
        <row r="338">
          <cell r="B338" t="str">
            <v>13.15.10.10</v>
          </cell>
          <cell r="C338" t="str">
            <v>13 Coal Handling</v>
          </cell>
          <cell r="D338" t="str">
            <v>1315 Power</v>
          </cell>
          <cell r="E338" t="str">
            <v>Power</v>
          </cell>
          <cell r="F338" t="str">
            <v>Power</v>
          </cell>
          <cell r="G338" t="str">
            <v>Electricity</v>
          </cell>
        </row>
        <row r="339">
          <cell r="B339" t="str">
            <v>13.15.10.11</v>
          </cell>
          <cell r="C339" t="str">
            <v>13 Coal Handling</v>
          </cell>
          <cell r="D339" t="str">
            <v>1315 Power</v>
          </cell>
          <cell r="E339" t="str">
            <v>Power</v>
          </cell>
          <cell r="F339" t="str">
            <v>Power</v>
          </cell>
          <cell r="G339" t="str">
            <v>Diesel</v>
          </cell>
        </row>
        <row r="340">
          <cell r="B340" t="str">
            <v>13.15.10.12</v>
          </cell>
          <cell r="C340" t="str">
            <v>13 Coal Handling</v>
          </cell>
          <cell r="D340" t="str">
            <v>1315 Power</v>
          </cell>
          <cell r="E340" t="str">
            <v>Power</v>
          </cell>
          <cell r="F340" t="str">
            <v>Power</v>
          </cell>
          <cell r="G340" t="str">
            <v>Maint: Spares</v>
          </cell>
        </row>
        <row r="341">
          <cell r="B341" t="str">
            <v>13.15.10.13</v>
          </cell>
          <cell r="C341" t="str">
            <v>13 Coal Handling</v>
          </cell>
          <cell r="D341" t="str">
            <v>1315 Power</v>
          </cell>
          <cell r="E341" t="str">
            <v>Power</v>
          </cell>
          <cell r="F341" t="str">
            <v>Power</v>
          </cell>
          <cell r="G341" t="str">
            <v>Maint: Labour/Services</v>
          </cell>
        </row>
        <row r="342">
          <cell r="B342" t="str">
            <v>13.15.10.15</v>
          </cell>
          <cell r="C342" t="str">
            <v>13 Coal Handling</v>
          </cell>
          <cell r="D342" t="str">
            <v>1315 Power</v>
          </cell>
          <cell r="E342" t="str">
            <v>Power</v>
          </cell>
          <cell r="F342" t="str">
            <v>Power</v>
          </cell>
          <cell r="G342" t="str">
            <v>Hired Generator</v>
          </cell>
        </row>
        <row r="343">
          <cell r="B343" t="str">
            <v>13.16.10</v>
          </cell>
          <cell r="C343" t="str">
            <v>13 Coal Handling</v>
          </cell>
          <cell r="D343" t="str">
            <v>1316 Equipment</v>
          </cell>
          <cell r="E343" t="str">
            <v>Equipment</v>
          </cell>
          <cell r="F343" t="str">
            <v>Equipment Rentals</v>
          </cell>
          <cell r="G343" t="str">
            <v>Loader 966 / Grader</v>
          </cell>
        </row>
        <row r="344">
          <cell r="B344" t="str">
            <v>13.16.20</v>
          </cell>
          <cell r="C344" t="str">
            <v>13 Coal Handling</v>
          </cell>
          <cell r="D344" t="str">
            <v>1316 Equipment</v>
          </cell>
          <cell r="E344" t="str">
            <v>Equipment</v>
          </cell>
          <cell r="F344" t="str">
            <v>Equipment Rentals</v>
          </cell>
          <cell r="G344" t="str">
            <v>Loader 988</v>
          </cell>
        </row>
        <row r="345">
          <cell r="B345" t="str">
            <v>13.16.30</v>
          </cell>
          <cell r="C345" t="str">
            <v>13 Coal Handling</v>
          </cell>
          <cell r="D345" t="str">
            <v>1316 Equipment</v>
          </cell>
          <cell r="E345" t="str">
            <v>Equipment</v>
          </cell>
          <cell r="F345" t="str">
            <v>Equipment Rentals</v>
          </cell>
          <cell r="G345" t="str">
            <v>Dozer</v>
          </cell>
        </row>
        <row r="346">
          <cell r="B346" t="str">
            <v>13.16.40</v>
          </cell>
          <cell r="C346" t="str">
            <v>13 Coal Handling</v>
          </cell>
          <cell r="D346" t="str">
            <v>1316 Equipment</v>
          </cell>
          <cell r="E346" t="str">
            <v>Equipment</v>
          </cell>
          <cell r="F346" t="str">
            <v>Equipment Rentals</v>
          </cell>
          <cell r="G346" t="str">
            <v>Diesel</v>
          </cell>
        </row>
        <row r="347">
          <cell r="B347" t="str">
            <v>13.16.50</v>
          </cell>
          <cell r="C347" t="str">
            <v>13 Coal Handling</v>
          </cell>
          <cell r="D347" t="str">
            <v>1316 Equipment</v>
          </cell>
          <cell r="E347" t="str">
            <v>Equipment</v>
          </cell>
          <cell r="F347" t="str">
            <v>Equipment Rentals</v>
          </cell>
          <cell r="G347" t="str">
            <v>Lighting Towers</v>
          </cell>
        </row>
        <row r="348">
          <cell r="B348" t="str">
            <v>14.11</v>
          </cell>
          <cell r="C348" t="str">
            <v>14 Admin &amp; Infrastructure</v>
          </cell>
          <cell r="D348" t="str">
            <v>1411 General Expenses</v>
          </cell>
          <cell r="E348" t="str">
            <v>General Expenses</v>
          </cell>
          <cell r="F348" t="str">
            <v>General Expenses</v>
          </cell>
          <cell r="G348" t="str">
            <v>General Expenses</v>
          </cell>
        </row>
        <row r="349">
          <cell r="B349" t="str">
            <v>14.13</v>
          </cell>
          <cell r="C349" t="str">
            <v>14 Admin &amp; Infrastructure</v>
          </cell>
          <cell r="D349" t="str">
            <v>1413 Contracted Services</v>
          </cell>
          <cell r="E349" t="str">
            <v>Contracted Services</v>
          </cell>
          <cell r="F349" t="str">
            <v>Contracted Services</v>
          </cell>
          <cell r="G349" t="str">
            <v>Contracted Services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Descapote"/>
      <sheetName val="630.4"/>
      <sheetName val="Cuadrillas"/>
      <sheetName val="Equ"/>
      <sheetName val="Trans"/>
      <sheetName val="Mat"/>
    </sheetNames>
    <sheetDataSet>
      <sheetData sheetId="0" refreshError="1"/>
      <sheetData sheetId="1" refreshError="1"/>
      <sheetData sheetId="2" refreshError="1">
        <row r="1">
          <cell r="A1" t="str">
            <v>MATERIALES</v>
          </cell>
          <cell r="B1" t="str">
            <v>UNIDAD</v>
          </cell>
          <cell r="C1" t="str">
            <v>CONCERTADO</v>
          </cell>
        </row>
        <row r="2">
          <cell r="A2" t="str">
            <v>Acero A-36 para estructura metalica</v>
          </cell>
          <cell r="B2" t="str">
            <v>KG</v>
          </cell>
          <cell r="C2">
            <v>2284</v>
          </cell>
        </row>
        <row r="3">
          <cell r="A3" t="str">
            <v>Acero A-37</v>
          </cell>
          <cell r="B3" t="str">
            <v>KG</v>
          </cell>
          <cell r="C3">
            <v>3160</v>
          </cell>
        </row>
        <row r="4">
          <cell r="A4" t="str">
            <v>Acero A-40</v>
          </cell>
          <cell r="B4" t="str">
            <v>KG</v>
          </cell>
          <cell r="C4">
            <v>2479</v>
          </cell>
        </row>
        <row r="5">
          <cell r="A5" t="str">
            <v>Acero PDR-60</v>
          </cell>
          <cell r="B5" t="str">
            <v>KG</v>
          </cell>
          <cell r="C5">
            <v>2375</v>
          </cell>
        </row>
        <row r="6">
          <cell r="A6" t="str">
            <v>Aditivo (Acelerante plastificante para concretos (plastocrete 169 HE)</v>
          </cell>
          <cell r="B6" t="str">
            <v>KG</v>
          </cell>
          <cell r="C6">
            <v>3335</v>
          </cell>
        </row>
        <row r="7">
          <cell r="A7" t="str">
            <v>Aditivo (Retardante plastificante redutor de fraguado) (sikament 320)</v>
          </cell>
          <cell r="B7" t="str">
            <v>KG</v>
          </cell>
          <cell r="C7">
            <v>8096</v>
          </cell>
        </row>
        <row r="8">
          <cell r="A8" t="str">
            <v>Adoquin color 10X20X6</v>
          </cell>
          <cell r="B8" t="str">
            <v>U</v>
          </cell>
          <cell r="C8">
            <v>770</v>
          </cell>
        </row>
        <row r="9">
          <cell r="A9" t="str">
            <v>Adoquin e=5cm</v>
          </cell>
          <cell r="B9" t="str">
            <v>M²</v>
          </cell>
          <cell r="C9">
            <v>31679</v>
          </cell>
        </row>
        <row r="10">
          <cell r="A10" t="str">
            <v>Adoquin grama 10X20X6</v>
          </cell>
          <cell r="B10" t="str">
            <v>U</v>
          </cell>
          <cell r="C10">
            <v>2179</v>
          </cell>
        </row>
        <row r="11">
          <cell r="A11" t="str">
            <v>Agregado para concreto hidraulico</v>
          </cell>
          <cell r="B11" t="str">
            <v>M³</v>
          </cell>
          <cell r="C11">
            <v>39142</v>
          </cell>
        </row>
        <row r="12">
          <cell r="A12" t="str">
            <v>Agregado para tratamiento superf. Simple</v>
          </cell>
          <cell r="B12" t="str">
            <v>M³</v>
          </cell>
          <cell r="C12">
            <v>37534</v>
          </cell>
        </row>
        <row r="13">
          <cell r="A13" t="str">
            <v>Agregado petreo para mezclas asfálticas</v>
          </cell>
          <cell r="B13" t="str">
            <v>M³</v>
          </cell>
          <cell r="C13">
            <v>39045</v>
          </cell>
        </row>
        <row r="14">
          <cell r="A14" t="str">
            <v>Agregado petreo para triturar (crudo)</v>
          </cell>
          <cell r="B14" t="str">
            <v>M³</v>
          </cell>
          <cell r="C14">
            <v>17312</v>
          </cell>
        </row>
        <row r="15">
          <cell r="A15" t="str">
            <v>Agregado petreo para TSD</v>
          </cell>
          <cell r="B15" t="str">
            <v>M³</v>
          </cell>
          <cell r="C15">
            <v>37660</v>
          </cell>
        </row>
        <row r="16">
          <cell r="A16" t="str">
            <v>Agregado tipo LA1 (lechadas)</v>
          </cell>
          <cell r="B16" t="str">
            <v>M³</v>
          </cell>
          <cell r="C16">
            <v>36799</v>
          </cell>
        </row>
        <row r="17">
          <cell r="A17" t="str">
            <v>Agregado tipo LA2 (lechadas)</v>
          </cell>
          <cell r="B17" t="str">
            <v>M³</v>
          </cell>
          <cell r="C17">
            <v>36902</v>
          </cell>
        </row>
        <row r="18">
          <cell r="A18" t="str">
            <v>Agregado tipo LA3 (lechadas)</v>
          </cell>
          <cell r="B18" t="str">
            <v>M³</v>
          </cell>
          <cell r="C18">
            <v>36902</v>
          </cell>
        </row>
        <row r="19">
          <cell r="A19" t="str">
            <v>Agregado tipo LA4 (lechadas)</v>
          </cell>
          <cell r="B19" t="str">
            <v>M³</v>
          </cell>
          <cell r="C19">
            <v>35949</v>
          </cell>
        </row>
        <row r="20">
          <cell r="A20" t="str">
            <v>Agregados seleccionados (tamaño máximo 1") (bandas sonoras reduce velocidad)</v>
          </cell>
          <cell r="B20" t="str">
            <v>M³</v>
          </cell>
          <cell r="C20">
            <v>37768</v>
          </cell>
        </row>
        <row r="21">
          <cell r="A21" t="str">
            <v>Agua</v>
          </cell>
          <cell r="B21" t="str">
            <v>LT</v>
          </cell>
          <cell r="C21">
            <v>30</v>
          </cell>
        </row>
        <row r="22">
          <cell r="A22" t="str">
            <v>Alambre de pua calibre 12 (340 m)</v>
          </cell>
          <cell r="B22" t="str">
            <v>ML</v>
          </cell>
          <cell r="C22">
            <v>466</v>
          </cell>
        </row>
        <row r="23">
          <cell r="A23" t="str">
            <v>Alambre galvanizado No. 12</v>
          </cell>
          <cell r="B23" t="str">
            <v>KG</v>
          </cell>
          <cell r="C23">
            <v>4234</v>
          </cell>
        </row>
        <row r="24">
          <cell r="A24" t="str">
            <v>Alambre galvanizado No. 9</v>
          </cell>
          <cell r="B24" t="str">
            <v>KG</v>
          </cell>
          <cell r="C24">
            <v>4213</v>
          </cell>
        </row>
        <row r="25">
          <cell r="A25" t="str">
            <v>Alambre negro para amarre</v>
          </cell>
          <cell r="B25" t="str">
            <v>KG</v>
          </cell>
          <cell r="C25">
            <v>3481</v>
          </cell>
        </row>
        <row r="26">
          <cell r="A26" t="str">
            <v>Almohadillas de neopreno dureza 60 (35cm*45cm*5cm con 2 láminas de 3mm)</v>
          </cell>
          <cell r="B26" t="str">
            <v>U</v>
          </cell>
          <cell r="C26">
            <v>373269</v>
          </cell>
        </row>
        <row r="27">
          <cell r="A27" t="str">
            <v>Amortiguadores (para defensas metálicas)</v>
          </cell>
          <cell r="B27" t="str">
            <v>U</v>
          </cell>
          <cell r="C27">
            <v>20893</v>
          </cell>
        </row>
        <row r="28">
          <cell r="A28" t="str">
            <v>Anfo</v>
          </cell>
          <cell r="B28" t="str">
            <v>KG</v>
          </cell>
          <cell r="C28">
            <v>3495</v>
          </cell>
        </row>
        <row r="29">
          <cell r="A29" t="str">
            <v>Angulo de 1-1/2" x 1/4" (cerramiento en malla)</v>
          </cell>
          <cell r="B29" t="str">
            <v>ML</v>
          </cell>
          <cell r="C29">
            <v>9372</v>
          </cell>
        </row>
        <row r="30">
          <cell r="A30" t="str">
            <v>Antisol blanco (presentacion 20 kg)</v>
          </cell>
          <cell r="B30" t="str">
            <v>KG</v>
          </cell>
          <cell r="C30">
            <v>6318</v>
          </cell>
        </row>
        <row r="31">
          <cell r="A31" t="str">
            <v>Arbol de 0,6 m</v>
          </cell>
          <cell r="B31" t="str">
            <v>U</v>
          </cell>
          <cell r="C31">
            <v>7619</v>
          </cell>
        </row>
        <row r="32">
          <cell r="A32" t="str">
            <v>Arbol de 1.2 m</v>
          </cell>
          <cell r="B32" t="str">
            <v>U</v>
          </cell>
          <cell r="C32">
            <v>16483</v>
          </cell>
        </row>
        <row r="33">
          <cell r="A33" t="str">
            <v>Arena de sello (fina) (para adoquines)</v>
          </cell>
          <cell r="B33" t="str">
            <v>M³</v>
          </cell>
          <cell r="C33">
            <v>22944</v>
          </cell>
        </row>
        <row r="34">
          <cell r="A34" t="str">
            <v>Arena de soporte (media) (para adoquines)</v>
          </cell>
          <cell r="B34" t="str">
            <v>M³</v>
          </cell>
          <cell r="C34">
            <v>23851</v>
          </cell>
        </row>
        <row r="35">
          <cell r="A35" t="str">
            <v>Arena de trituracion (sellos de arena-asfalto)</v>
          </cell>
          <cell r="B35" t="str">
            <v>M³</v>
          </cell>
          <cell r="C35">
            <v>36486</v>
          </cell>
        </row>
        <row r="36">
          <cell r="A36" t="str">
            <v>Arena lavada</v>
          </cell>
          <cell r="B36" t="str">
            <v>M³</v>
          </cell>
          <cell r="C36">
            <v>37458</v>
          </cell>
        </row>
        <row r="37">
          <cell r="A37" t="str">
            <v>Asfalto AP 190 (brea)</v>
          </cell>
          <cell r="B37" t="str">
            <v>KG</v>
          </cell>
          <cell r="C37">
            <v>2030</v>
          </cell>
        </row>
        <row r="38">
          <cell r="A38" t="str">
            <v>Asfalto liquido RC 250</v>
          </cell>
          <cell r="B38" t="str">
            <v>GALON</v>
          </cell>
          <cell r="C38">
            <v>6325</v>
          </cell>
        </row>
        <row r="39">
          <cell r="A39" t="str">
            <v xml:space="preserve">Armadura Galvanizada </v>
          </cell>
          <cell r="B39" t="str">
            <v>ML</v>
          </cell>
          <cell r="C39">
            <v>78000</v>
          </cell>
        </row>
        <row r="40">
          <cell r="A40" t="str">
            <v>Barras de transferencia de carga 1"</v>
          </cell>
          <cell r="B40" t="str">
            <v>KG</v>
          </cell>
          <cell r="C40">
            <v>4041</v>
          </cell>
        </row>
        <row r="41">
          <cell r="A41" t="str">
            <v>Barras de unión 1/2"</v>
          </cell>
          <cell r="B41" t="str">
            <v>KG</v>
          </cell>
          <cell r="C41">
            <v>2528</v>
          </cell>
        </row>
        <row r="42">
          <cell r="A42" t="str">
            <v>Bentonita</v>
          </cell>
          <cell r="B42" t="str">
            <v>KG</v>
          </cell>
          <cell r="C42">
            <v>800</v>
          </cell>
        </row>
        <row r="43">
          <cell r="A43" t="str">
            <v>Biomanto</v>
          </cell>
          <cell r="B43" t="str">
            <v>M²</v>
          </cell>
        </row>
        <row r="44">
          <cell r="A44" t="str">
            <v>Bolsacreto de 1m3</v>
          </cell>
          <cell r="B44" t="str">
            <v>U</v>
          </cell>
          <cell r="C44">
            <v>19638</v>
          </cell>
        </row>
        <row r="45">
          <cell r="A45" t="str">
            <v>Cable de 1/2" (para anclajes)</v>
          </cell>
          <cell r="B45" t="str">
            <v>ML</v>
          </cell>
          <cell r="C45">
            <v>8145</v>
          </cell>
        </row>
        <row r="46">
          <cell r="A46" t="str">
            <v>Cal</v>
          </cell>
          <cell r="B46" t="str">
            <v>KG</v>
          </cell>
          <cell r="C46">
            <v>696</v>
          </cell>
        </row>
        <row r="47">
          <cell r="A47" t="str">
            <v>Camisa metálica en acero A-37 (camisa de pilotes)</v>
          </cell>
          <cell r="B47" t="str">
            <v>KG</v>
          </cell>
          <cell r="C47">
            <v>10331</v>
          </cell>
        </row>
        <row r="48">
          <cell r="A48" t="str">
            <v>Camisas y formaleta en concreto</v>
          </cell>
          <cell r="B48" t="str">
            <v>ML</v>
          </cell>
        </row>
        <row r="49">
          <cell r="A49" t="str">
            <v>Captafaro</v>
          </cell>
          <cell r="B49" t="str">
            <v>U</v>
          </cell>
          <cell r="C49">
            <v>9784</v>
          </cell>
        </row>
        <row r="50">
          <cell r="A50" t="str">
            <v>Casquete para pasador de juntas</v>
          </cell>
          <cell r="B50" t="str">
            <v>U</v>
          </cell>
          <cell r="C50">
            <v>230</v>
          </cell>
        </row>
        <row r="51">
          <cell r="A51" t="str">
            <v>CELDA ESPECIAL DE CARGA</v>
          </cell>
          <cell r="B51" t="str">
            <v>U</v>
          </cell>
          <cell r="C51">
            <v>20363221</v>
          </cell>
        </row>
        <row r="52">
          <cell r="A52" t="str">
            <v>Cemento Asfáltico 60-70</v>
          </cell>
          <cell r="B52" t="str">
            <v>KG</v>
          </cell>
          <cell r="C52">
            <v>1072</v>
          </cell>
        </row>
        <row r="53">
          <cell r="A53" t="str">
            <v>Cemento Asfáltico 80-100</v>
          </cell>
          <cell r="B53" t="str">
            <v>KG</v>
          </cell>
          <cell r="C53">
            <v>1024</v>
          </cell>
        </row>
        <row r="54">
          <cell r="A54" t="str">
            <v>Cemento asfáltico modificado con polimeros tipo I</v>
          </cell>
          <cell r="B54" t="str">
            <v>KG</v>
          </cell>
          <cell r="C54">
            <v>1679</v>
          </cell>
        </row>
        <row r="55">
          <cell r="A55" t="str">
            <v>Cemento asfáltico modificado con polímeros tipo II</v>
          </cell>
          <cell r="B55" t="str">
            <v>KG</v>
          </cell>
          <cell r="C55">
            <v>1779</v>
          </cell>
        </row>
        <row r="56">
          <cell r="A56" t="str">
            <v>Cemento asfaltico modificado con polimeros tipo III</v>
          </cell>
          <cell r="B56" t="str">
            <v>KG</v>
          </cell>
          <cell r="C56">
            <v>1870</v>
          </cell>
        </row>
        <row r="57">
          <cell r="A57" t="str">
            <v>Cemento asfaltico modificado con polimeros tipo IV</v>
          </cell>
          <cell r="B57" t="str">
            <v>KG</v>
          </cell>
          <cell r="C57">
            <v>2007</v>
          </cell>
        </row>
        <row r="58">
          <cell r="A58" t="str">
            <v>Cemento asfaltico modificado con polimeros tipo V</v>
          </cell>
          <cell r="B58" t="str">
            <v>KG</v>
          </cell>
          <cell r="C58">
            <v>2023</v>
          </cell>
        </row>
        <row r="59">
          <cell r="A59" t="str">
            <v>Cemento gris</v>
          </cell>
          <cell r="B59" t="str">
            <v>KG</v>
          </cell>
          <cell r="C59">
            <v>467</v>
          </cell>
        </row>
        <row r="60">
          <cell r="A60" t="str">
            <v>Cespedones</v>
          </cell>
          <cell r="B60" t="str">
            <v>KG</v>
          </cell>
          <cell r="C60">
            <v>6645</v>
          </cell>
        </row>
        <row r="61">
          <cell r="A61" t="str">
            <v>Cicatrizante (para remoción de especies vegetales) (item 201.9)</v>
          </cell>
          <cell r="B61" t="str">
            <v>M²</v>
          </cell>
          <cell r="C61">
            <v>44658</v>
          </cell>
        </row>
        <row r="62">
          <cell r="A62" t="str">
            <v>Cinta Sika PVC 0,22 (sello para junta de puentes) (item 642.2)</v>
          </cell>
          <cell r="B62" t="str">
            <v>ML</v>
          </cell>
          <cell r="C62">
            <v>33728</v>
          </cell>
        </row>
        <row r="63">
          <cell r="A63" t="str">
            <v>Cintilla de poliuretano (Sikarod) (pavimentos de concreto hidráulico) (item 500)</v>
          </cell>
          <cell r="B63" t="str">
            <v>KG</v>
          </cell>
          <cell r="C63">
            <v>650</v>
          </cell>
        </row>
        <row r="64">
          <cell r="A64" t="str">
            <v>Cloruro de calcio en esféras</v>
          </cell>
          <cell r="B64" t="str">
            <v>KG</v>
          </cell>
          <cell r="C64">
            <v>2795</v>
          </cell>
        </row>
        <row r="65">
          <cell r="A65" t="str">
            <v>Cloruro de calcio en hojuelas</v>
          </cell>
          <cell r="B65" t="str">
            <v>KG</v>
          </cell>
          <cell r="C65">
            <v>2626</v>
          </cell>
        </row>
        <row r="66">
          <cell r="A66" t="str">
            <v>Cloruro de calcio liquido</v>
          </cell>
          <cell r="B66" t="str">
            <v>LT</v>
          </cell>
          <cell r="C66">
            <v>0</v>
          </cell>
        </row>
        <row r="67">
          <cell r="A67" t="str">
            <v>Combustible y otros</v>
          </cell>
          <cell r="B67" t="str">
            <v>GALÓN</v>
          </cell>
          <cell r="C67">
            <v>8897</v>
          </cell>
        </row>
        <row r="68">
          <cell r="A68" t="str">
            <v>Concreto clase A</v>
          </cell>
          <cell r="B68" t="str">
            <v>M3</v>
          </cell>
          <cell r="C68">
            <v>691072.02187499998</v>
          </cell>
        </row>
        <row r="69">
          <cell r="A69" t="str">
            <v>Concreto clase A(Uraba)</v>
          </cell>
          <cell r="C69">
            <v>479067</v>
          </cell>
        </row>
        <row r="70">
          <cell r="A70" t="str">
            <v>Concreto clase B</v>
          </cell>
          <cell r="B70" t="str">
            <v>M³</v>
          </cell>
          <cell r="C70">
            <v>662915.25624999998</v>
          </cell>
        </row>
        <row r="71">
          <cell r="A71" t="str">
            <v>Concreto clase B(Uraba)</v>
          </cell>
        </row>
        <row r="72">
          <cell r="A72" t="str">
            <v>Concreto clase C</v>
          </cell>
          <cell r="B72" t="str">
            <v>M³</v>
          </cell>
          <cell r="C72">
            <v>652581.15625</v>
          </cell>
        </row>
        <row r="73">
          <cell r="A73" t="str">
            <v>Concreto clase C(Uraba)</v>
          </cell>
        </row>
        <row r="74">
          <cell r="A74" t="str">
            <v>Concreto clase D</v>
          </cell>
          <cell r="B74" t="str">
            <v>M³</v>
          </cell>
          <cell r="C74">
            <v>435320.16104166664</v>
          </cell>
        </row>
        <row r="75">
          <cell r="A75" t="str">
            <v>Concreto clase D(Uraba)</v>
          </cell>
        </row>
        <row r="76">
          <cell r="A76" t="str">
            <v>Concreto clase E</v>
          </cell>
          <cell r="B76" t="str">
            <v>M³</v>
          </cell>
          <cell r="C76">
            <v>490375.75652173907</v>
          </cell>
        </row>
        <row r="77">
          <cell r="A77" t="str">
            <v>Concreto clase E(Uraba)</v>
          </cell>
        </row>
        <row r="78">
          <cell r="A78" t="str">
            <v>Concreto clase F</v>
          </cell>
          <cell r="B78" t="str">
            <v>M³</v>
          </cell>
          <cell r="C78">
            <v>308412.72760416666</v>
          </cell>
        </row>
        <row r="79">
          <cell r="A79" t="str">
            <v>Concreto clase G</v>
          </cell>
          <cell r="B79" t="str">
            <v>M³</v>
          </cell>
          <cell r="C79">
            <v>287748</v>
          </cell>
        </row>
        <row r="80">
          <cell r="A80" t="str">
            <v>Concreto hidraulico para pavimento MR-43</v>
          </cell>
          <cell r="B80" t="str">
            <v>M3</v>
          </cell>
          <cell r="C80">
            <v>348187</v>
          </cell>
        </row>
        <row r="81">
          <cell r="A81" t="str">
            <v>Cordón detonante(12grxmt)</v>
          </cell>
          <cell r="B81" t="str">
            <v>M.L</v>
          </cell>
          <cell r="C81">
            <v>913</v>
          </cell>
        </row>
        <row r="82">
          <cell r="A82" t="str">
            <v>Costal de fibra o fique</v>
          </cell>
          <cell r="B82" t="str">
            <v>U</v>
          </cell>
          <cell r="C82">
            <v>501</v>
          </cell>
        </row>
        <row r="83">
          <cell r="A83" t="str">
            <v>CUNETA PREFABRICADA EN CONCRETO L=1.0 m</v>
          </cell>
          <cell r="B83" t="str">
            <v>ML</v>
          </cell>
          <cell r="C83">
            <v>97000</v>
          </cell>
        </row>
        <row r="84">
          <cell r="A84" t="str">
            <v>Cuñas para el tensionamiento (acero de preesfuerzo) (item 641)</v>
          </cell>
          <cell r="B84" t="str">
            <v>U</v>
          </cell>
          <cell r="C84">
            <v>14279</v>
          </cell>
        </row>
        <row r="85">
          <cell r="A85" t="str">
            <v>Disolvente para pintura (especificar el tipo de disolvente que está utilizando)</v>
          </cell>
          <cell r="B85" t="str">
            <v>GALON</v>
          </cell>
          <cell r="C85">
            <v>23598</v>
          </cell>
        </row>
        <row r="86">
          <cell r="A86" t="str">
            <v>Disolvente para pintura (especificar el tipo de disolvente que está utilizando)</v>
          </cell>
          <cell r="B86" t="str">
            <v>GALON</v>
          </cell>
          <cell r="C86">
            <v>17753</v>
          </cell>
        </row>
        <row r="87">
          <cell r="A87" t="str">
            <v>Ductos para tensionimiento (acero de preesfuerzo) (item 641)</v>
          </cell>
          <cell r="B87" t="str">
            <v>M:L</v>
          </cell>
          <cell r="C87">
            <v>6141</v>
          </cell>
        </row>
        <row r="88">
          <cell r="A88" t="str">
            <v>Emulsión Asfáltica de rotura lenta CRL-1h</v>
          </cell>
          <cell r="B88" t="str">
            <v>LT</v>
          </cell>
          <cell r="C88">
            <v>1226</v>
          </cell>
        </row>
        <row r="89">
          <cell r="A89" t="str">
            <v>Emulsión CRL-0</v>
          </cell>
          <cell r="B89" t="str">
            <v>LT</v>
          </cell>
          <cell r="C89">
            <v>1124</v>
          </cell>
        </row>
        <row r="90">
          <cell r="A90" t="str">
            <v>Emulsión CRL-1</v>
          </cell>
          <cell r="B90" t="str">
            <v>LT</v>
          </cell>
          <cell r="C90">
            <v>1297</v>
          </cell>
        </row>
        <row r="91">
          <cell r="A91" t="str">
            <v>Emulsión CRL-1hm</v>
          </cell>
          <cell r="B91" t="str">
            <v>LT</v>
          </cell>
          <cell r="C91">
            <v>1333</v>
          </cell>
        </row>
        <row r="92">
          <cell r="A92" t="str">
            <v>Emulsión CRM</v>
          </cell>
          <cell r="B92" t="str">
            <v>LT</v>
          </cell>
          <cell r="C92">
            <v>1393</v>
          </cell>
        </row>
        <row r="93">
          <cell r="A93" t="str">
            <v>Emulsión CRR-1</v>
          </cell>
          <cell r="B93" t="str">
            <v>LT</v>
          </cell>
          <cell r="C93">
            <v>1306</v>
          </cell>
        </row>
        <row r="94">
          <cell r="A94" t="str">
            <v>Emulsión CRR-1m</v>
          </cell>
          <cell r="B94" t="str">
            <v>LT</v>
          </cell>
          <cell r="C94">
            <v>1468</v>
          </cell>
        </row>
        <row r="95">
          <cell r="A95" t="str">
            <v>Emulsión CRR-2</v>
          </cell>
          <cell r="B95" t="str">
            <v>LT</v>
          </cell>
          <cell r="C95">
            <v>1158</v>
          </cell>
        </row>
        <row r="96">
          <cell r="A96" t="str">
            <v>Emulsión CRR-2m</v>
          </cell>
          <cell r="B96" t="str">
            <v>LT</v>
          </cell>
          <cell r="C96">
            <v>1499</v>
          </cell>
        </row>
        <row r="97">
          <cell r="A97" t="str">
            <v>Emulsión CRMm</v>
          </cell>
          <cell r="B97" t="str">
            <v>LT</v>
          </cell>
          <cell r="C97">
            <v>1791</v>
          </cell>
        </row>
        <row r="98">
          <cell r="A98" t="str">
            <v>Esferas reflectivas</v>
          </cell>
          <cell r="B98" t="str">
            <v>KG</v>
          </cell>
          <cell r="C98">
            <v>4937</v>
          </cell>
        </row>
        <row r="99">
          <cell r="A99" t="str">
            <v>Estacas, Pintura, Tachuela, Hilo</v>
          </cell>
          <cell r="B99" t="str">
            <v>GLOBAL</v>
          </cell>
          <cell r="C99">
            <v>1077</v>
          </cell>
        </row>
        <row r="100">
          <cell r="A100" t="str">
            <v>Explosivos  75% (INDUGEL)</v>
          </cell>
          <cell r="B100" t="str">
            <v>LB</v>
          </cell>
          <cell r="C100">
            <v>8782</v>
          </cell>
        </row>
        <row r="101">
          <cell r="A101" t="str">
            <v>Fertilizantes e Insecticidas (triple 15)</v>
          </cell>
          <cell r="B101" t="str">
            <v>KG</v>
          </cell>
          <cell r="C101">
            <v>1382</v>
          </cell>
        </row>
        <row r="102">
          <cell r="A102" t="str">
            <v>Fibra o Mulch Hidráulico</v>
          </cell>
          <cell r="B102" t="str">
            <v>KG</v>
          </cell>
          <cell r="C102">
            <v>34200</v>
          </cell>
        </row>
        <row r="103">
          <cell r="A103" t="str">
            <v>Fijador o Aglomerante Estabilizador (Agropim)</v>
          </cell>
          <cell r="B103" t="str">
            <v>KG</v>
          </cell>
          <cell r="C103">
            <v>12300</v>
          </cell>
        </row>
        <row r="104">
          <cell r="A104" t="str">
            <v>Formaleta (gaviones, juntas de bordillos, juntas de cunetas, muros, concreto clase D,E y G)</v>
          </cell>
          <cell r="B104" t="str">
            <v>M2</v>
          </cell>
          <cell r="C104">
            <v>3723</v>
          </cell>
        </row>
        <row r="105">
          <cell r="A105" t="str">
            <v>Formaleta concreto clase A,B y C</v>
          </cell>
          <cell r="B105" t="str">
            <v>M²</v>
          </cell>
          <cell r="C105">
            <v>13767</v>
          </cell>
        </row>
        <row r="106">
          <cell r="A106" t="str">
            <v>Formaleta para baranda de concreto</v>
          </cell>
          <cell r="B106" t="str">
            <v>M²</v>
          </cell>
          <cell r="C106">
            <v>13134</v>
          </cell>
        </row>
        <row r="107">
          <cell r="A107" t="str">
            <v>Formaleta para muros (para muros de contencion) (item 682)</v>
          </cell>
          <cell r="B107" t="str">
            <v>M2</v>
          </cell>
          <cell r="C107">
            <v>7537</v>
          </cell>
        </row>
        <row r="108">
          <cell r="A108" t="str">
            <v>Formaleta, platina y accesorios (escamas en concreto)</v>
          </cell>
          <cell r="B108" t="str">
            <v>M2</v>
          </cell>
          <cell r="C108">
            <v>3154</v>
          </cell>
        </row>
        <row r="109">
          <cell r="A109" t="str">
            <v>Formaletas para Juntas</v>
          </cell>
          <cell r="B109" t="str">
            <v>ML</v>
          </cell>
          <cell r="C109">
            <v>2844</v>
          </cell>
        </row>
        <row r="110">
          <cell r="A110" t="str">
            <v>Fulminantes</v>
          </cell>
          <cell r="B110" t="str">
            <v>U</v>
          </cell>
          <cell r="C110">
            <v>550</v>
          </cell>
        </row>
        <row r="111">
          <cell r="A111" t="str">
            <v>Fundente</v>
          </cell>
          <cell r="B111" t="str">
            <v>Kg</v>
          </cell>
          <cell r="C111">
            <v>109828</v>
          </cell>
        </row>
        <row r="112">
          <cell r="A112" t="str">
            <v>Gas propano</v>
          </cell>
          <cell r="B112" t="str">
            <v>KG</v>
          </cell>
          <cell r="C112">
            <v>2139</v>
          </cell>
        </row>
        <row r="113">
          <cell r="A113" t="str">
            <v>Geodrén Planar(1 ML de H)</v>
          </cell>
          <cell r="B113" t="str">
            <v>ML</v>
          </cell>
          <cell r="C113">
            <v>25102</v>
          </cell>
        </row>
        <row r="114">
          <cell r="A114" t="str">
            <v>Geodrén Tubular(100 mm)</v>
          </cell>
          <cell r="B114" t="str">
            <v>ML</v>
          </cell>
        </row>
        <row r="115">
          <cell r="A115" t="str">
            <v>Geomanto</v>
          </cell>
          <cell r="B115" t="str">
            <v>M2</v>
          </cell>
        </row>
        <row r="116">
          <cell r="A116" t="str">
            <v>Geomenbrana 80 mils de  2 mm</v>
          </cell>
          <cell r="B116" t="str">
            <v>M2</v>
          </cell>
          <cell r="C116">
            <v>23081</v>
          </cell>
        </row>
        <row r="117">
          <cell r="A117" t="str">
            <v>Geoterxtil T-2400 o similar (provedores Lafayet, Tensar, Omnes u otros)</v>
          </cell>
          <cell r="B117" t="str">
            <v>M2</v>
          </cell>
          <cell r="C117">
            <v>5401</v>
          </cell>
        </row>
        <row r="118">
          <cell r="A118" t="str">
            <v>Geotextil NT REPAV 450 o similar (provedores Lafayet, Tensar, Omnes u otros)</v>
          </cell>
          <cell r="B118" t="str">
            <v>M²</v>
          </cell>
          <cell r="C118">
            <v>3958</v>
          </cell>
        </row>
        <row r="119">
          <cell r="A119" t="str">
            <v>Geotextil NT-2500 o similar (provedores Tensar, Omnes u otros)</v>
          </cell>
          <cell r="B119" t="str">
            <v>M²</v>
          </cell>
          <cell r="C119">
            <v>4829</v>
          </cell>
        </row>
        <row r="120">
          <cell r="A120" t="str">
            <v>Geotextil T-2100 o similar (provedores Lafayet, Tensar, Omnes u otros)</v>
          </cell>
          <cell r="B120" t="str">
            <v>M²</v>
          </cell>
          <cell r="C120">
            <v>4789</v>
          </cell>
        </row>
        <row r="121">
          <cell r="A121" t="str">
            <v>Grapas</v>
          </cell>
          <cell r="B121" t="str">
            <v>KG</v>
          </cell>
          <cell r="C121">
            <v>5125</v>
          </cell>
        </row>
        <row r="122">
          <cell r="A122" t="str">
            <v>Grapas de Fijación</v>
          </cell>
          <cell r="B122" t="str">
            <v>U</v>
          </cell>
          <cell r="C122">
            <v>1110</v>
          </cell>
        </row>
        <row r="123">
          <cell r="A123" t="str">
            <v>Grasa</v>
          </cell>
          <cell r="B123" t="str">
            <v>KG</v>
          </cell>
          <cell r="C123">
            <v>6801</v>
          </cell>
        </row>
        <row r="124">
          <cell r="A124" t="str">
            <v>Grata de limpieza</v>
          </cell>
          <cell r="B124" t="str">
            <v>U</v>
          </cell>
          <cell r="C124">
            <v>23391</v>
          </cell>
        </row>
        <row r="125">
          <cell r="A125" t="str">
            <v>Hidroretenedor (stockosorb)</v>
          </cell>
          <cell r="B125" t="str">
            <v>KG</v>
          </cell>
          <cell r="C125">
            <v>40031</v>
          </cell>
        </row>
        <row r="126">
          <cell r="A126" t="str">
            <v>Hito de arista  (TUBULAR)</v>
          </cell>
          <cell r="B126" t="str">
            <v>U</v>
          </cell>
          <cell r="C126">
            <v>98600</v>
          </cell>
        </row>
        <row r="127">
          <cell r="A127" t="str">
            <v>Hito de arista(Grado diamante de 0.90m)</v>
          </cell>
          <cell r="B127" t="str">
            <v>U</v>
          </cell>
          <cell r="D127" t="str">
            <v>sin referncia</v>
          </cell>
        </row>
        <row r="128">
          <cell r="A128" t="str">
            <v>Hito de arista(Grado diamante de 1.10m)</v>
          </cell>
          <cell r="B128" t="str">
            <v>U</v>
          </cell>
          <cell r="D128" t="str">
            <v>sin referncia</v>
          </cell>
        </row>
        <row r="129">
          <cell r="A129" t="str">
            <v>IMPERMEABILIZANTE PARA CONCRETO</v>
          </cell>
          <cell r="B129" t="str">
            <v>KG</v>
          </cell>
          <cell r="C129">
            <v>16685.439999999999</v>
          </cell>
        </row>
        <row r="130">
          <cell r="A130" t="str">
            <v>JUNTA ELASTOMERICA JEENE (J 8097 VV)</v>
          </cell>
          <cell r="B130" t="str">
            <v>ML</v>
          </cell>
          <cell r="C130">
            <v>997959</v>
          </cell>
        </row>
        <row r="131">
          <cell r="A131" t="str">
            <v xml:space="preserve">Larguero madera común (2"x4") L=3,0 m, </v>
          </cell>
          <cell r="B131" t="str">
            <v>U</v>
          </cell>
          <cell r="C131">
            <v>4514</v>
          </cell>
        </row>
        <row r="132">
          <cell r="A132" t="str">
            <v>Lechada para ductos (acero de preesfuerzo)</v>
          </cell>
          <cell r="B132" t="str">
            <v>LT</v>
          </cell>
          <cell r="C132">
            <v>766.28459821428567</v>
          </cell>
        </row>
        <row r="133">
          <cell r="A133" t="str">
            <v>Limpiador 1/4 de galón (anclajes)</v>
          </cell>
          <cell r="B133" t="str">
            <v>U</v>
          </cell>
          <cell r="C133">
            <v>14546</v>
          </cell>
        </row>
        <row r="134">
          <cell r="A134" t="str">
            <v>Listón en guadua para empradizar</v>
          </cell>
          <cell r="B134" t="str">
            <v>U</v>
          </cell>
          <cell r="C134">
            <v>1775</v>
          </cell>
        </row>
        <row r="135">
          <cell r="A135" t="str">
            <v>MALLA ELECTROSOLDADA 40 k.s.i</v>
          </cell>
          <cell r="B135" t="str">
            <v>kg</v>
          </cell>
          <cell r="C135">
            <v>2232</v>
          </cell>
        </row>
        <row r="136">
          <cell r="A136" t="str">
            <v>Malla eslabonada, calibre 10, 6 ojos</v>
          </cell>
          <cell r="B136" t="str">
            <v>M2</v>
          </cell>
          <cell r="C136">
            <v>10939</v>
          </cell>
        </row>
        <row r="137">
          <cell r="A137" t="str">
            <v>Malla para gaviones (2M3)</v>
          </cell>
          <cell r="B137" t="str">
            <v>M3</v>
          </cell>
          <cell r="C137">
            <v>55485</v>
          </cell>
        </row>
        <row r="138">
          <cell r="A138" t="str">
            <v>MANGUERA DE ALTA PRESION</v>
          </cell>
          <cell r="B138" t="str">
            <v>ML</v>
          </cell>
          <cell r="C138">
            <v>114869</v>
          </cell>
        </row>
        <row r="139">
          <cell r="A139" t="str">
            <v>Manguera de polietileno de 3"</v>
          </cell>
          <cell r="B139" t="str">
            <v>ML</v>
          </cell>
          <cell r="C139">
            <v>7588</v>
          </cell>
        </row>
        <row r="140">
          <cell r="A140" t="str">
            <v>Manto para el refuerzo de la vegetación Tipo 5A</v>
          </cell>
          <cell r="B140" t="str">
            <v>M²</v>
          </cell>
          <cell r="C140">
            <v>13886</v>
          </cell>
        </row>
        <row r="141">
          <cell r="A141" t="str">
            <v>Manto para el refuerzo de la vegetación Tipo 5B</v>
          </cell>
          <cell r="B141" t="str">
            <v>M²</v>
          </cell>
          <cell r="C141">
            <v>13886</v>
          </cell>
        </row>
        <row r="142">
          <cell r="A142" t="str">
            <v>Manto para el refuerzo de la vegetación Tipo 5C</v>
          </cell>
          <cell r="B142" t="str">
            <v>M²</v>
          </cell>
          <cell r="C142">
            <v>13886</v>
          </cell>
        </row>
        <row r="143">
          <cell r="A143" t="str">
            <v>Manto para el refuerzo de la vegetación Tipo 5D</v>
          </cell>
          <cell r="B143" t="str">
            <v>M²</v>
          </cell>
          <cell r="D143" t="str">
            <v>sin referncia</v>
          </cell>
        </row>
        <row r="144">
          <cell r="A144" t="str">
            <v>Material de afirmado</v>
          </cell>
          <cell r="B144" t="str">
            <v>M3</v>
          </cell>
          <cell r="C144">
            <v>19323</v>
          </cell>
        </row>
        <row r="145">
          <cell r="A145" t="str">
            <v>Material de base</v>
          </cell>
          <cell r="B145" t="str">
            <v>M3</v>
          </cell>
          <cell r="C145">
            <v>31426</v>
          </cell>
        </row>
        <row r="146">
          <cell r="A146" t="str">
            <v>Material de base (gradación 1)</v>
          </cell>
          <cell r="B146" t="str">
            <v>M3</v>
          </cell>
          <cell r="C146">
            <v>31496</v>
          </cell>
        </row>
        <row r="147">
          <cell r="A147" t="str">
            <v>Material de base (gradación 2)</v>
          </cell>
          <cell r="B147" t="str">
            <v>M³</v>
          </cell>
          <cell r="C147">
            <v>33231</v>
          </cell>
        </row>
        <row r="148">
          <cell r="A148" t="str">
            <v>Material de la zona (para estabilizar bases)</v>
          </cell>
          <cell r="B148" t="str">
            <v>M³</v>
          </cell>
          <cell r="C148">
            <v>14813</v>
          </cell>
        </row>
        <row r="149">
          <cell r="A149" t="str">
            <v xml:space="preserve">Material de Sub- Base </v>
          </cell>
          <cell r="B149" t="str">
            <v>M3</v>
          </cell>
          <cell r="C149">
            <v>27244</v>
          </cell>
        </row>
        <row r="150">
          <cell r="A150" t="str">
            <v>Material de Sub- Base para Bacheo</v>
          </cell>
          <cell r="B150" t="str">
            <v>M3</v>
          </cell>
          <cell r="C150">
            <v>27577</v>
          </cell>
        </row>
        <row r="151">
          <cell r="A151" t="str">
            <v>Material drenante (tamaño máximo 3") (item 673.2)</v>
          </cell>
          <cell r="B151" t="str">
            <v>M3</v>
          </cell>
          <cell r="C151">
            <v>28705</v>
          </cell>
        </row>
        <row r="152">
          <cell r="A152" t="str">
            <v>Material filtrante (tamaño máximo 6") (item 610.2)</v>
          </cell>
          <cell r="B152" t="str">
            <v>M3</v>
          </cell>
          <cell r="C152">
            <v>22935</v>
          </cell>
        </row>
        <row r="153">
          <cell r="A153" t="str">
            <v>Material para pedraplén</v>
          </cell>
          <cell r="B153" t="str">
            <v>M3</v>
          </cell>
          <cell r="C153">
            <v>21849</v>
          </cell>
        </row>
        <row r="154">
          <cell r="A154" t="str">
            <v>Material seleccionado para relleno</v>
          </cell>
          <cell r="B154" t="str">
            <v>M3</v>
          </cell>
          <cell r="C154">
            <v>11094</v>
          </cell>
        </row>
        <row r="155">
          <cell r="A155" t="str">
            <v>Mecha Lenta</v>
          </cell>
          <cell r="B155" t="str">
            <v>M.L</v>
          </cell>
          <cell r="C155">
            <v>438</v>
          </cell>
        </row>
        <row r="156">
          <cell r="A156" t="str">
            <v>Mezcla abierta en caliente MAC-1</v>
          </cell>
          <cell r="B156" t="str">
            <v>M3</v>
          </cell>
          <cell r="C156">
            <v>339000</v>
          </cell>
        </row>
        <row r="157">
          <cell r="A157" t="str">
            <v>Mezcla abierta en caliente MAC-2</v>
          </cell>
          <cell r="B157" t="str">
            <v>M3</v>
          </cell>
          <cell r="C157">
            <v>339000</v>
          </cell>
        </row>
        <row r="158">
          <cell r="A158" t="str">
            <v>Mezcla abierta en caliente MAC-3</v>
          </cell>
          <cell r="B158" t="str">
            <v>M3</v>
          </cell>
          <cell r="C158">
            <v>339000</v>
          </cell>
        </row>
        <row r="159">
          <cell r="A159" t="str">
            <v>Mezcla abierta en caliente para bacheo</v>
          </cell>
          <cell r="B159" t="str">
            <v>M3</v>
          </cell>
          <cell r="C159">
            <v>339000</v>
          </cell>
        </row>
        <row r="160">
          <cell r="A160" t="str">
            <v>Mezcla abierta en frio MAF-1</v>
          </cell>
          <cell r="B160" t="str">
            <v>M3</v>
          </cell>
          <cell r="C160">
            <v>263167</v>
          </cell>
        </row>
        <row r="161">
          <cell r="A161" t="str">
            <v>Mezcla abierta en frio MAF-2</v>
          </cell>
          <cell r="B161" t="str">
            <v>M3</v>
          </cell>
          <cell r="C161">
            <v>263167</v>
          </cell>
        </row>
        <row r="162">
          <cell r="A162" t="str">
            <v>Mezcla abierta en frio MAF-3</v>
          </cell>
          <cell r="B162" t="str">
            <v>M3</v>
          </cell>
          <cell r="C162">
            <v>266586</v>
          </cell>
        </row>
        <row r="163">
          <cell r="A163" t="str">
            <v>Mezcla abierta en frio para bacheo</v>
          </cell>
          <cell r="B163" t="str">
            <v>M3</v>
          </cell>
          <cell r="C163">
            <v>263167</v>
          </cell>
        </row>
        <row r="164">
          <cell r="A164" t="str">
            <v>Mezcla asfáltica reciclada en caliente tipo MDC-2</v>
          </cell>
          <cell r="B164" t="str">
            <v>M³</v>
          </cell>
        </row>
        <row r="165">
          <cell r="A165" t="str">
            <v>Mezcla asfáltica reciclada en caliente tipo MSC-1</v>
          </cell>
          <cell r="B165" t="str">
            <v>M³</v>
          </cell>
        </row>
        <row r="166">
          <cell r="A166" t="str">
            <v xml:space="preserve">Mezcla de alto módulo </v>
          </cell>
          <cell r="B166" t="str">
            <v>M3</v>
          </cell>
          <cell r="C166">
            <v>482444</v>
          </cell>
        </row>
        <row r="167">
          <cell r="A167" t="str">
            <v>Mezcla densa en caliente MDC-1</v>
          </cell>
          <cell r="B167" t="str">
            <v>M3</v>
          </cell>
          <cell r="C167">
            <v>358915</v>
          </cell>
        </row>
        <row r="168">
          <cell r="A168" t="str">
            <v>Mezcla densa en caliente MDC-2</v>
          </cell>
          <cell r="B168" t="str">
            <v>M3</v>
          </cell>
          <cell r="C168">
            <v>371279</v>
          </cell>
        </row>
        <row r="169">
          <cell r="A169" t="str">
            <v>Mezcla densa en caliente MDC-3</v>
          </cell>
          <cell r="B169" t="str">
            <v>M3</v>
          </cell>
          <cell r="C169">
            <v>415088</v>
          </cell>
        </row>
        <row r="170">
          <cell r="A170" t="str">
            <v>Mezcla densa en frio MDF-1</v>
          </cell>
          <cell r="B170" t="str">
            <v>M3</v>
          </cell>
          <cell r="C170">
            <v>257000</v>
          </cell>
        </row>
        <row r="171">
          <cell r="A171" t="str">
            <v>Mezcla densa en frio MDF-2</v>
          </cell>
          <cell r="B171" t="str">
            <v>M3</v>
          </cell>
          <cell r="C171">
            <v>263000</v>
          </cell>
        </row>
        <row r="172">
          <cell r="A172" t="str">
            <v>Mezcla densa en frio MDF-3</v>
          </cell>
          <cell r="B172" t="str">
            <v>M3</v>
          </cell>
          <cell r="C172">
            <v>263000</v>
          </cell>
        </row>
        <row r="173">
          <cell r="A173" t="str">
            <v>Mezcla densa en frio para bacheo</v>
          </cell>
          <cell r="B173" t="str">
            <v>M3</v>
          </cell>
          <cell r="C173">
            <v>257000</v>
          </cell>
        </row>
        <row r="174">
          <cell r="A174" t="str">
            <v>Mezcla discontinua en caliente F-1</v>
          </cell>
          <cell r="B174" t="str">
            <v>M3</v>
          </cell>
          <cell r="C174">
            <v>585794</v>
          </cell>
        </row>
        <row r="175">
          <cell r="A175" t="str">
            <v>Mezcla discontinua en caliente F-2</v>
          </cell>
          <cell r="B175" t="str">
            <v>M3</v>
          </cell>
          <cell r="C175">
            <v>585794</v>
          </cell>
        </row>
        <row r="176">
          <cell r="A176" t="str">
            <v>Mezcla discontinua en caliente M-1</v>
          </cell>
          <cell r="B176" t="str">
            <v>M3</v>
          </cell>
          <cell r="C176">
            <v>449000</v>
          </cell>
        </row>
        <row r="177">
          <cell r="A177" t="str">
            <v>Mezcla discontinua en caliente M-2</v>
          </cell>
          <cell r="B177" t="str">
            <v>M3</v>
          </cell>
          <cell r="C177">
            <v>449000</v>
          </cell>
        </row>
        <row r="178">
          <cell r="A178" t="str">
            <v>Mezcla drenante</v>
          </cell>
          <cell r="B178" t="str">
            <v>M³</v>
          </cell>
          <cell r="C178">
            <v>528864</v>
          </cell>
        </row>
        <row r="179">
          <cell r="A179" t="str">
            <v>Mezcla en caliente para bacheo</v>
          </cell>
          <cell r="B179" t="str">
            <v>M3</v>
          </cell>
          <cell r="C179">
            <v>371279</v>
          </cell>
        </row>
        <row r="180">
          <cell r="A180" t="str">
            <v>Mezcla gruesa en caliente tipo MGC-0</v>
          </cell>
          <cell r="B180" t="str">
            <v>M3</v>
          </cell>
          <cell r="C180">
            <v>342853</v>
          </cell>
        </row>
        <row r="181">
          <cell r="A181" t="str">
            <v>Mezcla gruesa en caliente tipo MGC-1</v>
          </cell>
          <cell r="B181" t="str">
            <v>M3</v>
          </cell>
        </row>
        <row r="182">
          <cell r="A182" t="str">
            <v>Mezcla semidensa en caliente tipo MSC-1</v>
          </cell>
          <cell r="B182" t="str">
            <v>M3</v>
          </cell>
          <cell r="C182">
            <v>342082</v>
          </cell>
        </row>
        <row r="183">
          <cell r="A183" t="str">
            <v>Mezcla semidensa en caliente tipo MSC-2</v>
          </cell>
          <cell r="B183" t="str">
            <v>M3</v>
          </cell>
          <cell r="C183">
            <v>342620</v>
          </cell>
        </row>
        <row r="184">
          <cell r="A184" t="str">
            <v>Mortero 1:3</v>
          </cell>
          <cell r="B184" t="str">
            <v>M3</v>
          </cell>
          <cell r="C184">
            <v>357058</v>
          </cell>
        </row>
        <row r="185">
          <cell r="A185" t="str">
            <v>Mortero 1:4</v>
          </cell>
          <cell r="B185" t="str">
            <v>M3</v>
          </cell>
          <cell r="C185">
            <v>303336</v>
          </cell>
        </row>
        <row r="186">
          <cell r="A186" t="str">
            <v>MORTERO ALTA RESISTENCIA (EUCOCRETE)</v>
          </cell>
          <cell r="B186" t="str">
            <v>M³</v>
          </cell>
          <cell r="C186">
            <v>8886775</v>
          </cell>
        </row>
        <row r="187">
          <cell r="A187" t="str">
            <v xml:space="preserve">Nutrientes (para remoción de especies vegetales) (dap, triple 15, urea o similar) (item 201.9) </v>
          </cell>
          <cell r="B187" t="str">
            <v>M³</v>
          </cell>
          <cell r="C187">
            <v>1496</v>
          </cell>
        </row>
        <row r="188">
          <cell r="A188" t="str">
            <v>Obra falsa concreto clase A y B (puntal de 3m metálico)</v>
          </cell>
          <cell r="B188" t="str">
            <v>M³</v>
          </cell>
          <cell r="C188">
            <v>36625</v>
          </cell>
        </row>
        <row r="189">
          <cell r="A189" t="str">
            <v>Oxigeno industrial</v>
          </cell>
          <cell r="B189" t="str">
            <v>KG</v>
          </cell>
          <cell r="C189">
            <v>1176</v>
          </cell>
        </row>
        <row r="190">
          <cell r="A190" t="str">
            <v>Paral en madera rolliza de 3" (tablestacados)</v>
          </cell>
          <cell r="B190" t="str">
            <v>M.L</v>
          </cell>
          <cell r="C190">
            <v>6940</v>
          </cell>
        </row>
        <row r="191">
          <cell r="A191" t="str">
            <v>Paral en madera rolliza de 5" y 4,5 m de longitud (tablestacados)</v>
          </cell>
          <cell r="B191" t="str">
            <v>U</v>
          </cell>
          <cell r="C191">
            <v>85725</v>
          </cell>
        </row>
        <row r="192">
          <cell r="A192" t="str">
            <v>Paral en madera rolliza de 6" y 5m de longitud (tablestacados)</v>
          </cell>
          <cell r="B192" t="str">
            <v>U</v>
          </cell>
          <cell r="C192">
            <v>123597</v>
          </cell>
        </row>
        <row r="193">
          <cell r="A193" t="str">
            <v>Paral en madera rolliza de 6" y 8m de longitud (tablestacados)</v>
          </cell>
          <cell r="B193" t="str">
            <v>U</v>
          </cell>
          <cell r="C193">
            <v>245730</v>
          </cell>
        </row>
        <row r="194">
          <cell r="A194" t="str">
            <v>Pegante epóxico</v>
          </cell>
          <cell r="B194" t="str">
            <v>KG</v>
          </cell>
          <cell r="C194">
            <v>23331</v>
          </cell>
        </row>
        <row r="195">
          <cell r="A195" t="str">
            <v>Piedra para concreto ciclópeo (rajón o canto rodado)</v>
          </cell>
          <cell r="B195" t="str">
            <v>M3</v>
          </cell>
          <cell r="C195">
            <v>32178</v>
          </cell>
        </row>
        <row r="196">
          <cell r="A196" t="str">
            <v>Piedra para gavión</v>
          </cell>
          <cell r="B196" t="str">
            <v>M3</v>
          </cell>
          <cell r="C196">
            <v>32029</v>
          </cell>
        </row>
        <row r="197">
          <cell r="A197" t="str">
            <v>Pilote en madera barbosco de 15*15</v>
          </cell>
          <cell r="B197" t="str">
            <v>M.L</v>
          </cell>
          <cell r="C197">
            <v>68620</v>
          </cell>
        </row>
        <row r="198">
          <cell r="A198" t="str">
            <v>Pilote prefabricado de concreto diametro 30 cm</v>
          </cell>
          <cell r="B198" t="str">
            <v>ML</v>
          </cell>
          <cell r="C198">
            <v>78992</v>
          </cell>
        </row>
        <row r="199">
          <cell r="A199" t="str">
            <v>Pilote prefabricado de concreto diametro 35 cm</v>
          </cell>
          <cell r="B199" t="str">
            <v>ML</v>
          </cell>
          <cell r="C199">
            <v>105418</v>
          </cell>
        </row>
        <row r="200">
          <cell r="A200" t="str">
            <v>Pilote prefabricado de concreto diametro 40 cm</v>
          </cell>
          <cell r="B200" t="str">
            <v>ML</v>
          </cell>
          <cell r="C200">
            <v>136815</v>
          </cell>
        </row>
        <row r="201">
          <cell r="A201" t="str">
            <v>Pintura acrilica pura para tráfico</v>
          </cell>
          <cell r="B201" t="str">
            <v>GALON</v>
          </cell>
          <cell r="C201">
            <v>70320</v>
          </cell>
        </row>
        <row r="202">
          <cell r="A202" t="str">
            <v>Pintura acrilica, esmalte o similar (pintura de estructuras metálicas) (item 650.4)</v>
          </cell>
          <cell r="B202" t="str">
            <v>GALON</v>
          </cell>
          <cell r="C202">
            <v>83833</v>
          </cell>
        </row>
        <row r="203">
          <cell r="A203" t="str">
            <v>Pintura anticorrosiva</v>
          </cell>
          <cell r="B203" t="str">
            <v>GALON</v>
          </cell>
          <cell r="C203">
            <v>36668</v>
          </cell>
        </row>
        <row r="204">
          <cell r="A204" t="str">
            <v>PINTURA TERMOPLASTICA</v>
          </cell>
          <cell r="B204" t="str">
            <v>GL</v>
          </cell>
          <cell r="D204" t="str">
            <v>sin referncia</v>
          </cell>
        </row>
        <row r="205">
          <cell r="A205" t="str">
            <v>Platina de 1" x 1/4" (cerramiento en malla)</v>
          </cell>
          <cell r="B205" t="str">
            <v>M.L</v>
          </cell>
          <cell r="C205">
            <v>2788</v>
          </cell>
        </row>
        <row r="206">
          <cell r="A206" t="str">
            <v>Poliflex o similar</v>
          </cell>
          <cell r="B206" t="str">
            <v>kg</v>
          </cell>
          <cell r="C206">
            <v>3500</v>
          </cell>
        </row>
        <row r="207">
          <cell r="A207" t="str">
            <v>Poste de kilometraje</v>
          </cell>
          <cell r="B207" t="str">
            <v>U</v>
          </cell>
          <cell r="C207">
            <v>50286</v>
          </cell>
        </row>
        <row r="208">
          <cell r="A208" t="str">
            <v>Poste de madera para cercas</v>
          </cell>
          <cell r="B208" t="str">
            <v>ML</v>
          </cell>
          <cell r="C208">
            <v>12622</v>
          </cell>
        </row>
        <row r="209">
          <cell r="A209" t="str">
            <v>Poste en angulo de 2*2*1/4 de 3,5m para señal</v>
          </cell>
          <cell r="B209" t="str">
            <v>U</v>
          </cell>
          <cell r="C209">
            <v>114475</v>
          </cell>
        </row>
        <row r="210">
          <cell r="A210" t="str">
            <v>Postes de concreto para cercas</v>
          </cell>
          <cell r="B210" t="str">
            <v>U</v>
          </cell>
          <cell r="C210">
            <v>42663</v>
          </cell>
        </row>
        <row r="211">
          <cell r="A211" t="str">
            <v>Postes para defensa metálica (1,80m)</v>
          </cell>
          <cell r="B211" t="str">
            <v>U</v>
          </cell>
          <cell r="C211">
            <v>104931</v>
          </cell>
        </row>
        <row r="212">
          <cell r="A212" t="str">
            <v>Producto enrollado para control de erosion tipo 1A</v>
          </cell>
          <cell r="B212" t="str">
            <v>M2</v>
          </cell>
          <cell r="C212">
            <v>2872</v>
          </cell>
        </row>
        <row r="213">
          <cell r="A213" t="str">
            <v>Producto enrollado para control de erosion tipo 1B</v>
          </cell>
          <cell r="B213" t="str">
            <v>M2</v>
          </cell>
          <cell r="C213">
            <v>2872</v>
          </cell>
        </row>
        <row r="214">
          <cell r="A214" t="str">
            <v>Producto enrollado para control de erosion tipo 1C</v>
          </cell>
          <cell r="B214" t="str">
            <v>M2</v>
          </cell>
          <cell r="C214">
            <v>3316</v>
          </cell>
        </row>
        <row r="215">
          <cell r="A215" t="str">
            <v>Producto enrollado para control de erosión Tipo 1D</v>
          </cell>
          <cell r="B215" t="str">
            <v>M²</v>
          </cell>
          <cell r="C215">
            <v>4024</v>
          </cell>
        </row>
        <row r="216">
          <cell r="A216" t="str">
            <v>Producto enrollado para control de erosion tipo 2A</v>
          </cell>
          <cell r="B216" t="str">
            <v>M2</v>
          </cell>
          <cell r="C216">
            <v>2872</v>
          </cell>
        </row>
        <row r="217">
          <cell r="A217" t="str">
            <v>Producto enrollado para control de erosión Tipo 2B</v>
          </cell>
          <cell r="B217" t="str">
            <v>M²</v>
          </cell>
          <cell r="C217">
            <v>3489</v>
          </cell>
        </row>
        <row r="218">
          <cell r="A218" t="str">
            <v>Producto enrollado para control de erosion tipo 2C</v>
          </cell>
          <cell r="B218" t="str">
            <v>M2</v>
          </cell>
          <cell r="C218">
            <v>3489</v>
          </cell>
        </row>
        <row r="219">
          <cell r="A219" t="str">
            <v>Producto enrollado para control de erosion tipo 2D</v>
          </cell>
          <cell r="B219" t="str">
            <v>M2</v>
          </cell>
          <cell r="C219">
            <v>4022</v>
          </cell>
        </row>
        <row r="220">
          <cell r="A220" t="str">
            <v>Producto enrollado para control de erosión Tipo 3A</v>
          </cell>
          <cell r="B220" t="str">
            <v>M²</v>
          </cell>
          <cell r="C220">
            <v>3489</v>
          </cell>
        </row>
        <row r="221">
          <cell r="A221" t="str">
            <v>Producto enrollado para control de erosión Tipo 3B</v>
          </cell>
          <cell r="B221" t="str">
            <v>M²</v>
          </cell>
          <cell r="C221">
            <v>4016</v>
          </cell>
        </row>
        <row r="222">
          <cell r="A222" t="str">
            <v>Producto enrollado para control de erosión Tipo 4</v>
          </cell>
          <cell r="B222" t="str">
            <v>M²</v>
          </cell>
          <cell r="C222">
            <v>4771</v>
          </cell>
        </row>
        <row r="223">
          <cell r="A223" t="str">
            <v>Producto enrollado para control de erosion tipo 5A</v>
          </cell>
          <cell r="B223" t="str">
            <v>M2</v>
          </cell>
          <cell r="C223">
            <v>13889</v>
          </cell>
        </row>
        <row r="224">
          <cell r="A224" t="str">
            <v>Producto enrollado para control de erosion tipo 5B</v>
          </cell>
          <cell r="B224" t="str">
            <v>M2</v>
          </cell>
          <cell r="C224">
            <v>13889</v>
          </cell>
        </row>
        <row r="225">
          <cell r="A225" t="str">
            <v>Producto enrollado para control de erosion tipo 5C</v>
          </cell>
          <cell r="B225" t="str">
            <v>M2</v>
          </cell>
          <cell r="C225">
            <v>13889</v>
          </cell>
        </row>
        <row r="226">
          <cell r="A226" t="str">
            <v>Quimico estabilizante (probase)</v>
          </cell>
          <cell r="B226" t="str">
            <v>LT</v>
          </cell>
          <cell r="C226">
            <v>565196</v>
          </cell>
        </row>
        <row r="227">
          <cell r="A227" t="str">
            <v>Resina termoplastica</v>
          </cell>
          <cell r="B227" t="str">
            <v>KG</v>
          </cell>
          <cell r="C227">
            <v>13912</v>
          </cell>
        </row>
        <row r="228">
          <cell r="A228" t="str">
            <v>Salida en PVC D=2" (accesorio para drenes horizontales de 2")</v>
          </cell>
          <cell r="B228" t="str">
            <v>M.L</v>
          </cell>
          <cell r="C228">
            <v>3038</v>
          </cell>
        </row>
        <row r="229">
          <cell r="A229" t="str">
            <v>Sección final de defensa metálica</v>
          </cell>
          <cell r="B229" t="str">
            <v>U</v>
          </cell>
          <cell r="C229">
            <v>41717</v>
          </cell>
        </row>
        <row r="230">
          <cell r="A230" t="str">
            <v>Sello de silicona o sellador autonivelante</v>
          </cell>
          <cell r="B230" t="str">
            <v>U</v>
          </cell>
          <cell r="C230">
            <v>7713</v>
          </cell>
        </row>
        <row r="231">
          <cell r="A231" t="str">
            <v>Semillas para empradizar</v>
          </cell>
          <cell r="B231" t="str">
            <v>KG</v>
          </cell>
          <cell r="C231">
            <v>41416</v>
          </cell>
        </row>
        <row r="232">
          <cell r="A232" t="str">
            <v>Señal (grupo 1). Tablero en lámina galvanizada de 75cm*75cm, calibre 16, reflectivo tipo 1.</v>
          </cell>
          <cell r="B232" t="str">
            <v>U</v>
          </cell>
          <cell r="C232">
            <v>111905</v>
          </cell>
        </row>
        <row r="233">
          <cell r="A233" t="str">
            <v xml:space="preserve">Señal (grupo 2). Tablero en lámina galvanizado de 1,2m*0,4m, calibre 16, reflectivo tipo 1. </v>
          </cell>
          <cell r="B233" t="str">
            <v>U</v>
          </cell>
          <cell r="C233">
            <v>232880</v>
          </cell>
        </row>
        <row r="234">
          <cell r="A234" t="str">
            <v xml:space="preserve">Señal (grupo 3 ferrocarril) (SP-54). Tablero en lámina galvanizado de 2,4m*0,3m, calibre 16, reflectivo tipo 1. </v>
          </cell>
          <cell r="B234" t="str">
            <v>U</v>
          </cell>
          <cell r="C234">
            <v>200300</v>
          </cell>
        </row>
        <row r="235">
          <cell r="A235" t="str">
            <v>Señal (grupo 4). Tablero en lámina galvanizado de 60cm*75cm, calibre 16, reflectivo tipo 1. (delineador de curva horizontal)</v>
          </cell>
          <cell r="B235" t="str">
            <v>U</v>
          </cell>
          <cell r="C235">
            <v>75645</v>
          </cell>
        </row>
        <row r="236">
          <cell r="A236" t="str">
            <v xml:space="preserve">Señal (grupo 5). Tablero en lámina galvanizado de 0,90m*1,13m, calibre 16, reflectivo tipo 1. </v>
          </cell>
          <cell r="B236" t="str">
            <v>U</v>
          </cell>
          <cell r="C236">
            <v>117797</v>
          </cell>
        </row>
        <row r="237">
          <cell r="A237" t="str">
            <v>Soldadura 6013 de 1/8</v>
          </cell>
          <cell r="B237" t="str">
            <v>KG</v>
          </cell>
          <cell r="C237">
            <v>7095</v>
          </cell>
        </row>
        <row r="238">
          <cell r="A238" t="str">
            <v>Soldadura 7018</v>
          </cell>
          <cell r="B238" t="str">
            <v>KG</v>
          </cell>
          <cell r="C238">
            <v>7797</v>
          </cell>
        </row>
        <row r="239">
          <cell r="A239" t="str">
            <v>Soldadura en PVC 1/8 de galón (anclajes)</v>
          </cell>
          <cell r="B239" t="str">
            <v>U</v>
          </cell>
          <cell r="C239">
            <v>28158</v>
          </cell>
        </row>
        <row r="240">
          <cell r="A240" t="str">
            <v>Soldadura L-70</v>
          </cell>
          <cell r="B240" t="str">
            <v>U</v>
          </cell>
          <cell r="C240">
            <v>8598</v>
          </cell>
        </row>
        <row r="241">
          <cell r="A241" t="str">
            <v>Superplastificante sikament</v>
          </cell>
          <cell r="B241" t="str">
            <v>KG</v>
          </cell>
          <cell r="C241">
            <v>7907</v>
          </cell>
        </row>
        <row r="242">
          <cell r="A242" t="str">
            <v>Tabla madera común L=3,0 m, e=3 cm, b=20 cm</v>
          </cell>
          <cell r="B242" t="str">
            <v>U</v>
          </cell>
          <cell r="C242">
            <v>9156</v>
          </cell>
        </row>
        <row r="243">
          <cell r="A243" t="str">
            <v>Tablestaca en madera aserrada (0,23*0,05*3)</v>
          </cell>
          <cell r="B243" t="str">
            <v>U</v>
          </cell>
          <cell r="C243">
            <v>50435</v>
          </cell>
        </row>
        <row r="244">
          <cell r="A244" t="str">
            <v>Tablestaca en madera aserrada (0,3*0,03*3)</v>
          </cell>
          <cell r="B244" t="str">
            <v>U</v>
          </cell>
          <cell r="C244">
            <v>50082</v>
          </cell>
        </row>
        <row r="245">
          <cell r="A245" t="str">
            <v>Tablestaca metálica (riel de 70 lb/yarda)</v>
          </cell>
          <cell r="B245" t="str">
            <v>M</v>
          </cell>
          <cell r="C245">
            <v>142158</v>
          </cell>
        </row>
        <row r="246">
          <cell r="A246" t="str">
            <v>Tacha reflectiva</v>
          </cell>
          <cell r="B246" t="str">
            <v>U</v>
          </cell>
          <cell r="C246">
            <v>4750</v>
          </cell>
        </row>
        <row r="247">
          <cell r="A247" t="str">
            <v>Taco redondo L=2,80 m</v>
          </cell>
          <cell r="B247" t="str">
            <v>U</v>
          </cell>
          <cell r="C247">
            <v>1801</v>
          </cell>
        </row>
        <row r="248">
          <cell r="A248" t="str">
            <v>Tapón en PVC RD21 de 1" (para anclajes)</v>
          </cell>
          <cell r="B248" t="str">
            <v>U</v>
          </cell>
          <cell r="C248">
            <v>813</v>
          </cell>
        </row>
        <row r="249">
          <cell r="A249" t="str">
            <v>Textil de tejido abierto TTA</v>
          </cell>
          <cell r="B249" t="str">
            <v>M2</v>
          </cell>
          <cell r="C249">
            <v>4485</v>
          </cell>
        </row>
        <row r="250">
          <cell r="A250" t="str">
            <v xml:space="preserve">Tierra abonada </v>
          </cell>
          <cell r="B250" t="str">
            <v>M3</v>
          </cell>
          <cell r="C250">
            <v>62336</v>
          </cell>
        </row>
        <row r="251">
          <cell r="A251" t="str">
            <v>Tornillos de Fijacion L=12mm</v>
          </cell>
          <cell r="B251" t="str">
            <v>U</v>
          </cell>
          <cell r="C251">
            <v>1163</v>
          </cell>
        </row>
        <row r="252">
          <cell r="A252" t="str">
            <v>Tornillos para defensa metálica</v>
          </cell>
          <cell r="B252" t="str">
            <v>U</v>
          </cell>
          <cell r="C252">
            <v>1740</v>
          </cell>
        </row>
        <row r="253">
          <cell r="A253" t="str">
            <v>Torón de tensionmiento 1/2" o 5/8" (acero de preesfuerzo) (item 641)</v>
          </cell>
          <cell r="B253" t="str">
            <v>KG</v>
          </cell>
          <cell r="C253">
            <v>4079</v>
          </cell>
        </row>
        <row r="254">
          <cell r="A254" t="str">
            <v>Tramo recto para defensas metalicas</v>
          </cell>
          <cell r="B254" t="str">
            <v>M</v>
          </cell>
          <cell r="C254">
            <v>54057</v>
          </cell>
        </row>
        <row r="255">
          <cell r="A255" t="str">
            <v>TRANSDUCTORES ELECTRONICOS (INCLUYE CABLES, PROTECCION CONTRA EL CONCRETO Y PANEL DE LECTURA)</v>
          </cell>
          <cell r="B255" t="str">
            <v>U</v>
          </cell>
          <cell r="C255">
            <v>1723042</v>
          </cell>
        </row>
        <row r="256">
          <cell r="A256" t="str">
            <v>TRANSDUCTORES MECANICOS (INCLUYE CABLES, PROTECCION CONTRA EL CONCRETO Y PANEL DE LECTURA)</v>
          </cell>
          <cell r="B256" t="str">
            <v>U</v>
          </cell>
          <cell r="C256">
            <v>1023382</v>
          </cell>
        </row>
        <row r="257">
          <cell r="A257" t="str">
            <v>Triturado tamaño maximo 3/4" y 1"</v>
          </cell>
          <cell r="B257" t="str">
            <v>U</v>
          </cell>
          <cell r="C257">
            <v>32400</v>
          </cell>
        </row>
        <row r="258">
          <cell r="A258" t="str">
            <v>Trompetas de 12 torones (acero de preesfuerzo) (item 641)</v>
          </cell>
          <cell r="B258" t="str">
            <v>KG</v>
          </cell>
          <cell r="C258">
            <v>269911</v>
          </cell>
        </row>
        <row r="259">
          <cell r="A259" t="str">
            <v>Tubería D=4" tipo pesado, E=2mm (baranda metálica)</v>
          </cell>
          <cell r="B259" t="str">
            <v>ML</v>
          </cell>
          <cell r="C259">
            <v>19174</v>
          </cell>
        </row>
        <row r="260">
          <cell r="A260" t="str">
            <v>Tuberia de 10" paRa vaciado tremi de 4 mts</v>
          </cell>
          <cell r="B260" t="str">
            <v>ML</v>
          </cell>
          <cell r="C260">
            <v>65706</v>
          </cell>
        </row>
        <row r="261">
          <cell r="A261" t="str">
            <v>Tubería en H de D=1/4", H=1.40m, A=0.20m (baranda metálica)</v>
          </cell>
          <cell r="B261" t="str">
            <v>KG</v>
          </cell>
          <cell r="C261">
            <v>61412</v>
          </cell>
        </row>
        <row r="262">
          <cell r="A262" t="str">
            <v>Tuberia Perforada en PVC de 2" (drenes horizontales de 2")</v>
          </cell>
          <cell r="B262" t="str">
            <v>ML</v>
          </cell>
          <cell r="C262">
            <v>11979</v>
          </cell>
        </row>
        <row r="263">
          <cell r="A263" t="str">
            <v>Tuberia PVC de 1" (para escamas en concreto)</v>
          </cell>
          <cell r="B263" t="str">
            <v>ML</v>
          </cell>
          <cell r="C263">
            <v>11445</v>
          </cell>
        </row>
        <row r="264">
          <cell r="A264" t="str">
            <v>Tuberia PVC RD21 de 1" (para anclajes)</v>
          </cell>
          <cell r="B264" t="str">
            <v>ML</v>
          </cell>
          <cell r="C264">
            <v>6076</v>
          </cell>
        </row>
        <row r="265">
          <cell r="A265" t="str">
            <v>Tubo concreto reforzado 900mm (tipo 1)</v>
          </cell>
          <cell r="B265" t="str">
            <v>ML</v>
          </cell>
          <cell r="C265">
            <v>324481</v>
          </cell>
        </row>
        <row r="266">
          <cell r="A266" t="str">
            <v>Tubo concreto reforzado 900mm (tipo 2)</v>
          </cell>
          <cell r="B266" t="str">
            <v>ML</v>
          </cell>
          <cell r="C266">
            <v>328059</v>
          </cell>
        </row>
        <row r="267">
          <cell r="A267" t="str">
            <v>Tubo concreto simple 450mm</v>
          </cell>
          <cell r="B267" t="str">
            <v>ML</v>
          </cell>
          <cell r="C267">
            <v>72597</v>
          </cell>
        </row>
        <row r="268">
          <cell r="A268" t="str">
            <v>Tubo concreto simple 500 mm</v>
          </cell>
          <cell r="B268" t="str">
            <v>ML</v>
          </cell>
          <cell r="C268">
            <v>92030</v>
          </cell>
        </row>
        <row r="269">
          <cell r="A269" t="str">
            <v>Tubo concreto simple 600 mm</v>
          </cell>
          <cell r="B269" t="str">
            <v>ML</v>
          </cell>
          <cell r="C269">
            <v>132104</v>
          </cell>
        </row>
        <row r="270">
          <cell r="A270" t="str">
            <v>Tubo corrugado de acero galvanizado MP-68</v>
          </cell>
          <cell r="B270" t="str">
            <v>ML</v>
          </cell>
          <cell r="C270">
            <v>461577</v>
          </cell>
        </row>
        <row r="271">
          <cell r="A271" t="str">
            <v>TUBO METALICO DE ALTA RESISTENCIA</v>
          </cell>
          <cell r="B271" t="str">
            <v>ML</v>
          </cell>
          <cell r="C271">
            <v>64202</v>
          </cell>
        </row>
        <row r="272">
          <cell r="A272" t="str">
            <v>Tubo para cerramiento, calibre 16 de 2,7m (cerramientos en malla) de 2" de diámetro</v>
          </cell>
          <cell r="B272" t="str">
            <v>UN</v>
          </cell>
          <cell r="C272">
            <v>50732</v>
          </cell>
        </row>
        <row r="273">
          <cell r="A273" t="str">
            <v>Unión en PVC D=2" (accesorio para drenes horizontales de 2")</v>
          </cell>
          <cell r="B273" t="str">
            <v>U</v>
          </cell>
          <cell r="C273">
            <v>3192</v>
          </cell>
        </row>
        <row r="274">
          <cell r="A274" t="str">
            <v>Unión en PVC RD21 de 1" (para anclajes)</v>
          </cell>
          <cell r="B274" t="str">
            <v>U</v>
          </cell>
          <cell r="C274">
            <v>780</v>
          </cell>
        </row>
        <row r="275">
          <cell r="A275" t="str">
            <v>UNIONES ESPECIALES DE ALTA RESISTENCIA PARA TUBERIA</v>
          </cell>
          <cell r="B275" t="str">
            <v>U</v>
          </cell>
          <cell r="C275">
            <v>48631</v>
          </cell>
        </row>
        <row r="278">
          <cell r="F278">
            <v>0.64</v>
          </cell>
        </row>
        <row r="280">
          <cell r="A280" t="str">
            <v>Formaleta para camisa de pilote</v>
          </cell>
          <cell r="B280" t="str">
            <v>M2</v>
          </cell>
          <cell r="C280">
            <v>1400</v>
          </cell>
        </row>
        <row r="281">
          <cell r="A281" t="str">
            <v>Cuñas para tensionamiento de 0.5"</v>
          </cell>
          <cell r="B281" t="str">
            <v>U</v>
          </cell>
          <cell r="C281">
            <v>11426</v>
          </cell>
        </row>
        <row r="282">
          <cell r="A282" t="str">
            <v>Cuñas para tensionamiento de 0.6"</v>
          </cell>
          <cell r="B282" t="str">
            <v>U</v>
          </cell>
          <cell r="C282">
            <v>13803.999999999998</v>
          </cell>
        </row>
        <row r="283">
          <cell r="A283" t="str">
            <v>Ducto para tensionamiento 7 torones de 0.5"</v>
          </cell>
          <cell r="B283" t="str">
            <v>ML</v>
          </cell>
          <cell r="C283">
            <v>4872</v>
          </cell>
        </row>
        <row r="284">
          <cell r="A284" t="str">
            <v>Ducto para tensionamiento 12 torones de 0.5 o 7 torones de 0.6"</v>
          </cell>
          <cell r="B284" t="str">
            <v>ML</v>
          </cell>
          <cell r="C284">
            <v>5800</v>
          </cell>
        </row>
        <row r="285">
          <cell r="A285" t="str">
            <v>Ducto para tensionamiento 12 torones de 0.6"</v>
          </cell>
          <cell r="B285" t="str">
            <v>ML</v>
          </cell>
          <cell r="C285">
            <v>6380</v>
          </cell>
        </row>
        <row r="286">
          <cell r="A286" t="str">
            <v>Anclajes (Botones) VSL para 7 torones de 0.5"</v>
          </cell>
          <cell r="B286" t="str">
            <v>U</v>
          </cell>
          <cell r="C286">
            <v>121799.99999999999</v>
          </cell>
        </row>
        <row r="287">
          <cell r="A287" t="str">
            <v>Anclajes (Botones) VSL para 12 torones de 0.5"</v>
          </cell>
          <cell r="B287" t="str">
            <v>U</v>
          </cell>
          <cell r="C287">
            <v>168200</v>
          </cell>
        </row>
        <row r="288">
          <cell r="A288" t="str">
            <v>Anclajes (Botones) VSL para 7 torones de 0.6"</v>
          </cell>
          <cell r="B288" t="str">
            <v>U</v>
          </cell>
          <cell r="C288">
            <v>150800</v>
          </cell>
        </row>
        <row r="289">
          <cell r="A289" t="str">
            <v>Anclajes (Botones) VSL para 12 torones de 0.6"</v>
          </cell>
          <cell r="B289" t="str">
            <v>U</v>
          </cell>
          <cell r="C289">
            <v>208800</v>
          </cell>
        </row>
        <row r="290">
          <cell r="A290" t="str">
            <v>Trompeta para 7 torones de 0.5"</v>
          </cell>
          <cell r="B290" t="str">
            <v>U</v>
          </cell>
          <cell r="C290">
            <v>45001.16</v>
          </cell>
        </row>
        <row r="291">
          <cell r="A291" t="str">
            <v>Trompeta para 12 torones de 0.5"</v>
          </cell>
          <cell r="B291" t="str">
            <v>U</v>
          </cell>
          <cell r="C291">
            <v>80001.16</v>
          </cell>
        </row>
        <row r="292">
          <cell r="A292" t="str">
            <v>Trompeta para 7 torones de 0.6"</v>
          </cell>
          <cell r="B292" t="str">
            <v>U</v>
          </cell>
          <cell r="C292">
            <v>60001.16</v>
          </cell>
        </row>
        <row r="293">
          <cell r="A293" t="str">
            <v>Trompeta para 12 torones de 0.6"</v>
          </cell>
          <cell r="B293" t="str">
            <v>U</v>
          </cell>
          <cell r="C293">
            <v>110001.16</v>
          </cell>
        </row>
        <row r="295">
          <cell r="A295" t="str">
            <v>CELDA ESPECIAL DE CARGA</v>
          </cell>
          <cell r="B295" t="str">
            <v>U</v>
          </cell>
          <cell r="C295">
            <v>20377500</v>
          </cell>
        </row>
        <row r="296">
          <cell r="A296" t="str">
            <v>MANGUERA DE ALTA PRESION</v>
          </cell>
          <cell r="B296" t="str">
            <v>ML</v>
          </cell>
          <cell r="C296">
            <v>114950</v>
          </cell>
        </row>
        <row r="297">
          <cell r="A297" t="str">
            <v>TUBO METALICO DE ALTA RESISTENCIA</v>
          </cell>
          <cell r="B297" t="str">
            <v>ML</v>
          </cell>
          <cell r="C297">
            <v>64247</v>
          </cell>
        </row>
        <row r="298">
          <cell r="A298" t="str">
            <v>UNIONES ESPECIALES DE ALTA RESISTENCIA PARA TUBERIA</v>
          </cell>
          <cell r="B298" t="str">
            <v>U</v>
          </cell>
          <cell r="C298">
            <v>48666</v>
          </cell>
        </row>
        <row r="299">
          <cell r="A299" t="str">
            <v>TRANSDUCTORES ELECTRONICOS (INCLUYE CABLES, PROTECCION CONTRA EL CONCRETO Y PANEL DE LECTURA)</v>
          </cell>
          <cell r="B299" t="str">
            <v>U</v>
          </cell>
          <cell r="C299">
            <v>1724250</v>
          </cell>
        </row>
        <row r="300">
          <cell r="A300" t="str">
            <v>TRANSDUCTORES MECANICOS (INCLUYE CABLES, PROTECCION CONTRA EL CONCRETO Y PANEL DE LECTURA)</v>
          </cell>
          <cell r="B300" t="str">
            <v>U</v>
          </cell>
          <cell r="C300">
            <v>1024100</v>
          </cell>
        </row>
      </sheetData>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18000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6655</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50000</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Descapote"/>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sheetName val="Cuadrillas"/>
      <sheetName val="Equ"/>
      <sheetName val="Trans"/>
      <sheetName val="Mat"/>
    </sheetNames>
    <sheetDataSet>
      <sheetData sheetId="0" refreshError="1"/>
      <sheetData sheetId="1" refreshError="1"/>
      <sheetData sheetId="2" refreshError="1"/>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41346</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OBLIG CCP"/>
      <sheetName val="CI"/>
      <sheetName val="C Indirecto CCP"/>
      <sheetName val="Directos"/>
      <sheetName val="Causación"/>
      <sheetName val="Form. Pago"/>
      <sheetName val="P&amp;G Proyectado"/>
      <sheetName val="P&amp;G"/>
      <sheetName val="BG"/>
      <sheetName val="Nomina"/>
      <sheetName val=" Insumos Manizales"/>
      <sheetName val=" Insumos Mariquita"/>
      <sheetName val="Ponderación costos"/>
      <sheetName val="Ponderados"/>
      <sheetName val="Explanaciones"/>
      <sheetName val="Bases, Subbases"/>
      <sheetName val="Pav. Asfalticos"/>
      <sheetName val="Pav. Concreto"/>
      <sheetName val="Estruc. Drenajes"/>
      <sheetName val="Señalización"/>
      <sheetName val="Obras Varias"/>
      <sheetName val="Tptes"/>
      <sheetName val="Caja"/>
      <sheetName val="Hoja1"/>
      <sheetName val="personal CCP"/>
    </sheetNames>
    <sheetDataSet>
      <sheetData sheetId="0"/>
      <sheetData sheetId="1"/>
      <sheetData sheetId="2"/>
      <sheetData sheetId="3"/>
      <sheetData sheetId="4"/>
      <sheetData sheetId="5"/>
      <sheetData sheetId="6"/>
      <sheetData sheetId="7"/>
      <sheetData sheetId="8"/>
      <sheetData sheetId="9"/>
      <sheetData sheetId="10"/>
      <sheetData sheetId="11">
        <row r="5">
          <cell r="C5" t="str">
            <v>ASPERSOR MANUAL</v>
          </cell>
        </row>
        <row r="6">
          <cell r="C6" t="str">
            <v>BARREDORA MECANICA DE CEPILLO</v>
          </cell>
        </row>
        <row r="7">
          <cell r="C7" t="str">
            <v>BOMBA DE COLOCACION DE CONCRETO</v>
          </cell>
        </row>
        <row r="8">
          <cell r="C8" t="str">
            <v>BOMBA DE INYECCION</v>
          </cell>
        </row>
        <row r="9">
          <cell r="C9" t="str">
            <v>BOMBA GATO DE TENSIONAMIENTO</v>
          </cell>
        </row>
        <row r="10">
          <cell r="C10" t="str">
            <v>BULLDOZER TIPO D6 O EQUIVALENTE</v>
          </cell>
        </row>
        <row r="11">
          <cell r="C11" t="str">
            <v>CAMA BAJA</v>
          </cell>
        </row>
        <row r="12">
          <cell r="C12" t="str">
            <v>CAMION</v>
          </cell>
        </row>
        <row r="13">
          <cell r="C13" t="str">
            <v>CAMION HORMIGONERO</v>
          </cell>
        </row>
        <row r="14">
          <cell r="C14" t="str">
            <v xml:space="preserve">CAMIONETA </v>
          </cell>
        </row>
        <row r="15">
          <cell r="C15" t="str">
            <v xml:space="preserve">CARGADOR </v>
          </cell>
        </row>
        <row r="16">
          <cell r="C16" t="str">
            <v>CARGADOR CAT 966</v>
          </cell>
        </row>
        <row r="17">
          <cell r="C17" t="str">
            <v>CARROTANQUE DE AGUA 1000 LITROS</v>
          </cell>
        </row>
        <row r="18">
          <cell r="C18" t="str">
            <v>CARROTANQUE IRRIGADOR DE ASFALTO</v>
          </cell>
        </row>
        <row r="19">
          <cell r="C19" t="str">
            <v>CENTRAL DE FABRICACIÓN DE CONCRETOS</v>
          </cell>
        </row>
        <row r="20">
          <cell r="C20" t="str">
            <v>CIZALLA</v>
          </cell>
        </row>
        <row r="21">
          <cell r="C21" t="str">
            <v>COMPACTADOR MANUAL (BOMAG)</v>
          </cell>
        </row>
        <row r="22">
          <cell r="C22" t="str">
            <v xml:space="preserve">COMPACTADOR MANUAL VIBRATORIO </v>
          </cell>
        </row>
        <row r="23">
          <cell r="C23" t="str">
            <v>COMPACTADOR NEUMATICO HAM GRW-15</v>
          </cell>
        </row>
        <row r="24">
          <cell r="C24" t="str">
            <v>COMPACTADOR TANDEM CAT CB-434</v>
          </cell>
        </row>
        <row r="25">
          <cell r="C25" t="str">
            <v>COMPRESOR 125 PIES3 CON MARTILLO</v>
          </cell>
        </row>
        <row r="26">
          <cell r="C26" t="str">
            <v>COMPRESOR BARRIDO Y SOPLADO</v>
          </cell>
        </row>
        <row r="27">
          <cell r="C27" t="str">
            <v>CORTADORA DE PAVIMENTO</v>
          </cell>
        </row>
        <row r="28">
          <cell r="C28" t="str">
            <v>DISCO DE CORTE</v>
          </cell>
        </row>
        <row r="29">
          <cell r="C29" t="str">
            <v>ENTIBADO EN MADERA</v>
          </cell>
        </row>
        <row r="30">
          <cell r="C30" t="str">
            <v>EQUIPO DE INYECCION DE LECHADA</v>
          </cell>
        </row>
        <row r="31">
          <cell r="C31" t="str">
            <v>EQUIPO DE OXICORTE</v>
          </cell>
        </row>
        <row r="32">
          <cell r="C32" t="str">
            <v>EQUIPO DE PERFORACION HIDRONEUMATICO</v>
          </cell>
        </row>
        <row r="33">
          <cell r="C33" t="str">
            <v>EQUIPO DE PERFORACION TRACKDRILL</v>
          </cell>
        </row>
        <row r="34">
          <cell r="C34" t="str">
            <v>EQUIPO DE SOLDADURA 250 AMP</v>
          </cell>
        </row>
        <row r="35">
          <cell r="C35" t="str">
            <v>EQUIPO DE TENSIONAMIENTO</v>
          </cell>
        </row>
        <row r="36">
          <cell r="C36" t="str">
            <v>EQUIPO PARA PINTURA ( COMPRESOR )</v>
          </cell>
        </row>
        <row r="37">
          <cell r="C37" t="str">
            <v>EXCAVACION Y MANEJO DE LODOS</v>
          </cell>
        </row>
        <row r="38">
          <cell r="C38" t="str">
            <v xml:space="preserve">FORMALETA  </v>
          </cell>
        </row>
        <row r="39">
          <cell r="C39" t="str">
            <v>FORMALETA METALICA</v>
          </cell>
        </row>
        <row r="40">
          <cell r="C40" t="str">
            <v>FRESADORA</v>
          </cell>
        </row>
        <row r="41">
          <cell r="C41" t="str">
            <v>GATO PARA TENSIONAMIENTO</v>
          </cell>
        </row>
        <row r="42">
          <cell r="C42" t="str">
            <v>GUADAÑADORA</v>
          </cell>
        </row>
        <row r="43">
          <cell r="C43" t="str">
            <v>HERRAMIENTA MENOR</v>
          </cell>
        </row>
        <row r="44">
          <cell r="C44" t="str">
            <v>MAQUINA TERMICA (pegatachas)</v>
          </cell>
        </row>
        <row r="45">
          <cell r="C45" t="str">
            <v>MEZCLADORA DE CONCRETO TROMPO</v>
          </cell>
        </row>
        <row r="46">
          <cell r="C46" t="str">
            <v>MINICARGADOR CON MARTILLO</v>
          </cell>
        </row>
        <row r="47">
          <cell r="C47" t="str">
            <v>MINICARGADORO CAT 185</v>
          </cell>
        </row>
        <row r="48">
          <cell r="C48" t="str">
            <v>MOTOBOMBA 4"</v>
          </cell>
        </row>
        <row r="49">
          <cell r="C49" t="str">
            <v>MOTONIVELADORA CAT 120M</v>
          </cell>
        </row>
        <row r="50">
          <cell r="C50" t="str">
            <v>MOTONIVELADORA DE 120HP</v>
          </cell>
        </row>
        <row r="51">
          <cell r="C51" t="str">
            <v>MOTOSIERRA</v>
          </cell>
        </row>
        <row r="52">
          <cell r="C52" t="str">
            <v>OBRA FALSA</v>
          </cell>
        </row>
        <row r="53">
          <cell r="C53" t="str">
            <v>PLANTA ELECTRICA 250W</v>
          </cell>
        </row>
        <row r="54">
          <cell r="C54" t="str">
            <v>PULIDORA ( 8.500 REV. )</v>
          </cell>
        </row>
        <row r="55">
          <cell r="C55" t="str">
            <v>RECICLADORA</v>
          </cell>
        </row>
        <row r="56">
          <cell r="C56" t="str">
            <v>REGLA VIBRATORIA</v>
          </cell>
        </row>
        <row r="57">
          <cell r="C57" t="str">
            <v>RETROCARGADOR CAT-416</v>
          </cell>
        </row>
        <row r="58">
          <cell r="C58" t="str">
            <v>RETROCARGADOR CAT-416 CON MARTILLO</v>
          </cell>
        </row>
        <row r="59">
          <cell r="C59" t="str">
            <v xml:space="preserve">RETROEXCAVADORA 330 </v>
          </cell>
        </row>
        <row r="60">
          <cell r="C60" t="str">
            <v>RETROEXCAVADORA 330 Con Martillo</v>
          </cell>
        </row>
        <row r="61">
          <cell r="C61" t="str">
            <v>RUTEADORA</v>
          </cell>
        </row>
        <row r="62">
          <cell r="C62" t="str">
            <v>TERMINADORA CAT 120M</v>
          </cell>
        </row>
        <row r="63">
          <cell r="C63" t="str">
            <v>VEHICULO DELINEADOR</v>
          </cell>
        </row>
        <row r="64">
          <cell r="C64" t="str">
            <v>VIBRADOR DE CONCRETO</v>
          </cell>
        </row>
        <row r="65">
          <cell r="C65" t="str">
            <v>VIBROCOMPACTADOR INGERSOLL RAND</v>
          </cell>
        </row>
        <row r="68">
          <cell r="C68" t="str">
            <v>ACERO CANASTILLA</v>
          </cell>
        </row>
        <row r="69">
          <cell r="C69" t="str">
            <v>ACERO DE REFUERZO FY= 420 MPA</v>
          </cell>
        </row>
        <row r="70">
          <cell r="C70" t="str">
            <v>ACERO ESTRUCTURAL A36</v>
          </cell>
        </row>
        <row r="71">
          <cell r="C71" t="str">
            <v>ADITIVO ACELERANTE</v>
          </cell>
        </row>
        <row r="72">
          <cell r="C72" t="str">
            <v>AGUA</v>
          </cell>
        </row>
        <row r="73">
          <cell r="C73" t="str">
            <v>AGUA</v>
          </cell>
        </row>
        <row r="74">
          <cell r="C74" t="str">
            <v>ALAMBRE DE AMARRE</v>
          </cell>
        </row>
        <row r="75">
          <cell r="C75" t="str">
            <v>ALAMBRE DE PUAS</v>
          </cell>
        </row>
        <row r="76">
          <cell r="C76" t="str">
            <v>ALAMBRE GALVANIZADO NO.14</v>
          </cell>
        </row>
        <row r="77">
          <cell r="C77" t="str">
            <v>ALAMBRE NEGRO PARA AMARRE</v>
          </cell>
        </row>
        <row r="78">
          <cell r="C78" t="str">
            <v>ANCLAJES PARA TENSIONAMIENTO (CUÑAS)</v>
          </cell>
        </row>
        <row r="79">
          <cell r="C79" t="str">
            <v>ANTISOL</v>
          </cell>
        </row>
        <row r="80">
          <cell r="C80" t="str">
            <v xml:space="preserve">ARENA DE RIO </v>
          </cell>
        </row>
        <row r="81">
          <cell r="C81" t="str">
            <v>ASFALTO 60-70 MCD-1 ( APU NUEVO)</v>
          </cell>
        </row>
        <row r="82">
          <cell r="C82" t="str">
            <v>BARRAS DE TRANSFERENCIA DE CARGA (45 CM, 1")</v>
          </cell>
        </row>
        <row r="83">
          <cell r="C83" t="str">
            <v>BARRAS DE UNION 1/2"</v>
          </cell>
        </row>
        <row r="84">
          <cell r="C84" t="str">
            <v>BARRILETES (3)</v>
          </cell>
        </row>
        <row r="85">
          <cell r="C85" t="str">
            <v>CAPTAFARO (INC. TUERCA,GUASA|,ARANDELA Y PEGANTE)</v>
          </cell>
        </row>
        <row r="86">
          <cell r="C86" t="str">
            <v>CEMENTO (1 BULTO POR METRO LÍNEAL)</v>
          </cell>
        </row>
        <row r="87">
          <cell r="C87" t="str">
            <v>CEMENTO ASFALTICO  MCD-2</v>
          </cell>
        </row>
        <row r="88">
          <cell r="C88" t="str">
            <v>CEMENTO ASFALTICO 60-70</v>
          </cell>
        </row>
        <row r="89">
          <cell r="C89" t="str">
            <v>CEMENTO PORTLAND</v>
          </cell>
        </row>
        <row r="90">
          <cell r="C90" t="str">
            <v>CESPEDONES</v>
          </cell>
        </row>
        <row r="91">
          <cell r="C91" t="str">
            <v>CONCRETO CLASE F MANIZALES</v>
          </cell>
        </row>
        <row r="92">
          <cell r="C92" t="str">
            <v>CONCRETO CLASE F K38</v>
          </cell>
        </row>
        <row r="93">
          <cell r="C93" t="str">
            <v>CONCRETO CLASE F K59</v>
          </cell>
        </row>
        <row r="94">
          <cell r="C94" t="str">
            <v>CONCRETO 21 MPA PRODUCIDO POR ARGOS CON IVA</v>
          </cell>
        </row>
        <row r="95">
          <cell r="C95" t="str">
            <v>CONCRETO 24 MPA PRODUCIDO POR ARGOS BOMBEABLE CON IVA</v>
          </cell>
        </row>
        <row r="96">
          <cell r="C96" t="str">
            <v>CONCRETO 27 MPA POR ARGOS BOMBEABLE CON IVA</v>
          </cell>
        </row>
        <row r="97">
          <cell r="C97" t="str">
            <v>CONCRETO 31 MPAPRODUCIDO POR ARGOS BOMBEABLE CON IVA</v>
          </cell>
        </row>
        <row r="98">
          <cell r="C98" t="str">
            <v>CONCRETO 21 MPA PRODUCIDO POR ARGOS CON IVA CCP MANIZALES</v>
          </cell>
        </row>
        <row r="99">
          <cell r="C99" t="str">
            <v>CONCRETO 28 MPA PRODUCIDO POR ARGOS BOMBEABLE CON IVA CCP MANIZALES</v>
          </cell>
        </row>
        <row r="100">
          <cell r="C100" t="str">
            <v>CONCRETO 32 MPA POR ARGOS BOMBEABLE CON IVA CCP MANIZALES</v>
          </cell>
        </row>
        <row r="101">
          <cell r="C101" t="str">
            <v>CONCRETO 35 MPAPRODUCIDO POR ARGOS BOMBEABLE CON IVA CCP MANIZALES</v>
          </cell>
        </row>
        <row r="102">
          <cell r="C102" t="str">
            <v>CONCRETO 21 MPA PRODUCIDO POR ARGOS CON IVA CCP K38</v>
          </cell>
        </row>
        <row r="103">
          <cell r="C103" t="str">
            <v>CONCRETO 28 MPA PRODUCIDO POR ARGOS BOMBEABLE CON IVA CCP K38</v>
          </cell>
        </row>
        <row r="104">
          <cell r="C104" t="str">
            <v>CONCRETO 32 MPA POR ARGOS BOMBEABLE CON IVA CCP K38</v>
          </cell>
        </row>
        <row r="105">
          <cell r="C105" t="str">
            <v>CONCRETO 35 MPAPRODUCIDO POR ARGOS BOMBEABLE CON IVA CCP K38</v>
          </cell>
        </row>
        <row r="106">
          <cell r="C106" t="str">
            <v>CONCRETO 21 MPA PRODUCIDO POR ARGOS CON IVA CCP K51</v>
          </cell>
        </row>
        <row r="107">
          <cell r="C107" t="str">
            <v>CONCRETO 28 MPA PRODUCIDO POR ARGOS BOMBEABLE CON IVA CCP K51</v>
          </cell>
        </row>
        <row r="108">
          <cell r="C108" t="str">
            <v>CONCRETO 32 MPA POR ARGOS BOMBEABLE CON IVA CCP K51</v>
          </cell>
        </row>
        <row r="109">
          <cell r="C109" t="str">
            <v>CONCRETO 35 MPAPRODUCIDO POR ARGOS BOMBEABLE CON IVA CCP K51</v>
          </cell>
        </row>
        <row r="110">
          <cell r="C110" t="str">
            <v>CONCRETO MR 45 PRODUCIDO POR ARGOS CON IVA</v>
          </cell>
        </row>
        <row r="111">
          <cell r="C111" t="str">
            <v>CONCRETO PREPARADO EN OBRA 14 MPA</v>
          </cell>
        </row>
        <row r="112">
          <cell r="C112" t="str">
            <v>CONCRETO PREPARADO EN OBRA 21 MPA</v>
          </cell>
        </row>
        <row r="113">
          <cell r="C113" t="str">
            <v>CONCRETO PREPARADO EN OBRA 28 MPA</v>
          </cell>
        </row>
        <row r="114">
          <cell r="C114" t="str">
            <v>CONCRETO PREPARADO EN OBRA 32 MPA</v>
          </cell>
        </row>
        <row r="115">
          <cell r="C115" t="str">
            <v>CONCRETO PREPARADO EN OBRA 35 MPA</v>
          </cell>
        </row>
        <row r="116">
          <cell r="C116" t="str">
            <v>CORDÓN DE POLIPROPILENO</v>
          </cell>
        </row>
        <row r="117">
          <cell r="C117" t="str">
            <v>CORDON DETONANTE</v>
          </cell>
        </row>
        <row r="118">
          <cell r="C118" t="str">
            <v>CUÑAS (3)</v>
          </cell>
        </row>
        <row r="119">
          <cell r="C119" t="str">
            <v>DEFENSAS METALICAS</v>
          </cell>
        </row>
        <row r="120">
          <cell r="C120" t="str">
            <v>DISOLVENTE (3%) TINER</v>
          </cell>
        </row>
        <row r="121">
          <cell r="C121" t="str">
            <v>DISOLVENTE PARA PINTURA AJUSTADOR ( TINER )</v>
          </cell>
        </row>
        <row r="122">
          <cell r="C122" t="str">
            <v>DUCTOS PARA TENSIONAMIENTO</v>
          </cell>
        </row>
        <row r="123">
          <cell r="C123" t="str">
            <v>EMULSION ASFALTICA CRL-1</v>
          </cell>
        </row>
        <row r="124">
          <cell r="C124" t="str">
            <v xml:space="preserve">ESCOLTA Y TRANSPORTE </v>
          </cell>
        </row>
        <row r="125">
          <cell r="C125" t="str">
            <v>ESFERAS REFLECTIVAS</v>
          </cell>
        </row>
        <row r="126">
          <cell r="C126" t="str">
            <v>ESTACAS, PINTURA, TACHUELAS, HILO</v>
          </cell>
        </row>
        <row r="127">
          <cell r="C127" t="str">
            <v>EXPLOSIVOS 75%</v>
          </cell>
        </row>
        <row r="128">
          <cell r="C128" t="str">
            <v>FIJADOR O AGLOMERANTE</v>
          </cell>
        </row>
        <row r="129">
          <cell r="C129" t="str">
            <v>FORMALETA</v>
          </cell>
        </row>
        <row r="130">
          <cell r="C130" t="str">
            <v xml:space="preserve">FORMALETA C </v>
          </cell>
        </row>
        <row r="131">
          <cell r="C131" t="str">
            <v xml:space="preserve">FORMALETA G </v>
          </cell>
        </row>
        <row r="132">
          <cell r="C132" t="str">
            <v>FORMALETA GAVIONES</v>
          </cell>
        </row>
        <row r="133">
          <cell r="C133" t="str">
            <v>FORMALETA PARA JUNTAS</v>
          </cell>
        </row>
        <row r="134">
          <cell r="C134" t="str">
            <v>FRESADO DE PAVIMENTO INCLUYE PUNTAS</v>
          </cell>
        </row>
        <row r="135">
          <cell r="C135" t="str">
            <v>FULMINANTES</v>
          </cell>
        </row>
        <row r="136">
          <cell r="C136" t="str">
            <v>GEODREN CON TUBERIA CIRCULAR D=100MM</v>
          </cell>
        </row>
        <row r="137">
          <cell r="C137" t="str">
            <v>GEOMALLA</v>
          </cell>
        </row>
        <row r="138">
          <cell r="C138" t="str">
            <v xml:space="preserve">GEOTEXTIL </v>
          </cell>
        </row>
        <row r="139">
          <cell r="C139" t="str">
            <v>GEOTEXTIL TEJIDO</v>
          </cell>
        </row>
        <row r="140">
          <cell r="C140" t="str">
            <v>GRAPAS</v>
          </cell>
        </row>
        <row r="141">
          <cell r="C141" t="str">
            <v>INCREMENTO POR MONTAJE BASE</v>
          </cell>
        </row>
        <row r="142">
          <cell r="C142" t="str">
            <v>INCREMENTO POR MONTAJE MDC</v>
          </cell>
        </row>
        <row r="143">
          <cell r="C143" t="str">
            <v>INCREMENTO POR MONTAJE SUBBASE</v>
          </cell>
        </row>
        <row r="144">
          <cell r="C144" t="str">
            <v>LECHADA PARA DUCTOS</v>
          </cell>
        </row>
        <row r="145">
          <cell r="C145" t="str">
            <v>MACHÓN DE ANCLAJE (30X30X20 CM) EN</v>
          </cell>
        </row>
        <row r="146">
          <cell r="C146" t="str">
            <v>MALLA PARA GAVION</v>
          </cell>
        </row>
        <row r="147">
          <cell r="C147" t="str">
            <v>MANGUERA DE POLIETILENO DE 1/2" PARA ZONA LIBRE</v>
          </cell>
        </row>
        <row r="148">
          <cell r="C148" t="str">
            <v>MATERIAL DE COBERTURA</v>
          </cell>
        </row>
        <row r="149">
          <cell r="C149" t="str">
            <v>MATERIAL PARA SELLO DE FISURAS (POLIVIT TIPO iii)</v>
          </cell>
        </row>
        <row r="150">
          <cell r="C150" t="str">
            <v>MECHA LENTA</v>
          </cell>
        </row>
        <row r="151">
          <cell r="C151" t="str">
            <v>NEUMÁTICOS PARA MANGUITOS</v>
          </cell>
        </row>
        <row r="152">
          <cell r="C152" t="str">
            <v>PIEDRA PARA CONCRETO CICLOPEO (PIEDRA RAJON O CANTO RODADO)</v>
          </cell>
        </row>
        <row r="153">
          <cell r="C153" t="str">
            <v>PIEDRA PARA GAVION</v>
          </cell>
        </row>
        <row r="154">
          <cell r="C154" t="str">
            <v>PINTURA ACRILICA PURA PARA TRAFICO</v>
          </cell>
        </row>
        <row r="155">
          <cell r="C155" t="str">
            <v>PINTURA ACRILICA, ESMALTE O SIMILAR</v>
          </cell>
        </row>
        <row r="156">
          <cell r="C156" t="str">
            <v>PINTURA ANTICORROSIVA</v>
          </cell>
        </row>
        <row r="157">
          <cell r="C157" t="str">
            <v>PLATINAS DE APOYO 20X20X3/4"</v>
          </cell>
        </row>
        <row r="158">
          <cell r="C158" t="str">
            <v>POSTE DE CONCRETO</v>
          </cell>
        </row>
        <row r="159">
          <cell r="C159" t="str">
            <v>POSTE DE KILOMETRAJE</v>
          </cell>
        </row>
        <row r="160">
          <cell r="C160" t="str">
            <v>POSTE DE MADERA</v>
          </cell>
        </row>
        <row r="161">
          <cell r="C161" t="str">
            <v>RECICLADO DE PAVIMENTO</v>
          </cell>
        </row>
        <row r="162">
          <cell r="C162" t="str">
            <v>RESINA TERMOPLASTICA (PEGANTE EPOXICO)</v>
          </cell>
        </row>
        <row r="163">
          <cell r="C163" t="str">
            <v>RETENEDORDE AGUA</v>
          </cell>
        </row>
        <row r="164">
          <cell r="C164" t="str">
            <v>SECCION FINAL</v>
          </cell>
        </row>
        <row r="165">
          <cell r="C165" t="str">
            <v>SELLO DE SILICONA O POLIURETANO</v>
          </cell>
        </row>
        <row r="166">
          <cell r="C166" t="str">
            <v>SEMILLA</v>
          </cell>
        </row>
        <row r="167">
          <cell r="C167" t="str">
            <v>SEPARADORES</v>
          </cell>
        </row>
        <row r="168">
          <cell r="C168" t="str">
            <v>SERVICIO DE BOMBA CON IVA</v>
          </cell>
        </row>
        <row r="169">
          <cell r="C169" t="str">
            <v>SERVIDUMBRE</v>
          </cell>
        </row>
        <row r="170">
          <cell r="C170" t="str">
            <v>SOLDADURA 6013 DE 1/8</v>
          </cell>
        </row>
        <row r="171">
          <cell r="C171" t="str">
            <v>SUPERPLASTIFICANTE</v>
          </cell>
        </row>
        <row r="172">
          <cell r="C172" t="str">
            <v>SUPERPLASTIFICANTE</v>
          </cell>
        </row>
        <row r="173">
          <cell r="C173" t="str">
            <v>TABLERO EN LAMINA GALVANIZADA DE 75CM*75CM, CALIBRE 16 REFLECTIVO TIPO 1 INCLUYE POSTE EN ANGULO DE 2*2*1/14 DE 3,5M</v>
          </cell>
        </row>
        <row r="174">
          <cell r="C174" t="str">
            <v>TABLERO EN LAMINA GALVANIZADA DE 75CM*75CM, CALIBRE 16, REFLECTIVO TIPO 1 Y POSTE EN ANGULO DE 2" * 2" * 1/4" DE 3,5M</v>
          </cell>
        </row>
        <row r="175">
          <cell r="C175" t="str">
            <v>TACHA REFLECTIVA</v>
          </cell>
        </row>
        <row r="176">
          <cell r="C176" t="str">
            <v>TIERRA NEGRA ABONADA</v>
          </cell>
        </row>
        <row r="177">
          <cell r="C177" t="str">
            <v>TIERRA ORGANICA DE YALI</v>
          </cell>
        </row>
        <row r="178">
          <cell r="C178" t="str">
            <v>TORÓN DE TENSIONAMIENTO DE 1/2" O 5/8"</v>
          </cell>
        </row>
        <row r="179">
          <cell r="C179" t="str">
            <v>TORONES DE 1/2" GRADO 270</v>
          </cell>
        </row>
        <row r="180">
          <cell r="C180" t="str">
            <v>TRITURACIÓN DE MATERIAL A TODO COSTO</v>
          </cell>
        </row>
        <row r="181">
          <cell r="C181" t="str">
            <v>TROMPETAS DE 12 TORONES</v>
          </cell>
        </row>
        <row r="182">
          <cell r="C182" t="str">
            <v>TUBERIA Ø 4" TIPO PESADO, E=2.00 MM</v>
          </cell>
        </row>
        <row r="183">
          <cell r="C183" t="str">
            <v>TUBERÍA PVC DE 1" RDE 21</v>
          </cell>
        </row>
        <row r="184">
          <cell r="C184" t="str">
            <v>TUBO DE CONCRETO REFORZADO D=900 MM</v>
          </cell>
        </row>
        <row r="185">
          <cell r="C185" t="str">
            <v>UNION PARA TUBERIA DE DRENAJE 4" PEAD</v>
          </cell>
        </row>
        <row r="186">
          <cell r="C186" t="str">
            <v>AGREGADOS GRUESOS</v>
          </cell>
        </row>
        <row r="187">
          <cell r="C187" t="str">
            <v>AGREGADOS PROCESADOS</v>
          </cell>
        </row>
        <row r="188">
          <cell r="C188" t="str">
            <v>ARENA PARA MEZCLA ASFALTICA</v>
          </cell>
        </row>
        <row r="189">
          <cell r="C189" t="str">
            <v>ARENA PRODUCIDA EN CENTRO DE PRODUCCIÓN</v>
          </cell>
        </row>
        <row r="190">
          <cell r="C190" t="str">
            <v>COSTO DE OPERACIÓN PARA MEZCLA ASFALTICA</v>
          </cell>
        </row>
        <row r="191">
          <cell r="C191" t="str">
            <v>FILLER PARA MEZCLA ASFALTICA</v>
          </cell>
        </row>
        <row r="192">
          <cell r="C192" t="str">
            <v>INCREMENTO POR MONTAJE BASE</v>
          </cell>
        </row>
        <row r="193">
          <cell r="C193" t="str">
            <v>INCREMENTO POR MONTAJE MDC</v>
          </cell>
        </row>
        <row r="194">
          <cell r="C194" t="str">
            <v>INCREMENTO POR MONTAJE SUBBASE</v>
          </cell>
        </row>
        <row r="195">
          <cell r="C195" t="str">
            <v>MATERIAL CLASIFICADO PARA FILTROS</v>
          </cell>
        </row>
        <row r="196">
          <cell r="C196" t="str">
            <v>MATERIAL CLASIFICADO TAMAÑO MAXIMO 1"1/2 ART 320-07 INV</v>
          </cell>
        </row>
        <row r="197">
          <cell r="C197" t="str">
            <v>MATERIAL CLASIFICADO TAMAÑO MAXIMO 1"1/2 ART 330-07 INV</v>
          </cell>
        </row>
        <row r="198">
          <cell r="C198" t="str">
            <v>MATERIAL DE AFIRMADO</v>
          </cell>
        </row>
        <row r="199">
          <cell r="C199" t="str">
            <v>MATERIAL DE BASE PROCESADO EN PLANTA</v>
          </cell>
        </row>
        <row r="200">
          <cell r="C200" t="str">
            <v>MATERIAL DE COBERTURA</v>
          </cell>
        </row>
        <row r="201">
          <cell r="C201" t="str">
            <v>MATERIAL DE COBERTURA (MATERIAL TIPO SUBBASE GRANULAR)</v>
          </cell>
        </row>
        <row r="202">
          <cell r="C202" t="str">
            <v>MATERIAL DE SUBBASE PRODUCIDO EN PLANTA</v>
          </cell>
        </row>
        <row r="203">
          <cell r="C203" t="str">
            <v>MATERIAL MEZCLA DENSA  MDC -1 GRODCO</v>
          </cell>
        </row>
        <row r="204">
          <cell r="C204" t="str">
            <v>MATERIAL MEZCLA DENSA  MDC -2 GRODCO</v>
          </cell>
        </row>
        <row r="205">
          <cell r="C205" t="str">
            <v>MATERIAL MEZCLA DENSA  MDC -1</v>
          </cell>
        </row>
        <row r="206">
          <cell r="C206" t="str">
            <v>MATERIAL MEZCLA DENSA  MDC -1 SIN CONCRETOS ASFALTICO</v>
          </cell>
        </row>
        <row r="207">
          <cell r="C207" t="str">
            <v>MATERIAL MEZCLA DENSA  MDC -2</v>
          </cell>
        </row>
        <row r="208">
          <cell r="C208" t="str">
            <v>MATERIAL SELECCIONADO PARA RELLENO</v>
          </cell>
        </row>
        <row r="209">
          <cell r="C209" t="str">
            <v>MATERIAL TRITURADO ART 330-07 INV</v>
          </cell>
        </row>
        <row r="210">
          <cell r="C210" t="str">
            <v>MATERIAL TRITURADO PARA FILTROS</v>
          </cell>
        </row>
        <row r="211">
          <cell r="C211" t="str">
            <v>MATERIAL TRITURADO PARA FILTROS</v>
          </cell>
        </row>
        <row r="212">
          <cell r="C212" t="str">
            <v>MEZCLA DENSA  MDC -2</v>
          </cell>
        </row>
        <row r="213">
          <cell r="C213" t="str">
            <v>MEZCLA DENSA EN CALIENTE</v>
          </cell>
        </row>
        <row r="214">
          <cell r="C214" t="str">
            <v>PIEDRA PARA CONCRETO CICLOPEO (PIEDRA RAJON O CANTO RODADO)</v>
          </cell>
        </row>
        <row r="215">
          <cell r="C215" t="str">
            <v>PIEDRA PARA CONCRETO CICLOPEO (PIEDRA RAJÓN Ó CANTO RODADO)</v>
          </cell>
        </row>
        <row r="216">
          <cell r="C216" t="str">
            <v>PIEDRA PARA GAVION</v>
          </cell>
        </row>
        <row r="217">
          <cell r="C217" t="str">
            <v>PIEDRA PARA GAVIONES</v>
          </cell>
        </row>
        <row r="218">
          <cell r="C218" t="str">
            <v>PRODUCCIÓN DE MEZCLA ASFALTICA</v>
          </cell>
        </row>
        <row r="221">
          <cell r="C221" t="str">
            <v>MATERIAL DESMONTADO A MAX 20 km</v>
          </cell>
        </row>
        <row r="222">
          <cell r="C222" t="str">
            <v>TRANSPORTE DE MATERIALES BASE, SUBBASE, TRITURADOS DESDE CANTERA CASCARERO</v>
          </cell>
        </row>
        <row r="223">
          <cell r="C223" t="str">
            <v>TRANSPORTE DE MATERIALES CRUDO HACIA EL CENTRO DE PRODUCCIÓN</v>
          </cell>
        </row>
        <row r="224">
          <cell r="C224" t="str">
            <v>TRANSPORTE DE MATERIALES FRESADO MAX 12 KM</v>
          </cell>
        </row>
        <row r="225">
          <cell r="C225" t="str">
            <v>TRANSPORTE DE MATERIALES PARA RELLENOS CON MATERIAL DEL SITIO</v>
          </cell>
        </row>
        <row r="226">
          <cell r="C226" t="str">
            <v>TRANSPORTE DE MATERIALES PROVENIENTES DE  DEMOLICIONES, DERRUMBES Y OTROS</v>
          </cell>
        </row>
        <row r="227">
          <cell r="C227" t="str">
            <v xml:space="preserve">TRANSPORTE DE MEZCLA ASFALTICA </v>
          </cell>
        </row>
        <row r="228">
          <cell r="C228" t="str">
            <v>TRANSPORTE DE PIEDRA DESDE EL CDP</v>
          </cell>
        </row>
        <row r="231">
          <cell r="C231" t="str">
            <v>AYUDANTE</v>
          </cell>
        </row>
        <row r="232">
          <cell r="C232" t="str">
            <v>CADENERO</v>
          </cell>
        </row>
        <row r="233">
          <cell r="C233" t="str">
            <v>CALDERISTA</v>
          </cell>
        </row>
        <row r="234">
          <cell r="C234" t="str">
            <v>CAPATAZ</v>
          </cell>
        </row>
        <row r="235">
          <cell r="C235" t="str">
            <v>ELECTROMECANICO</v>
          </cell>
        </row>
        <row r="236">
          <cell r="C236" t="str">
            <v>MAESTRO</v>
          </cell>
        </row>
        <row r="237">
          <cell r="C237" t="str">
            <v>MAESTRO</v>
          </cell>
        </row>
        <row r="238">
          <cell r="C238" t="str">
            <v>OFICIAL</v>
          </cell>
        </row>
        <row r="239">
          <cell r="C239" t="str">
            <v xml:space="preserve">PALETEROS </v>
          </cell>
        </row>
        <row r="240">
          <cell r="C240" t="str">
            <v>RASTRILLERO</v>
          </cell>
        </row>
        <row r="241">
          <cell r="C241" t="str">
            <v>SOLDADOR</v>
          </cell>
        </row>
        <row r="242">
          <cell r="C242" t="str">
            <v>TOPOGRAFO</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UVIAS"/>
      <sheetName val="DIMENSIONADO"/>
      <sheetName val="CIMENTACIÓN"/>
      <sheetName val="TABLAS"/>
      <sheetName val="NUEVO"/>
      <sheetName val="INSERTAR"/>
      <sheetName val="ELIMINAR"/>
      <sheetName val="Sombrear"/>
      <sheetName val="No sombra"/>
      <sheetName val="320.1"/>
      <sheetName val="330.2"/>
      <sheetName val="700.1"/>
    </sheetNames>
    <sheetDataSet>
      <sheetData sheetId="0" refreshError="1"/>
      <sheetData sheetId="1" refreshError="1"/>
      <sheetData sheetId="2" refreshError="1"/>
      <sheetData sheetId="3">
        <row r="63">
          <cell r="B63" t="str">
            <v>AEROPUERTO OLAYA HERRERA</v>
          </cell>
          <cell r="D63">
            <v>10</v>
          </cell>
          <cell r="E63">
            <v>-0.88958000000000004</v>
          </cell>
        </row>
        <row r="64">
          <cell r="B64" t="str">
            <v>CALDAS</v>
          </cell>
          <cell r="D64">
            <v>34</v>
          </cell>
          <cell r="E64">
            <v>-1.4129100000000001</v>
          </cell>
        </row>
        <row r="65">
          <cell r="B65" t="str">
            <v>CHORRILLOS</v>
          </cell>
          <cell r="D65">
            <v>34</v>
          </cell>
          <cell r="E65">
            <v>-1.23658</v>
          </cell>
        </row>
        <row r="66">
          <cell r="B66" t="str">
            <v>EL CHUSCAL</v>
          </cell>
          <cell r="D66">
            <v>28</v>
          </cell>
          <cell r="E66">
            <v>-1.2185600000000001</v>
          </cell>
        </row>
        <row r="67">
          <cell r="B67" t="str">
            <v>FABRICATO</v>
          </cell>
          <cell r="D67">
            <v>22</v>
          </cell>
          <cell r="E67">
            <v>-0.97202999999999995</v>
          </cell>
        </row>
        <row r="68">
          <cell r="B68" t="str">
            <v>LA FE</v>
          </cell>
          <cell r="D68">
            <v>22</v>
          </cell>
          <cell r="E68">
            <v>-1.1150199999999999</v>
          </cell>
        </row>
        <row r="69">
          <cell r="B69" t="str">
            <v>LAS PALMAS</v>
          </cell>
          <cell r="D69">
            <v>34</v>
          </cell>
          <cell r="E69">
            <v>-1.27885</v>
          </cell>
        </row>
        <row r="70">
          <cell r="B70" t="str">
            <v>MAZO</v>
          </cell>
          <cell r="D70">
            <v>42</v>
          </cell>
          <cell r="E70">
            <v>-1.4463900000000001</v>
          </cell>
        </row>
        <row r="71">
          <cell r="B71" t="str">
            <v>MIGUEL DE AGUINAGA</v>
          </cell>
          <cell r="D71">
            <v>60</v>
          </cell>
          <cell r="E71">
            <v>-1.6540999999999999</v>
          </cell>
        </row>
        <row r="72">
          <cell r="B72" t="str">
            <v>PLANTA DE FILTROS DE VILLA HERMOSA</v>
          </cell>
          <cell r="D72">
            <v>22</v>
          </cell>
          <cell r="E72">
            <v>-1.1675800000000001</v>
          </cell>
        </row>
        <row r="73">
          <cell r="B73" t="str">
            <v>PLANTA DE TRATAMIENTO LA AYURA</v>
          </cell>
          <cell r="D73">
            <v>18</v>
          </cell>
          <cell r="E73">
            <v>-1.1547099999999999</v>
          </cell>
        </row>
        <row r="74">
          <cell r="B74" t="str">
            <v>RIONEGRO-LA MACARENA</v>
          </cell>
          <cell r="D74">
            <v>18</v>
          </cell>
          <cell r="E74">
            <v>-1.03952</v>
          </cell>
        </row>
        <row r="75">
          <cell r="B75" t="str">
            <v>SAN ANDRES</v>
          </cell>
          <cell r="D75">
            <v>14</v>
          </cell>
          <cell r="E75">
            <v>-0.90659999999999996</v>
          </cell>
        </row>
        <row r="76">
          <cell r="B76" t="str">
            <v>SAN ANTONIO DE PRADO</v>
          </cell>
          <cell r="D76">
            <v>32</v>
          </cell>
          <cell r="E76">
            <v>-1.3447100000000001</v>
          </cell>
        </row>
        <row r="77">
          <cell r="B77" t="str">
            <v>SAN CRISTOBAL</v>
          </cell>
          <cell r="D77">
            <v>28</v>
          </cell>
          <cell r="E77">
            <v>-1.0817699999999999</v>
          </cell>
        </row>
        <row r="78">
          <cell r="B78" t="str">
            <v>VASCONIA</v>
          </cell>
          <cell r="D78">
            <v>10</v>
          </cell>
          <cell r="E78">
            <v>-0.99514000000000002</v>
          </cell>
        </row>
        <row r="252">
          <cell r="C252">
            <v>1600</v>
          </cell>
          <cell r="D252">
            <v>0.19239999999999999</v>
          </cell>
        </row>
        <row r="253">
          <cell r="C253">
            <v>1950</v>
          </cell>
          <cell r="D253">
            <v>0.16500000000000001</v>
          </cell>
        </row>
        <row r="254">
          <cell r="C254">
            <v>1800</v>
          </cell>
          <cell r="D254">
            <v>0.15</v>
          </cell>
        </row>
        <row r="255">
          <cell r="C255">
            <v>1800</v>
          </cell>
          <cell r="D255">
            <v>0.13</v>
          </cell>
        </row>
        <row r="256">
          <cell r="C256">
            <v>2100</v>
          </cell>
          <cell r="D256">
            <v>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Parameter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tats"/>
      <sheetName val="Notes"/>
      <sheetName val="Rosters MA UA"/>
      <sheetName val="Inputs"/>
      <sheetName val="Bige"/>
      <sheetName val="Fixed Plant"/>
      <sheetName val="MineMaintenance"/>
      <sheetName val="Fixed Plant Maintenance"/>
      <sheetName val="Template Feed Posting"/>
      <sheetName val="Fixed Plant Consumables"/>
      <sheetName val="Machine Requirements Summary"/>
      <sheetName val="Loading Type 1 - hours"/>
      <sheetName val="Loading Type 2 - hours"/>
      <sheetName val="Loading Type 3 - hours"/>
      <sheetName val="Ancillary Hours"/>
      <sheetName val="Drill&amp;Blast"/>
      <sheetName val="Ancillary Fleet CapRep"/>
      <sheetName val="Truck Fleet CapRep"/>
      <sheetName val="Capital Replacement Summary"/>
      <sheetName val="Discount Analysis (2)"/>
      <sheetName val="cost codes"/>
    </sheetNames>
    <sheetDataSet>
      <sheetData sheetId="0"/>
      <sheetData sheetId="1" refreshError="1"/>
      <sheetData sheetId="2"/>
      <sheetData sheetId="3">
        <row r="25">
          <cell r="J25">
            <v>3.5000000000000003E-2</v>
          </cell>
        </row>
        <row r="26">
          <cell r="J26">
            <v>0.1</v>
          </cell>
        </row>
        <row r="127">
          <cell r="L127" t="str">
            <v>2200</v>
          </cell>
          <cell r="M127" t="str">
            <v xml:space="preserve"> MINE PRODUCTION MGR</v>
          </cell>
          <cell r="N127" t="str">
            <v>010</v>
          </cell>
          <cell r="O127" t="str">
            <v>Marion DRILLING</v>
          </cell>
          <cell r="P127">
            <v>100</v>
          </cell>
          <cell r="Q127" t="str">
            <v>Emulsion</v>
          </cell>
        </row>
        <row r="128">
          <cell r="L128" t="str">
            <v>2480</v>
          </cell>
          <cell r="M128" t="str">
            <v xml:space="preserve"> MINE MAINTENANCE MGR</v>
          </cell>
          <cell r="N128" t="str">
            <v>011</v>
          </cell>
          <cell r="O128" t="str">
            <v>New Drill</v>
          </cell>
          <cell r="P128">
            <v>101</v>
          </cell>
          <cell r="Q128" t="str">
            <v>Blast Accessories</v>
          </cell>
        </row>
        <row r="129">
          <cell r="L129" t="str">
            <v>2300</v>
          </cell>
          <cell r="M129" t="str">
            <v xml:space="preserve"> MILL PRODUCTION MGR</v>
          </cell>
          <cell r="N129" t="str">
            <v>020</v>
          </cell>
          <cell r="O129" t="str">
            <v>Blasting</v>
          </cell>
          <cell r="P129">
            <v>102</v>
          </cell>
          <cell r="Q129" t="str">
            <v>Stemming - Lime Rock in Blast Holes</v>
          </cell>
        </row>
        <row r="130">
          <cell r="L130" t="str">
            <v>2400</v>
          </cell>
          <cell r="M130" t="str">
            <v xml:space="preserve"> MILL MAINTENANCE MGR</v>
          </cell>
          <cell r="N130" t="str">
            <v>030</v>
          </cell>
          <cell r="O130" t="str">
            <v>Rope Shovels</v>
          </cell>
          <cell r="P130">
            <v>103</v>
          </cell>
          <cell r="Q130" t="str">
            <v>Chemicals - Other</v>
          </cell>
        </row>
        <row r="131">
          <cell r="L131" t="str">
            <v>2500</v>
          </cell>
          <cell r="M131" t="str">
            <v xml:space="preserve"> PROCESS CONTROL MGR</v>
          </cell>
          <cell r="N131" t="str">
            <v>031</v>
          </cell>
          <cell r="O131" t="str">
            <v>O&amp;K Hydraulic Shovels</v>
          </cell>
          <cell r="P131">
            <v>104</v>
          </cell>
          <cell r="Q131" t="str">
            <v>Collector - Primary</v>
          </cell>
        </row>
        <row r="132">
          <cell r="L132" t="str">
            <v>2600</v>
          </cell>
          <cell r="M132" t="str">
            <v xml:space="preserve"> KIUNGA &amp; BIGE PRODUCTION MGR</v>
          </cell>
          <cell r="N132" t="str">
            <v>040</v>
          </cell>
          <cell r="O132" t="str">
            <v>Loading 992 FEL</v>
          </cell>
          <cell r="P132">
            <v>106</v>
          </cell>
          <cell r="Q132" t="str">
            <v>Flocculants</v>
          </cell>
        </row>
        <row r="133">
          <cell r="L133" t="str">
            <v>2601</v>
          </cell>
          <cell r="M133" t="str">
            <v xml:space="preserve"> BIGE PLANT FOREMAN</v>
          </cell>
          <cell r="N133" t="str">
            <v>050</v>
          </cell>
          <cell r="O133" t="str">
            <v>777 Haulage</v>
          </cell>
          <cell r="P133">
            <v>107</v>
          </cell>
          <cell r="Q133" t="str">
            <v>Frother</v>
          </cell>
        </row>
        <row r="134">
          <cell r="L134" t="str">
            <v>2610</v>
          </cell>
          <cell r="M134" t="str">
            <v xml:space="preserve"> KIUNGA &amp; K59 MAINTENANCE TC</v>
          </cell>
          <cell r="N134" t="str">
            <v>051</v>
          </cell>
          <cell r="O134" t="str">
            <v>789 Haulage</v>
          </cell>
          <cell r="P134">
            <v>108</v>
          </cell>
          <cell r="Q134" t="str">
            <v xml:space="preserve">Lime </v>
          </cell>
        </row>
        <row r="135">
          <cell r="L135" t="str">
            <v>2420</v>
          </cell>
          <cell r="M135" t="str">
            <v xml:space="preserve"> MAINTENANCE ENGINEERING &amp; PLA</v>
          </cell>
          <cell r="N135" t="str">
            <v>060</v>
          </cell>
          <cell r="O135" t="str">
            <v>Contract Mining</v>
          </cell>
          <cell r="P135">
            <v>109</v>
          </cell>
          <cell r="Q135" t="str">
            <v>Raw Limestone</v>
          </cell>
        </row>
        <row r="136">
          <cell r="L136" t="str">
            <v>2430</v>
          </cell>
          <cell r="M136" t="str">
            <v xml:space="preserve"> ELECTRICAL MAINTENANCE TC</v>
          </cell>
          <cell r="N136" t="str">
            <v>070</v>
          </cell>
          <cell r="O136" t="str">
            <v>D10 Dozing</v>
          </cell>
          <cell r="P136">
            <v>110</v>
          </cell>
          <cell r="Q136" t="str">
            <v>Anti-scalant</v>
          </cell>
        </row>
        <row r="137">
          <cell r="L137" t="str">
            <v>2450</v>
          </cell>
          <cell r="M137" t="str">
            <v xml:space="preserve"> FIXED PLANT TC</v>
          </cell>
          <cell r="N137" t="str">
            <v>071</v>
          </cell>
          <cell r="O137" t="str">
            <v>D11 Dozing</v>
          </cell>
          <cell r="P137">
            <v>111</v>
          </cell>
          <cell r="Q137" t="str">
            <v>NaSH</v>
          </cell>
        </row>
        <row r="138">
          <cell r="L138" t="str">
            <v>2460</v>
          </cell>
          <cell r="M138" t="str">
            <v xml:space="preserve"> MAINTENANCE SERVICES TC</v>
          </cell>
          <cell r="N138" t="str">
            <v>080</v>
          </cell>
          <cell r="O138" t="str">
            <v>Grading</v>
          </cell>
          <cell r="P138">
            <v>112</v>
          </cell>
          <cell r="Q138" t="str">
            <v>Grinding Balls</v>
          </cell>
        </row>
        <row r="139">
          <cell r="L139" t="str">
            <v>2470</v>
          </cell>
          <cell r="M139" t="str">
            <v xml:space="preserve"> FABRICATION &amp; BOILERMAKING TC</v>
          </cell>
          <cell r="N139" t="str">
            <v>090</v>
          </cell>
          <cell r="O139" t="str">
            <v>Pit Stabilisation</v>
          </cell>
          <cell r="P139">
            <v>113</v>
          </cell>
          <cell r="Q139" t="str">
            <v>Liners &amp; Bolts</v>
          </cell>
        </row>
        <row r="140">
          <cell r="N140" t="str">
            <v>100</v>
          </cell>
          <cell r="O140" t="str">
            <v>Dewatering</v>
          </cell>
          <cell r="P140">
            <v>130</v>
          </cell>
          <cell r="Q140" t="str">
            <v>Components &amp; Parts - General</v>
          </cell>
        </row>
        <row r="141">
          <cell r="N141" t="str">
            <v>110</v>
          </cell>
          <cell r="O141" t="str">
            <v>Mining Support (Lighting Plants, RTD)</v>
          </cell>
          <cell r="P141">
            <v>131</v>
          </cell>
          <cell r="Q141" t="str">
            <v>Components &amp; Parts - Ground Engaging Tools</v>
          </cell>
        </row>
        <row r="142">
          <cell r="N142" t="str">
            <v>120</v>
          </cell>
          <cell r="O142" t="str">
            <v>Inpit Cushing</v>
          </cell>
          <cell r="P142">
            <v>132</v>
          </cell>
          <cell r="Q142" t="str">
            <v>Components &amp; Parts - Piping / Plumbing</v>
          </cell>
        </row>
        <row r="143">
          <cell r="N143" t="str">
            <v>121</v>
          </cell>
          <cell r="O143" t="str">
            <v>Taranaki crushing</v>
          </cell>
          <cell r="P143">
            <v>133</v>
          </cell>
          <cell r="Q143" t="str">
            <v>Components &amp; Parts - Buildings</v>
          </cell>
        </row>
        <row r="144">
          <cell r="N144" t="str">
            <v>130</v>
          </cell>
          <cell r="O144" t="str">
            <v>Conveying and feeding</v>
          </cell>
          <cell r="P144">
            <v>134</v>
          </cell>
          <cell r="Q144" t="str">
            <v>Rubber Wear Parts</v>
          </cell>
        </row>
        <row r="145">
          <cell r="N145" t="str">
            <v>200</v>
          </cell>
          <cell r="O145" t="str">
            <v>Grinding Line #1</v>
          </cell>
          <cell r="P145">
            <v>135</v>
          </cell>
          <cell r="Q145" t="str">
            <v>Steel Sections</v>
          </cell>
        </row>
        <row r="146">
          <cell r="N146" t="str">
            <v>201</v>
          </cell>
          <cell r="O146" t="str">
            <v>Grinding Line #2</v>
          </cell>
          <cell r="P146">
            <v>136</v>
          </cell>
          <cell r="Q146" t="str">
            <v>Components &amp; Parts - Undercarriage</v>
          </cell>
        </row>
        <row r="147">
          <cell r="N147" t="str">
            <v>210</v>
          </cell>
          <cell r="O147" t="str">
            <v>Flotation Line #1</v>
          </cell>
          <cell r="P147">
            <v>161</v>
          </cell>
          <cell r="Q147" t="str">
            <v>Consumables - General</v>
          </cell>
        </row>
        <row r="148">
          <cell r="N148" t="str">
            <v>211</v>
          </cell>
          <cell r="O148" t="str">
            <v>Flotation Line #2</v>
          </cell>
          <cell r="P148">
            <v>165</v>
          </cell>
          <cell r="Q148" t="str">
            <v>Filter Cloths and parts</v>
          </cell>
        </row>
        <row r="149">
          <cell r="N149" t="str">
            <v>240</v>
          </cell>
          <cell r="O149" t="str">
            <v>Concentrate Dewatering</v>
          </cell>
          <cell r="P149">
            <v>166</v>
          </cell>
          <cell r="Q149" t="str">
            <v>Tyres</v>
          </cell>
        </row>
        <row r="150">
          <cell r="N150" t="str">
            <v>250</v>
          </cell>
          <cell r="O150" t="str">
            <v>Thickner/Tailings</v>
          </cell>
          <cell r="P150">
            <v>167</v>
          </cell>
          <cell r="Q150" t="str">
            <v>Concrete</v>
          </cell>
        </row>
        <row r="151">
          <cell r="N151" t="str">
            <v>260</v>
          </cell>
          <cell r="O151" t="str">
            <v>Water systems</v>
          </cell>
          <cell r="P151">
            <v>168</v>
          </cell>
          <cell r="Q151" t="str">
            <v>Rigging/Cables</v>
          </cell>
        </row>
        <row r="152">
          <cell r="N152" t="str">
            <v>270</v>
          </cell>
          <cell r="O152" t="str">
            <v>Lime Production</v>
          </cell>
          <cell r="P152">
            <v>169</v>
          </cell>
          <cell r="Q152" t="str">
            <v>Culverts</v>
          </cell>
        </row>
        <row r="153">
          <cell r="N153" t="str">
            <v>280</v>
          </cell>
          <cell r="O153" t="str">
            <v>Plant Service</v>
          </cell>
          <cell r="P153">
            <v>180</v>
          </cell>
          <cell r="Q153" t="str">
            <v>Distillate</v>
          </cell>
        </row>
        <row r="154">
          <cell r="N154" t="str">
            <v>290</v>
          </cell>
          <cell r="O154" t="str">
            <v>Laboratory Services - XRF</v>
          </cell>
          <cell r="P154">
            <v>183</v>
          </cell>
          <cell r="Q154" t="str">
            <v>Oil and Grease</v>
          </cell>
        </row>
        <row r="155">
          <cell r="N155" t="str">
            <v>300</v>
          </cell>
          <cell r="O155" t="str">
            <v>Fire Assay</v>
          </cell>
          <cell r="P155">
            <v>184</v>
          </cell>
          <cell r="Q155" t="str">
            <v>Petrol</v>
          </cell>
        </row>
        <row r="156">
          <cell r="N156" t="str">
            <v>310</v>
          </cell>
          <cell r="O156" t="str">
            <v>Sample Preparation</v>
          </cell>
          <cell r="P156">
            <v>185</v>
          </cell>
          <cell r="Q156" t="str">
            <v>Distillate Subsidy</v>
          </cell>
        </row>
        <row r="157">
          <cell r="N157" t="str">
            <v>320</v>
          </cell>
          <cell r="O157" t="str">
            <v>Laboratory Services - Other</v>
          </cell>
          <cell r="P157">
            <v>200</v>
          </cell>
          <cell r="Q157" t="str">
            <v>Contractors</v>
          </cell>
        </row>
        <row r="158">
          <cell r="N158" t="str">
            <v>330</v>
          </cell>
          <cell r="O158" t="str">
            <v>Metallurgical Laboratory</v>
          </cell>
          <cell r="P158">
            <v>201</v>
          </cell>
          <cell r="Q158" t="str">
            <v xml:space="preserve">Consultants </v>
          </cell>
        </row>
        <row r="159">
          <cell r="N159" t="str">
            <v>340</v>
          </cell>
          <cell r="O159" t="str">
            <v>Gravity Gold Production</v>
          </cell>
          <cell r="P159">
            <v>202</v>
          </cell>
          <cell r="Q159" t="str">
            <v>Aircraft Hire - Fixed Wing &amp; Helicopter</v>
          </cell>
        </row>
        <row r="160">
          <cell r="N160" t="str">
            <v>350</v>
          </cell>
          <cell r="O160" t="str">
            <v>Concentrate Handling - Pipeline &amp; K59</v>
          </cell>
          <cell r="P160">
            <v>203</v>
          </cell>
          <cell r="Q160" t="str">
            <v>Assaying / Laboratory Charges</v>
          </cell>
        </row>
        <row r="161">
          <cell r="N161" t="str">
            <v>360</v>
          </cell>
          <cell r="O161" t="str">
            <v>Kunga Thickening</v>
          </cell>
          <cell r="P161">
            <v>204</v>
          </cell>
          <cell r="Q161" t="str">
            <v>Equipment Hire / lease</v>
          </cell>
        </row>
        <row r="162">
          <cell r="N162" t="str">
            <v>370</v>
          </cell>
          <cell r="O162" t="str">
            <v>Kiunga Dewatering</v>
          </cell>
        </row>
        <row r="163">
          <cell r="N163" t="str">
            <v>380</v>
          </cell>
          <cell r="O163" t="str">
            <v>Kiunga Drying</v>
          </cell>
        </row>
        <row r="164">
          <cell r="N164" t="str">
            <v>390</v>
          </cell>
          <cell r="O164" t="str">
            <v>Kiunga Stockpiling</v>
          </cell>
        </row>
        <row r="165">
          <cell r="N165" t="str">
            <v>400</v>
          </cell>
          <cell r="O165" t="str">
            <v>Barge Loading - Concentrate</v>
          </cell>
        </row>
        <row r="166">
          <cell r="N166" t="str">
            <v>410</v>
          </cell>
          <cell r="O166" t="str">
            <v>River Navigation</v>
          </cell>
        </row>
        <row r="167">
          <cell r="N167" t="str">
            <v>420</v>
          </cell>
          <cell r="O167" t="str">
            <v>Barge Shipping Concentrate &amp; General Cargo</v>
          </cell>
        </row>
        <row r="168">
          <cell r="N168" t="str">
            <v>430</v>
          </cell>
          <cell r="O168" t="str">
            <v>Silo Vessel Ops</v>
          </cell>
        </row>
        <row r="169">
          <cell r="N169" t="str">
            <v>450</v>
          </cell>
          <cell r="O169" t="str">
            <v>Dredging</v>
          </cell>
        </row>
        <row r="170">
          <cell r="N170" t="str">
            <v>460</v>
          </cell>
          <cell r="O170" t="str">
            <v>Rehabilitation (planting/Mulching)</v>
          </cell>
        </row>
        <row r="171">
          <cell r="N171" t="str">
            <v>470</v>
          </cell>
          <cell r="O171" t="str">
            <v>Earthmoving and Drainage</v>
          </cell>
        </row>
        <row r="172">
          <cell r="N172" t="str">
            <v>490</v>
          </cell>
          <cell r="O172" t="str">
            <v>Reclaimation</v>
          </cell>
        </row>
        <row r="173">
          <cell r="N173" t="str">
            <v>860</v>
          </cell>
          <cell r="O173" t="str">
            <v>Administration</v>
          </cell>
        </row>
      </sheetData>
      <sheetData sheetId="4" refreshError="1"/>
      <sheetData sheetId="5">
        <row r="109">
          <cell r="F109" t="str">
            <v>Feeder FE05</v>
          </cell>
          <cell r="G109" t="str">
            <v>Calc</v>
          </cell>
          <cell r="H109" t="str">
            <v>t/rate</v>
          </cell>
          <cell r="I109">
            <v>1.1111111111111112E-5</v>
          </cell>
          <cell r="J109">
            <v>25.729399999999995</v>
          </cell>
          <cell r="K109">
            <v>24.550866666666668</v>
          </cell>
          <cell r="L109">
            <v>25.418500000000002</v>
          </cell>
          <cell r="M109">
            <v>26.577166666666667</v>
          </cell>
          <cell r="N109">
            <v>26.684233333333335</v>
          </cell>
          <cell r="O109">
            <v>27.786944444444444</v>
          </cell>
          <cell r="P109">
            <v>26.840011111111114</v>
          </cell>
          <cell r="Q109">
            <v>29.273822222222222</v>
          </cell>
          <cell r="R109">
            <v>26.769522222222225</v>
          </cell>
          <cell r="S109">
            <v>28.834444444444447</v>
          </cell>
          <cell r="T109">
            <v>26.102688888888888</v>
          </cell>
          <cell r="U109">
            <v>27.276177777777779</v>
          </cell>
          <cell r="V109">
            <v>322.30222222222221</v>
          </cell>
          <cell r="W109">
            <v>322.33222222222224</v>
          </cell>
          <cell r="X109">
            <v>321.86</v>
          </cell>
          <cell r="Y109">
            <v>329.12111111111113</v>
          </cell>
          <cell r="Z109">
            <v>330.51888888888891</v>
          </cell>
          <cell r="AA109">
            <v>326.81</v>
          </cell>
        </row>
        <row r="110">
          <cell r="F110" t="str">
            <v>Crusher GCR01</v>
          </cell>
          <cell r="G110" t="str">
            <v>Calc</v>
          </cell>
          <cell r="H110" t="str">
            <v>Link</v>
          </cell>
          <cell r="J110">
            <v>25.729399999999995</v>
          </cell>
          <cell r="K110">
            <v>24.550866666666668</v>
          </cell>
          <cell r="L110">
            <v>25.418500000000002</v>
          </cell>
          <cell r="M110">
            <v>26.577166666666667</v>
          </cell>
          <cell r="N110">
            <v>26.684233333333335</v>
          </cell>
          <cell r="O110">
            <v>27.786944444444444</v>
          </cell>
          <cell r="P110">
            <v>26.840011111111114</v>
          </cell>
          <cell r="Q110">
            <v>29.273822222222222</v>
          </cell>
          <cell r="R110">
            <v>26.769522222222225</v>
          </cell>
          <cell r="S110">
            <v>28.834444444444447</v>
          </cell>
          <cell r="T110">
            <v>26.102688888888888</v>
          </cell>
          <cell r="U110">
            <v>27.276177777777779</v>
          </cell>
          <cell r="V110">
            <v>322.30222222222221</v>
          </cell>
          <cell r="W110">
            <v>322.33222222222224</v>
          </cell>
          <cell r="X110">
            <v>321.86</v>
          </cell>
          <cell r="Y110">
            <v>329.12111111111113</v>
          </cell>
          <cell r="Z110">
            <v>330.51888888888891</v>
          </cell>
          <cell r="AA110">
            <v>326.81</v>
          </cell>
        </row>
        <row r="111">
          <cell r="F111" t="str">
            <v>Taranaki Conveyors</v>
          </cell>
          <cell r="G111" t="str">
            <v>Calc</v>
          </cell>
          <cell r="H111" t="str">
            <v>Link</v>
          </cell>
          <cell r="J111">
            <v>25.729399999999995</v>
          </cell>
          <cell r="K111">
            <v>24.550866666666668</v>
          </cell>
          <cell r="L111">
            <v>25.418500000000002</v>
          </cell>
          <cell r="M111">
            <v>26.577166666666667</v>
          </cell>
          <cell r="N111">
            <v>26.684233333333335</v>
          </cell>
          <cell r="O111">
            <v>27.786944444444444</v>
          </cell>
          <cell r="P111">
            <v>26.840011111111114</v>
          </cell>
          <cell r="Q111">
            <v>29.273822222222222</v>
          </cell>
          <cell r="R111">
            <v>26.769522222222225</v>
          </cell>
          <cell r="S111">
            <v>28.834444444444447</v>
          </cell>
          <cell r="T111">
            <v>26.102688888888888</v>
          </cell>
          <cell r="U111">
            <v>27.276177777777779</v>
          </cell>
          <cell r="V111">
            <v>322.30222222222221</v>
          </cell>
          <cell r="W111">
            <v>322.33222222222224</v>
          </cell>
          <cell r="X111">
            <v>321.86</v>
          </cell>
          <cell r="Y111">
            <v>329.12111111111113</v>
          </cell>
          <cell r="Z111">
            <v>330.51888888888891</v>
          </cell>
          <cell r="AA111">
            <v>326.81</v>
          </cell>
        </row>
        <row r="112">
          <cell r="F112" t="str">
            <v>Feeder FE02</v>
          </cell>
          <cell r="G112" t="str">
            <v>Calc</v>
          </cell>
          <cell r="H112" t="str">
            <v>t/rate</v>
          </cell>
          <cell r="I112">
            <v>2.1111111111111111E-4</v>
          </cell>
          <cell r="J112">
            <v>488.85859999999991</v>
          </cell>
          <cell r="K112">
            <v>466.46646666666663</v>
          </cell>
          <cell r="L112">
            <v>482.95150000000001</v>
          </cell>
          <cell r="M112">
            <v>504.96616666666665</v>
          </cell>
          <cell r="N112">
            <v>507.00043333333332</v>
          </cell>
          <cell r="O112">
            <v>527.95194444444439</v>
          </cell>
          <cell r="P112">
            <v>509.96021111111111</v>
          </cell>
          <cell r="Q112">
            <v>556.2026222222222</v>
          </cell>
          <cell r="R112">
            <v>508.62092222222219</v>
          </cell>
          <cell r="S112">
            <v>547.85444444444443</v>
          </cell>
          <cell r="T112">
            <v>495.95108888888888</v>
          </cell>
          <cell r="U112">
            <v>518.24737777777773</v>
          </cell>
          <cell r="V112">
            <v>6123.7422222222222</v>
          </cell>
          <cell r="W112">
            <v>6124.3122222222219</v>
          </cell>
          <cell r="X112">
            <v>6115.34</v>
          </cell>
          <cell r="Y112">
            <v>6253.3011111111109</v>
          </cell>
          <cell r="Z112">
            <v>6279.8588888888889</v>
          </cell>
          <cell r="AA112">
            <v>6209.39</v>
          </cell>
        </row>
        <row r="113">
          <cell r="F113" t="str">
            <v>Crusher GCR02</v>
          </cell>
          <cell r="G113" t="str">
            <v>Calc</v>
          </cell>
          <cell r="H113" t="str">
            <v>Link</v>
          </cell>
          <cell r="J113">
            <v>488.85859999999991</v>
          </cell>
          <cell r="K113">
            <v>466.46646666666663</v>
          </cell>
          <cell r="L113">
            <v>482.95150000000001</v>
          </cell>
          <cell r="M113">
            <v>504.96616666666665</v>
          </cell>
          <cell r="N113">
            <v>507.00043333333332</v>
          </cell>
          <cell r="O113">
            <v>527.95194444444439</v>
          </cell>
          <cell r="P113">
            <v>509.96021111111111</v>
          </cell>
          <cell r="Q113">
            <v>556.2026222222222</v>
          </cell>
          <cell r="R113">
            <v>508.62092222222219</v>
          </cell>
          <cell r="S113">
            <v>547.85444444444443</v>
          </cell>
          <cell r="T113">
            <v>495.95108888888888</v>
          </cell>
          <cell r="U113">
            <v>518.24737777777773</v>
          </cell>
          <cell r="V113">
            <v>6123.7422222222222</v>
          </cell>
          <cell r="W113">
            <v>6124.3122222222219</v>
          </cell>
          <cell r="X113">
            <v>6115.34</v>
          </cell>
          <cell r="Y113">
            <v>6253.3011111111109</v>
          </cell>
          <cell r="Z113">
            <v>6279.8588888888889</v>
          </cell>
          <cell r="AA113">
            <v>6209.39</v>
          </cell>
        </row>
        <row r="114">
          <cell r="F114" t="str">
            <v>Inpit Conveyors</v>
          </cell>
          <cell r="G114" t="str">
            <v>Calc</v>
          </cell>
          <cell r="H114" t="str">
            <v>Link</v>
          </cell>
          <cell r="J114">
            <v>488.85859999999991</v>
          </cell>
          <cell r="K114">
            <v>466.46646666666663</v>
          </cell>
          <cell r="L114">
            <v>482.95150000000001</v>
          </cell>
          <cell r="M114">
            <v>504.96616666666665</v>
          </cell>
          <cell r="N114">
            <v>507.00043333333332</v>
          </cell>
          <cell r="O114">
            <v>527.95194444444439</v>
          </cell>
          <cell r="P114">
            <v>509.96021111111111</v>
          </cell>
          <cell r="Q114">
            <v>556.2026222222222</v>
          </cell>
          <cell r="R114">
            <v>508.62092222222219</v>
          </cell>
          <cell r="S114">
            <v>547.85444444444443</v>
          </cell>
          <cell r="T114">
            <v>495.95108888888888</v>
          </cell>
          <cell r="U114">
            <v>518.24737777777773</v>
          </cell>
          <cell r="V114">
            <v>6123.7422222222222</v>
          </cell>
          <cell r="W114">
            <v>6124.3122222222219</v>
          </cell>
          <cell r="X114">
            <v>6115.34</v>
          </cell>
          <cell r="Y114">
            <v>6253.3011111111109</v>
          </cell>
          <cell r="Z114">
            <v>6279.8588888888889</v>
          </cell>
          <cell r="AA114">
            <v>6209.39</v>
          </cell>
        </row>
        <row r="115">
          <cell r="F115" t="str">
            <v>ISP Feeders</v>
          </cell>
          <cell r="G115" t="str">
            <v>Calc</v>
          </cell>
          <cell r="H115" t="str">
            <v>t/hr</v>
          </cell>
          <cell r="I115">
            <v>5000</v>
          </cell>
          <cell r="J115">
            <v>452.27758311522473</v>
          </cell>
          <cell r="K115">
            <v>433.05777493967588</v>
          </cell>
          <cell r="L115">
            <v>445.81563351769222</v>
          </cell>
          <cell r="M115">
            <v>468.24519824819703</v>
          </cell>
          <cell r="N115">
            <v>469.28466607724448</v>
          </cell>
          <cell r="O115">
            <v>489.32781591434684</v>
          </cell>
          <cell r="P115">
            <v>471.3634455841638</v>
          </cell>
          <cell r="Q115">
            <v>515.69247325133392</v>
          </cell>
          <cell r="R115">
            <v>471.2127693541575</v>
          </cell>
          <cell r="S115">
            <v>506.51469652452164</v>
          </cell>
          <cell r="T115">
            <v>458.15373277208181</v>
          </cell>
          <cell r="U115">
            <v>478.58079653446117</v>
          </cell>
          <cell r="V115">
            <v>5658</v>
          </cell>
          <cell r="W115">
            <v>5668.74</v>
          </cell>
          <cell r="X115">
            <v>5649.18</v>
          </cell>
          <cell r="Y115">
            <v>5773.28</v>
          </cell>
          <cell r="Z115">
            <v>5794.82</v>
          </cell>
          <cell r="AA115">
            <v>5720.52</v>
          </cell>
        </row>
        <row r="116">
          <cell r="F116" t="str">
            <v>ISP Conveyors</v>
          </cell>
          <cell r="G116" t="str">
            <v>Calc</v>
          </cell>
          <cell r="H116" t="str">
            <v>Link</v>
          </cell>
          <cell r="J116">
            <v>452.27758311522473</v>
          </cell>
          <cell r="K116">
            <v>433.05777493967588</v>
          </cell>
          <cell r="L116">
            <v>445.81563351769222</v>
          </cell>
          <cell r="M116">
            <v>468.24519824819703</v>
          </cell>
          <cell r="N116">
            <v>469.28466607724448</v>
          </cell>
          <cell r="O116">
            <v>489.32781591434684</v>
          </cell>
          <cell r="P116">
            <v>471.3634455841638</v>
          </cell>
          <cell r="Q116">
            <v>515.69247325133392</v>
          </cell>
          <cell r="R116">
            <v>471.2127693541575</v>
          </cell>
          <cell r="S116">
            <v>506.51469652452164</v>
          </cell>
          <cell r="T116">
            <v>458.15373277208181</v>
          </cell>
          <cell r="U116">
            <v>478.58079653446117</v>
          </cell>
          <cell r="V116">
            <v>5658</v>
          </cell>
          <cell r="W116">
            <v>5668.74</v>
          </cell>
          <cell r="X116">
            <v>5649.18</v>
          </cell>
          <cell r="Y116">
            <v>5773.28</v>
          </cell>
          <cell r="Z116">
            <v>5794.82</v>
          </cell>
          <cell r="AA116">
            <v>5720.52</v>
          </cell>
        </row>
        <row r="117">
          <cell r="F117" t="str">
            <v>Sag mill 01</v>
          </cell>
          <cell r="G117" t="str">
            <v>Feed</v>
          </cell>
          <cell r="H117" t="str">
            <v>UAMA Prod</v>
          </cell>
          <cell r="J117">
            <v>719.84963692456631</v>
          </cell>
          <cell r="K117">
            <v>645.67954004515298</v>
          </cell>
          <cell r="L117">
            <v>575.28973495357036</v>
          </cell>
          <cell r="M117">
            <v>691.90229048309709</v>
          </cell>
          <cell r="N117">
            <v>712.77332947153468</v>
          </cell>
          <cell r="O117">
            <v>694.71071517294376</v>
          </cell>
          <cell r="P117">
            <v>681.59581148767325</v>
          </cell>
          <cell r="Q117">
            <v>716.60490061234179</v>
          </cell>
          <cell r="R117">
            <v>688.5480924459431</v>
          </cell>
          <cell r="S117">
            <v>715.15929852390184</v>
          </cell>
          <cell r="T117">
            <v>595.07966129184092</v>
          </cell>
          <cell r="U117">
            <v>717.53687894601694</v>
          </cell>
          <cell r="V117">
            <v>8212.8332691298001</v>
          </cell>
          <cell r="W117">
            <v>8210.4748253942707</v>
          </cell>
          <cell r="X117">
            <v>8215.0521174083206</v>
          </cell>
          <cell r="Y117">
            <v>8239.2272174499994</v>
          </cell>
          <cell r="Z117">
            <v>8215.387871254632</v>
          </cell>
          <cell r="AA117">
            <v>8208.9743395146652</v>
          </cell>
        </row>
        <row r="118">
          <cell r="F118" t="str">
            <v>Ball Mill 1A</v>
          </cell>
          <cell r="G118" t="str">
            <v>Calc</v>
          </cell>
          <cell r="H118" t="str">
            <v>Link</v>
          </cell>
          <cell r="J118">
            <v>719.84963692456631</v>
          </cell>
          <cell r="K118">
            <v>645.67954004515298</v>
          </cell>
          <cell r="L118">
            <v>575.28973495357036</v>
          </cell>
          <cell r="M118">
            <v>691.90229048309709</v>
          </cell>
          <cell r="N118">
            <v>712.77332947153468</v>
          </cell>
          <cell r="O118">
            <v>694.71071517294376</v>
          </cell>
          <cell r="P118">
            <v>681.59581148767325</v>
          </cell>
          <cell r="Q118">
            <v>716.60490061234179</v>
          </cell>
          <cell r="R118">
            <v>688.5480924459431</v>
          </cell>
          <cell r="S118">
            <v>715.15929852390184</v>
          </cell>
          <cell r="T118">
            <v>595.07966129184092</v>
          </cell>
          <cell r="U118">
            <v>717.53687894601694</v>
          </cell>
          <cell r="V118">
            <v>8212.8332691298001</v>
          </cell>
          <cell r="W118">
            <v>8210.4748253942707</v>
          </cell>
          <cell r="X118">
            <v>8215.0521174083206</v>
          </cell>
          <cell r="Y118">
            <v>8239.2272174499994</v>
          </cell>
          <cell r="Z118">
            <v>8215.387871254632</v>
          </cell>
          <cell r="AA118">
            <v>8208.9743395146652</v>
          </cell>
        </row>
        <row r="119">
          <cell r="F119" t="str">
            <v>Ball Mill 1B</v>
          </cell>
          <cell r="G119" t="str">
            <v>Calc</v>
          </cell>
          <cell r="H119" t="str">
            <v>Link</v>
          </cell>
          <cell r="J119">
            <v>719.84963692456631</v>
          </cell>
          <cell r="K119">
            <v>645.67954004515298</v>
          </cell>
          <cell r="L119">
            <v>575.28973495357036</v>
          </cell>
          <cell r="M119">
            <v>691.90229048309709</v>
          </cell>
          <cell r="N119">
            <v>712.77332947153468</v>
          </cell>
          <cell r="O119">
            <v>694.71071517294376</v>
          </cell>
          <cell r="P119">
            <v>681.59581148767325</v>
          </cell>
          <cell r="Q119">
            <v>716.60490061234179</v>
          </cell>
          <cell r="R119">
            <v>688.5480924459431</v>
          </cell>
          <cell r="S119">
            <v>715.15929852390184</v>
          </cell>
          <cell r="T119">
            <v>595.07966129184092</v>
          </cell>
          <cell r="U119">
            <v>717.53687894601694</v>
          </cell>
          <cell r="V119">
            <v>8212.8332691298001</v>
          </cell>
          <cell r="W119">
            <v>8210.4748253942707</v>
          </cell>
          <cell r="X119">
            <v>8215.0521174083206</v>
          </cell>
          <cell r="Y119">
            <v>8239.2272174499994</v>
          </cell>
          <cell r="Z119">
            <v>8215.387871254632</v>
          </cell>
          <cell r="AA119">
            <v>8208.9743395146652</v>
          </cell>
        </row>
        <row r="120">
          <cell r="F120" t="str">
            <v>Cyclone Circuit 1</v>
          </cell>
          <cell r="G120" t="str">
            <v>Calc</v>
          </cell>
          <cell r="H120" t="str">
            <v>Link</v>
          </cell>
          <cell r="J120">
            <v>719.84963692456631</v>
          </cell>
          <cell r="K120">
            <v>645.67954004515298</v>
          </cell>
          <cell r="L120">
            <v>575.28973495357036</v>
          </cell>
          <cell r="M120">
            <v>691.90229048309709</v>
          </cell>
          <cell r="N120">
            <v>712.77332947153468</v>
          </cell>
          <cell r="O120">
            <v>694.71071517294376</v>
          </cell>
          <cell r="P120">
            <v>681.59581148767325</v>
          </cell>
          <cell r="Q120">
            <v>716.60490061234179</v>
          </cell>
          <cell r="R120">
            <v>688.5480924459431</v>
          </cell>
          <cell r="S120">
            <v>715.15929852390184</v>
          </cell>
          <cell r="T120">
            <v>595.07966129184092</v>
          </cell>
          <cell r="U120">
            <v>717.53687894601694</v>
          </cell>
          <cell r="V120">
            <v>8212.8332691298001</v>
          </cell>
          <cell r="W120">
            <v>8210.4748253942707</v>
          </cell>
          <cell r="X120">
            <v>8215.0521174083206</v>
          </cell>
          <cell r="Y120">
            <v>8239.2272174499994</v>
          </cell>
          <cell r="Z120">
            <v>8215.387871254632</v>
          </cell>
          <cell r="AA120">
            <v>8208.9743395146652</v>
          </cell>
        </row>
        <row r="121">
          <cell r="F121" t="str">
            <v>Flash flotation cells 1</v>
          </cell>
          <cell r="G121" t="str">
            <v>Calc</v>
          </cell>
          <cell r="H121" t="str">
            <v>UA</v>
          </cell>
          <cell r="I121">
            <v>40</v>
          </cell>
          <cell r="J121">
            <v>287.93985476982652</v>
          </cell>
          <cell r="K121">
            <v>258.2718160180612</v>
          </cell>
          <cell r="L121">
            <v>230.11589398142814</v>
          </cell>
          <cell r="M121">
            <v>276.76091619323887</v>
          </cell>
          <cell r="N121">
            <v>285.10933178861387</v>
          </cell>
          <cell r="O121">
            <v>277.88428606917751</v>
          </cell>
          <cell r="P121">
            <v>272.63832459506932</v>
          </cell>
          <cell r="Q121">
            <v>286.64196024493674</v>
          </cell>
          <cell r="R121">
            <v>275.41923697837723</v>
          </cell>
          <cell r="S121">
            <v>286.06371940956075</v>
          </cell>
          <cell r="T121">
            <v>238.03186451673639</v>
          </cell>
          <cell r="U121">
            <v>287.01475157840679</v>
          </cell>
          <cell r="V121">
            <v>3285.1333076519204</v>
          </cell>
          <cell r="W121">
            <v>3284.1899301577087</v>
          </cell>
          <cell r="X121">
            <v>3286.0208469633285</v>
          </cell>
          <cell r="Y121">
            <v>3295.69088698</v>
          </cell>
          <cell r="Z121">
            <v>3286.1551485018531</v>
          </cell>
          <cell r="AA121">
            <v>3283.5897358058664</v>
          </cell>
        </row>
        <row r="122">
          <cell r="F122" t="str">
            <v>Ancillary Grinding</v>
          </cell>
          <cell r="G122" t="str">
            <v>Calc</v>
          </cell>
          <cell r="H122" t="str">
            <v>UA</v>
          </cell>
          <cell r="I122">
            <v>50</v>
          </cell>
          <cell r="J122">
            <v>359.92481846228316</v>
          </cell>
          <cell r="K122">
            <v>322.83977002257649</v>
          </cell>
          <cell r="L122">
            <v>287.64486747678518</v>
          </cell>
          <cell r="M122">
            <v>345.95114524154855</v>
          </cell>
          <cell r="N122">
            <v>356.38666473576734</v>
          </cell>
          <cell r="O122">
            <v>347.35535758647188</v>
          </cell>
          <cell r="P122">
            <v>340.79790574383662</v>
          </cell>
          <cell r="Q122">
            <v>358.3024503061709</v>
          </cell>
          <cell r="R122">
            <v>344.27404622297155</v>
          </cell>
          <cell r="S122">
            <v>357.57964926195092</v>
          </cell>
          <cell r="T122">
            <v>297.53983064592046</v>
          </cell>
          <cell r="U122">
            <v>358.76843947300847</v>
          </cell>
          <cell r="V122">
            <v>4106.4166345649001</v>
          </cell>
          <cell r="W122">
            <v>4105.2374126971354</v>
          </cell>
          <cell r="X122">
            <v>4107.5260587041603</v>
          </cell>
          <cell r="Y122">
            <v>4119.6136087249997</v>
          </cell>
          <cell r="Z122">
            <v>4107.693935627316</v>
          </cell>
          <cell r="AA122">
            <v>4104.4871697573326</v>
          </cell>
        </row>
        <row r="123">
          <cell r="F123" t="str">
            <v>Rougher cells 1</v>
          </cell>
          <cell r="G123" t="str">
            <v>Calc</v>
          </cell>
          <cell r="H123" t="str">
            <v>Link</v>
          </cell>
          <cell r="J123">
            <v>719.84963692456631</v>
          </cell>
          <cell r="K123">
            <v>645.67954004515298</v>
          </cell>
          <cell r="L123">
            <v>575.28973495357036</v>
          </cell>
          <cell r="M123">
            <v>691.90229048309709</v>
          </cell>
          <cell r="N123">
            <v>712.77332947153468</v>
          </cell>
          <cell r="O123">
            <v>694.71071517294376</v>
          </cell>
          <cell r="P123">
            <v>681.59581148767325</v>
          </cell>
          <cell r="Q123">
            <v>716.60490061234179</v>
          </cell>
          <cell r="R123">
            <v>688.5480924459431</v>
          </cell>
          <cell r="S123">
            <v>715.15929852390184</v>
          </cell>
          <cell r="T123">
            <v>595.07966129184092</v>
          </cell>
          <cell r="U123">
            <v>717.53687894601694</v>
          </cell>
          <cell r="V123">
            <v>8212.8332691298001</v>
          </cell>
          <cell r="W123">
            <v>8210.4748253942707</v>
          </cell>
          <cell r="X123">
            <v>8215.0521174083206</v>
          </cell>
          <cell r="Y123">
            <v>8239.2272174499994</v>
          </cell>
          <cell r="Z123">
            <v>8215.387871254632</v>
          </cell>
          <cell r="AA123">
            <v>8208.9743395146652</v>
          </cell>
        </row>
        <row r="124">
          <cell r="F124" t="str">
            <v>Hi Grade Circuit 1</v>
          </cell>
          <cell r="G124" t="str">
            <v>Calc</v>
          </cell>
          <cell r="H124" t="str">
            <v>Link</v>
          </cell>
          <cell r="J124">
            <v>719.84963692456631</v>
          </cell>
          <cell r="K124">
            <v>645.67954004515298</v>
          </cell>
          <cell r="L124">
            <v>575.28973495357036</v>
          </cell>
          <cell r="M124">
            <v>691.90229048309709</v>
          </cell>
          <cell r="N124">
            <v>712.77332947153468</v>
          </cell>
          <cell r="O124">
            <v>694.71071517294376</v>
          </cell>
          <cell r="P124">
            <v>681.59581148767325</v>
          </cell>
          <cell r="Q124">
            <v>716.60490061234179</v>
          </cell>
          <cell r="R124">
            <v>688.5480924459431</v>
          </cell>
          <cell r="S124">
            <v>715.15929852390184</v>
          </cell>
          <cell r="T124">
            <v>595.07966129184092</v>
          </cell>
          <cell r="U124">
            <v>717.53687894601694</v>
          </cell>
          <cell r="V124">
            <v>8212.8332691298001</v>
          </cell>
          <cell r="W124">
            <v>8210.4748253942707</v>
          </cell>
          <cell r="X124">
            <v>8215.0521174083206</v>
          </cell>
          <cell r="Y124">
            <v>8239.2272174499994</v>
          </cell>
          <cell r="Z124">
            <v>8215.387871254632</v>
          </cell>
          <cell r="AA124">
            <v>8208.9743395146652</v>
          </cell>
        </row>
        <row r="125">
          <cell r="F125" t="str">
            <v>Cleaner/Recleaner 1</v>
          </cell>
          <cell r="G125" t="str">
            <v>Calc</v>
          </cell>
          <cell r="H125" t="str">
            <v>Link</v>
          </cell>
          <cell r="J125">
            <v>719.84963692456631</v>
          </cell>
          <cell r="K125">
            <v>645.67954004515298</v>
          </cell>
          <cell r="L125">
            <v>575.28973495357036</v>
          </cell>
          <cell r="M125">
            <v>691.90229048309709</v>
          </cell>
          <cell r="N125">
            <v>712.77332947153468</v>
          </cell>
          <cell r="O125">
            <v>694.71071517294376</v>
          </cell>
          <cell r="P125">
            <v>681.59581148767325</v>
          </cell>
          <cell r="Q125">
            <v>716.60490061234179</v>
          </cell>
          <cell r="R125">
            <v>688.5480924459431</v>
          </cell>
          <cell r="S125">
            <v>715.15929852390184</v>
          </cell>
          <cell r="T125">
            <v>595.07966129184092</v>
          </cell>
          <cell r="U125">
            <v>717.53687894601694</v>
          </cell>
          <cell r="V125">
            <v>8212.8332691298001</v>
          </cell>
          <cell r="W125">
            <v>8210.4748253942707</v>
          </cell>
          <cell r="X125">
            <v>8215.0521174083206</v>
          </cell>
          <cell r="Y125">
            <v>8239.2272174499994</v>
          </cell>
          <cell r="Z125">
            <v>8215.387871254632</v>
          </cell>
          <cell r="AA125">
            <v>8208.9743395146652</v>
          </cell>
        </row>
        <row r="126">
          <cell r="F126" t="str">
            <v>Lo-Grade Circuit 1</v>
          </cell>
          <cell r="G126" t="str">
            <v>Calc</v>
          </cell>
          <cell r="H126" t="str">
            <v>Link</v>
          </cell>
          <cell r="J126">
            <v>719.84963692456631</v>
          </cell>
          <cell r="K126">
            <v>645.67954004515298</v>
          </cell>
          <cell r="L126">
            <v>575.28973495357036</v>
          </cell>
          <cell r="M126">
            <v>691.90229048309709</v>
          </cell>
          <cell r="N126">
            <v>712.77332947153468</v>
          </cell>
          <cell r="O126">
            <v>694.71071517294376</v>
          </cell>
          <cell r="P126">
            <v>681.59581148767325</v>
          </cell>
          <cell r="Q126">
            <v>716.60490061234179</v>
          </cell>
          <cell r="R126">
            <v>688.5480924459431</v>
          </cell>
          <cell r="S126">
            <v>715.15929852390184</v>
          </cell>
          <cell r="T126">
            <v>595.07966129184092</v>
          </cell>
          <cell r="U126">
            <v>717.53687894601694</v>
          </cell>
          <cell r="V126">
            <v>8212.8332691298001</v>
          </cell>
          <cell r="W126">
            <v>8210.4748253942707</v>
          </cell>
          <cell r="X126">
            <v>8215.0521174083206</v>
          </cell>
          <cell r="Y126">
            <v>8239.2272174499994</v>
          </cell>
          <cell r="Z126">
            <v>8215.387871254632</v>
          </cell>
          <cell r="AA126">
            <v>8208.9743395146652</v>
          </cell>
        </row>
        <row r="127">
          <cell r="F127" t="str">
            <v>Air Blowers 1</v>
          </cell>
          <cell r="G127" t="str">
            <v>Calc</v>
          </cell>
          <cell r="H127" t="str">
            <v>UA</v>
          </cell>
          <cell r="I127">
            <v>66</v>
          </cell>
          <cell r="J127">
            <v>475.10076037021378</v>
          </cell>
          <cell r="K127">
            <v>426.14849642980096</v>
          </cell>
          <cell r="L127">
            <v>379.69122506935645</v>
          </cell>
          <cell r="M127">
            <v>456.65551171884408</v>
          </cell>
          <cell r="N127">
            <v>470.43039745121291</v>
          </cell>
          <cell r="O127">
            <v>458.50907201414293</v>
          </cell>
          <cell r="P127">
            <v>449.85323558186434</v>
          </cell>
          <cell r="Q127">
            <v>472.9592344041456</v>
          </cell>
          <cell r="R127">
            <v>454.44174101432247</v>
          </cell>
          <cell r="S127">
            <v>472.00513702577524</v>
          </cell>
          <cell r="T127">
            <v>392.75257645261502</v>
          </cell>
          <cell r="U127">
            <v>473.57434010437123</v>
          </cell>
          <cell r="V127">
            <v>5420.469957625668</v>
          </cell>
          <cell r="W127">
            <v>5418.9133847602188</v>
          </cell>
          <cell r="X127">
            <v>5421.9343974894919</v>
          </cell>
          <cell r="Y127">
            <v>5437.8899635170001</v>
          </cell>
          <cell r="Z127">
            <v>5422.1559950280571</v>
          </cell>
          <cell r="AA127">
            <v>5417.9230640796795</v>
          </cell>
        </row>
        <row r="128">
          <cell r="F128" t="str">
            <v>Ancillary Flotation</v>
          </cell>
          <cell r="G128" t="str">
            <v>Calc</v>
          </cell>
          <cell r="H128" t="str">
            <v>UA</v>
          </cell>
          <cell r="I128">
            <v>60</v>
          </cell>
          <cell r="J128">
            <v>431.90978215473979</v>
          </cell>
          <cell r="K128">
            <v>387.40772402709177</v>
          </cell>
          <cell r="L128">
            <v>345.17384097214222</v>
          </cell>
          <cell r="M128">
            <v>415.14137428985822</v>
          </cell>
          <cell r="N128">
            <v>427.66399768292081</v>
          </cell>
          <cell r="O128">
            <v>416.82642910376626</v>
          </cell>
          <cell r="P128">
            <v>408.95748689260392</v>
          </cell>
          <cell r="Q128">
            <v>429.96294036740505</v>
          </cell>
          <cell r="R128">
            <v>413.12885546756587</v>
          </cell>
          <cell r="S128">
            <v>429.09557911434109</v>
          </cell>
          <cell r="T128">
            <v>357.04779677510453</v>
          </cell>
          <cell r="U128">
            <v>430.52212736761015</v>
          </cell>
          <cell r="V128">
            <v>4927.6999614778797</v>
          </cell>
          <cell r="W128">
            <v>4926.2848952365621</v>
          </cell>
          <cell r="X128">
            <v>4929.0312704449925</v>
          </cell>
          <cell r="Y128">
            <v>4943.5363304699995</v>
          </cell>
          <cell r="Z128">
            <v>4929.2327227527794</v>
          </cell>
          <cell r="AA128">
            <v>4925.3846037087987</v>
          </cell>
        </row>
        <row r="129">
          <cell r="F129" t="str">
            <v>Sag mill 02</v>
          </cell>
          <cell r="G129" t="str">
            <v>Feed</v>
          </cell>
          <cell r="H129" t="str">
            <v>UAMA Prod</v>
          </cell>
          <cell r="J129">
            <v>653.36437334443644</v>
          </cell>
          <cell r="K129">
            <v>645.02535611400288</v>
          </cell>
          <cell r="L129">
            <v>709.64461225719253</v>
          </cell>
          <cell r="M129">
            <v>691.20127499121941</v>
          </cell>
          <cell r="N129">
            <v>646.21554828149306</v>
          </cell>
          <cell r="O129">
            <v>694.00685426598034</v>
          </cell>
          <cell r="P129">
            <v>711.8405670559938</v>
          </cell>
          <cell r="Q129">
            <v>715.87885714667584</v>
          </cell>
          <cell r="R129">
            <v>645.31799168400312</v>
          </cell>
          <cell r="S129">
            <v>714.43471970067594</v>
          </cell>
          <cell r="T129">
            <v>687.06279773697759</v>
          </cell>
          <cell r="U129">
            <v>647.01907017421979</v>
          </cell>
          <cell r="V129">
            <v>8204.0253744994443</v>
          </cell>
          <cell r="W129">
            <v>8201.6694600888404</v>
          </cell>
          <cell r="X129">
            <v>8206.2418431628903</v>
          </cell>
          <cell r="Y129">
            <v>8230.3910164961053</v>
          </cell>
          <cell r="Z129">
            <v>8206.5772369282895</v>
          </cell>
          <cell r="AA129">
            <v>8200.1705834129152</v>
          </cell>
        </row>
        <row r="130">
          <cell r="F130" t="str">
            <v>Ball Mill 2A</v>
          </cell>
          <cell r="G130" t="str">
            <v>Calc</v>
          </cell>
          <cell r="H130" t="str">
            <v>Link</v>
          </cell>
          <cell r="J130">
            <v>653.36437334443644</v>
          </cell>
          <cell r="K130">
            <v>645.02535611400288</v>
          </cell>
          <cell r="L130">
            <v>709.64461225719253</v>
          </cell>
          <cell r="M130">
            <v>691.20127499121941</v>
          </cell>
          <cell r="N130">
            <v>646.21554828149306</v>
          </cell>
          <cell r="O130">
            <v>694.00685426598034</v>
          </cell>
          <cell r="P130">
            <v>711.8405670559938</v>
          </cell>
          <cell r="Q130">
            <v>715.87885714667584</v>
          </cell>
          <cell r="R130">
            <v>645.31799168400312</v>
          </cell>
          <cell r="S130">
            <v>714.43471970067594</v>
          </cell>
          <cell r="T130">
            <v>687.06279773697759</v>
          </cell>
          <cell r="U130">
            <v>647.01907017421979</v>
          </cell>
          <cell r="V130">
            <v>8204.0253744994443</v>
          </cell>
          <cell r="W130">
            <v>8201.6694600888404</v>
          </cell>
          <cell r="X130">
            <v>8206.2418431628903</v>
          </cell>
          <cell r="Y130">
            <v>8230.3910164961053</v>
          </cell>
          <cell r="Z130">
            <v>8206.5772369282895</v>
          </cell>
          <cell r="AA130">
            <v>8200.1705834129152</v>
          </cell>
        </row>
        <row r="131">
          <cell r="F131" t="str">
            <v>Ball Mill 2B</v>
          </cell>
          <cell r="G131" t="str">
            <v>Calc</v>
          </cell>
          <cell r="H131" t="str">
            <v>Link</v>
          </cell>
          <cell r="J131">
            <v>653.36437334443644</v>
          </cell>
          <cell r="K131">
            <v>645.02535611400288</v>
          </cell>
          <cell r="L131">
            <v>709.64461225719253</v>
          </cell>
          <cell r="M131">
            <v>691.20127499121941</v>
          </cell>
          <cell r="N131">
            <v>646.21554828149306</v>
          </cell>
          <cell r="O131">
            <v>694.00685426598034</v>
          </cell>
          <cell r="P131">
            <v>711.8405670559938</v>
          </cell>
          <cell r="Q131">
            <v>715.87885714667584</v>
          </cell>
          <cell r="R131">
            <v>645.31799168400312</v>
          </cell>
          <cell r="S131">
            <v>714.43471970067594</v>
          </cell>
          <cell r="T131">
            <v>687.06279773697759</v>
          </cell>
          <cell r="U131">
            <v>647.01907017421979</v>
          </cell>
          <cell r="V131">
            <v>8204.0253744994443</v>
          </cell>
          <cell r="W131">
            <v>8201.6694600888404</v>
          </cell>
          <cell r="X131">
            <v>8206.2418431628903</v>
          </cell>
          <cell r="Y131">
            <v>8230.3910164961053</v>
          </cell>
          <cell r="Z131">
            <v>8206.5772369282895</v>
          </cell>
          <cell r="AA131">
            <v>8200.1705834129152</v>
          </cell>
        </row>
        <row r="132">
          <cell r="F132" t="str">
            <v>Cyclone Circuit 2</v>
          </cell>
          <cell r="G132" t="str">
            <v>Calc</v>
          </cell>
          <cell r="H132" t="str">
            <v>Link</v>
          </cell>
          <cell r="J132">
            <v>653.36437334443644</v>
          </cell>
          <cell r="K132">
            <v>645.02535611400288</v>
          </cell>
          <cell r="L132">
            <v>709.64461225719253</v>
          </cell>
          <cell r="M132">
            <v>691.20127499121941</v>
          </cell>
          <cell r="N132">
            <v>646.21554828149306</v>
          </cell>
          <cell r="O132">
            <v>694.00685426598034</v>
          </cell>
          <cell r="P132">
            <v>711.8405670559938</v>
          </cell>
          <cell r="Q132">
            <v>715.87885714667584</v>
          </cell>
          <cell r="R132">
            <v>645.31799168400312</v>
          </cell>
          <cell r="S132">
            <v>714.43471970067594</v>
          </cell>
          <cell r="T132">
            <v>687.06279773697759</v>
          </cell>
          <cell r="U132">
            <v>647.01907017421979</v>
          </cell>
          <cell r="V132">
            <v>8204.0253744994443</v>
          </cell>
          <cell r="W132">
            <v>8201.6694600888404</v>
          </cell>
          <cell r="X132">
            <v>8206.2418431628903</v>
          </cell>
          <cell r="Y132">
            <v>8230.3910164961053</v>
          </cell>
          <cell r="Z132">
            <v>8206.5772369282895</v>
          </cell>
          <cell r="AA132">
            <v>8200.1705834129152</v>
          </cell>
        </row>
        <row r="133">
          <cell r="F133" t="str">
            <v>Flash flotation cells 2</v>
          </cell>
          <cell r="G133" t="str">
            <v>Calc</v>
          </cell>
          <cell r="H133" t="str">
            <v>UA</v>
          </cell>
          <cell r="I133">
            <v>40</v>
          </cell>
          <cell r="J133">
            <v>287.93985476982652</v>
          </cell>
          <cell r="K133">
            <v>258.2718160180612</v>
          </cell>
          <cell r="L133">
            <v>230.11589398142814</v>
          </cell>
          <cell r="M133">
            <v>276.76091619323887</v>
          </cell>
          <cell r="N133">
            <v>285.10933178861387</v>
          </cell>
          <cell r="O133">
            <v>277.88428606917751</v>
          </cell>
          <cell r="P133">
            <v>272.63832459506932</v>
          </cell>
          <cell r="Q133">
            <v>286.64196024493674</v>
          </cell>
          <cell r="R133">
            <v>275.41923697837723</v>
          </cell>
          <cell r="S133">
            <v>286.06371940956075</v>
          </cell>
          <cell r="T133">
            <v>238.03186451673639</v>
          </cell>
          <cell r="U133">
            <v>287.01475157840679</v>
          </cell>
          <cell r="V133">
            <v>3285.1333076519204</v>
          </cell>
          <cell r="W133">
            <v>3284.1899301577087</v>
          </cell>
          <cell r="X133">
            <v>3286.0208469633285</v>
          </cell>
          <cell r="Y133">
            <v>3295.69088698</v>
          </cell>
          <cell r="Z133">
            <v>3286.1551485018531</v>
          </cell>
          <cell r="AA133">
            <v>3283.5897358058664</v>
          </cell>
        </row>
        <row r="134">
          <cell r="F134" t="str">
            <v>Rougher cells 2</v>
          </cell>
          <cell r="G134" t="str">
            <v>Calc</v>
          </cell>
          <cell r="H134" t="str">
            <v>Link</v>
          </cell>
          <cell r="J134">
            <v>653.36437334443644</v>
          </cell>
          <cell r="K134">
            <v>645.02535611400288</v>
          </cell>
          <cell r="L134">
            <v>709.64461225719253</v>
          </cell>
          <cell r="M134">
            <v>691.20127499121941</v>
          </cell>
          <cell r="N134">
            <v>646.21554828149306</v>
          </cell>
          <cell r="O134">
            <v>694.00685426598034</v>
          </cell>
          <cell r="P134">
            <v>711.8405670559938</v>
          </cell>
          <cell r="Q134">
            <v>715.87885714667584</v>
          </cell>
          <cell r="R134">
            <v>645.31799168400312</v>
          </cell>
          <cell r="S134">
            <v>714.43471970067594</v>
          </cell>
          <cell r="T134">
            <v>687.06279773697759</v>
          </cell>
          <cell r="U134">
            <v>647.01907017421979</v>
          </cell>
          <cell r="V134">
            <v>8204.0253744994443</v>
          </cell>
          <cell r="W134">
            <v>8201.6694600888404</v>
          </cell>
          <cell r="X134">
            <v>8206.2418431628903</v>
          </cell>
          <cell r="Y134">
            <v>8230.3910164961053</v>
          </cell>
          <cell r="Z134">
            <v>8206.5772369282895</v>
          </cell>
          <cell r="AA134">
            <v>8200.1705834129152</v>
          </cell>
        </row>
        <row r="135">
          <cell r="F135" t="str">
            <v>Hi Grade Circuit 2</v>
          </cell>
          <cell r="G135" t="str">
            <v>Calc</v>
          </cell>
          <cell r="H135" t="str">
            <v>Link</v>
          </cell>
          <cell r="J135">
            <v>653.36437334443644</v>
          </cell>
          <cell r="K135">
            <v>645.02535611400288</v>
          </cell>
          <cell r="L135">
            <v>709.64461225719253</v>
          </cell>
          <cell r="M135">
            <v>691.20127499121941</v>
          </cell>
          <cell r="N135">
            <v>646.21554828149306</v>
          </cell>
          <cell r="O135">
            <v>694.00685426598034</v>
          </cell>
          <cell r="P135">
            <v>711.8405670559938</v>
          </cell>
          <cell r="Q135">
            <v>715.87885714667584</v>
          </cell>
          <cell r="R135">
            <v>645.31799168400312</v>
          </cell>
          <cell r="S135">
            <v>714.43471970067594</v>
          </cell>
          <cell r="T135">
            <v>687.06279773697759</v>
          </cell>
          <cell r="U135">
            <v>647.01907017421979</v>
          </cell>
          <cell r="V135">
            <v>8204.0253744994443</v>
          </cell>
          <cell r="W135">
            <v>8201.6694600888404</v>
          </cell>
          <cell r="X135">
            <v>8206.2418431628903</v>
          </cell>
          <cell r="Y135">
            <v>8230.3910164961053</v>
          </cell>
          <cell r="Z135">
            <v>8206.5772369282895</v>
          </cell>
          <cell r="AA135">
            <v>8200.1705834129152</v>
          </cell>
        </row>
        <row r="136">
          <cell r="F136" t="str">
            <v>Cleaner/Recleaner 2</v>
          </cell>
          <cell r="G136" t="str">
            <v>Calc</v>
          </cell>
          <cell r="H136" t="str">
            <v>Link</v>
          </cell>
          <cell r="J136">
            <v>653.36437334443644</v>
          </cell>
          <cell r="K136">
            <v>645.02535611400288</v>
          </cell>
          <cell r="L136">
            <v>709.64461225719253</v>
          </cell>
          <cell r="M136">
            <v>691.20127499121941</v>
          </cell>
          <cell r="N136">
            <v>646.21554828149306</v>
          </cell>
          <cell r="O136">
            <v>694.00685426598034</v>
          </cell>
          <cell r="P136">
            <v>711.8405670559938</v>
          </cell>
          <cell r="Q136">
            <v>715.87885714667584</v>
          </cell>
          <cell r="R136">
            <v>645.31799168400312</v>
          </cell>
          <cell r="S136">
            <v>714.43471970067594</v>
          </cell>
          <cell r="T136">
            <v>687.06279773697759</v>
          </cell>
          <cell r="U136">
            <v>647.01907017421979</v>
          </cell>
          <cell r="V136">
            <v>8204.0253744994443</v>
          </cell>
          <cell r="W136">
            <v>8201.6694600888404</v>
          </cell>
          <cell r="X136">
            <v>8206.2418431628903</v>
          </cell>
          <cell r="Y136">
            <v>8230.3910164961053</v>
          </cell>
          <cell r="Z136">
            <v>8206.5772369282895</v>
          </cell>
          <cell r="AA136">
            <v>8200.1705834129152</v>
          </cell>
        </row>
        <row r="137">
          <cell r="F137" t="str">
            <v>Lo-Grade Circuit 2</v>
          </cell>
          <cell r="G137" t="str">
            <v>Calc</v>
          </cell>
          <cell r="H137" t="str">
            <v>Link</v>
          </cell>
          <cell r="J137">
            <v>653.36437334443644</v>
          </cell>
          <cell r="K137">
            <v>645.02535611400288</v>
          </cell>
          <cell r="L137">
            <v>709.64461225719253</v>
          </cell>
          <cell r="M137">
            <v>691.20127499121941</v>
          </cell>
          <cell r="N137">
            <v>646.21554828149306</v>
          </cell>
          <cell r="O137">
            <v>694.00685426598034</v>
          </cell>
          <cell r="P137">
            <v>711.8405670559938</v>
          </cell>
          <cell r="Q137">
            <v>715.87885714667584</v>
          </cell>
          <cell r="R137">
            <v>645.31799168400312</v>
          </cell>
          <cell r="S137">
            <v>714.43471970067594</v>
          </cell>
          <cell r="T137">
            <v>687.06279773697759</v>
          </cell>
          <cell r="U137">
            <v>647.01907017421979</v>
          </cell>
          <cell r="V137">
            <v>8204.0253744994443</v>
          </cell>
          <cell r="W137">
            <v>8201.6694600888404</v>
          </cell>
          <cell r="X137">
            <v>8206.2418431628903</v>
          </cell>
          <cell r="Y137">
            <v>8230.3910164961053</v>
          </cell>
          <cell r="Z137">
            <v>8206.5772369282895</v>
          </cell>
          <cell r="AA137">
            <v>8200.1705834129152</v>
          </cell>
        </row>
        <row r="138">
          <cell r="F138" t="str">
            <v>Concentrate Thickener 01</v>
          </cell>
          <cell r="G138" t="str">
            <v>Calc</v>
          </cell>
          <cell r="H138" t="str">
            <v>t/hr</v>
          </cell>
          <cell r="I138">
            <v>150</v>
          </cell>
          <cell r="J138">
            <v>361.7205628258389</v>
          </cell>
          <cell r="K138">
            <v>295.26083534413607</v>
          </cell>
          <cell r="L138">
            <v>390.57888274359198</v>
          </cell>
          <cell r="M138">
            <v>338.12672506009829</v>
          </cell>
          <cell r="N138">
            <v>367.71779742518527</v>
          </cell>
          <cell r="O138">
            <v>361.23946952177175</v>
          </cell>
          <cell r="P138">
            <v>391.89181386120532</v>
          </cell>
          <cell r="Q138">
            <v>374.54422495553661</v>
          </cell>
          <cell r="R138">
            <v>354.62102152808205</v>
          </cell>
          <cell r="S138">
            <v>416.84344918261502</v>
          </cell>
          <cell r="T138">
            <v>389.82224093060796</v>
          </cell>
          <cell r="U138">
            <v>413.01344885129612</v>
          </cell>
          <cell r="V138">
            <v>4686.4246800000001</v>
          </cell>
          <cell r="W138">
            <v>4351.6011466666669</v>
          </cell>
          <cell r="X138">
            <v>4714.7571333333326</v>
          </cell>
          <cell r="Y138">
            <v>4929.8057200000003</v>
          </cell>
          <cell r="Z138">
            <v>5047.4632133333334</v>
          </cell>
          <cell r="AA138">
            <v>5293.4072800000004</v>
          </cell>
        </row>
        <row r="139">
          <cell r="F139" t="str">
            <v>Concentrate Thickener 02</v>
          </cell>
          <cell r="G139" t="str">
            <v>Calc</v>
          </cell>
          <cell r="H139" t="str">
            <v>t/hr</v>
          </cell>
          <cell r="I139">
            <v>150</v>
          </cell>
          <cell r="J139">
            <v>361.7205628258389</v>
          </cell>
          <cell r="K139">
            <v>295.26083534413607</v>
          </cell>
          <cell r="L139">
            <v>390.57888274359198</v>
          </cell>
          <cell r="M139">
            <v>338.12672506009829</v>
          </cell>
          <cell r="N139">
            <v>367.71779742518527</v>
          </cell>
          <cell r="O139">
            <v>361.23946952177175</v>
          </cell>
          <cell r="P139">
            <v>391.89181386120532</v>
          </cell>
          <cell r="Q139">
            <v>374.54422495553661</v>
          </cell>
          <cell r="R139">
            <v>354.62102152808205</v>
          </cell>
          <cell r="S139">
            <v>416.84344918261502</v>
          </cell>
          <cell r="T139">
            <v>389.82224093060796</v>
          </cell>
          <cell r="U139">
            <v>413.01344885129612</v>
          </cell>
          <cell r="V139">
            <v>4686.4246800000001</v>
          </cell>
          <cell r="W139">
            <v>4351.6011466666669</v>
          </cell>
          <cell r="X139">
            <v>4714.7571333333326</v>
          </cell>
          <cell r="Y139">
            <v>4929.8057200000003</v>
          </cell>
          <cell r="Z139">
            <v>5047.4632133333334</v>
          </cell>
          <cell r="AA139">
            <v>5293.4072800000004</v>
          </cell>
        </row>
        <row r="140">
          <cell r="F140" t="str">
            <v>Tailings Thickener 01</v>
          </cell>
          <cell r="G140" t="str">
            <v>Calc</v>
          </cell>
          <cell r="H140" t="str">
            <v>t/hr</v>
          </cell>
          <cell r="I140">
            <v>6000</v>
          </cell>
          <cell r="J140">
            <v>376.89798592935392</v>
          </cell>
          <cell r="K140">
            <v>360.88147911639658</v>
          </cell>
          <cell r="L140">
            <v>371.51302793141019</v>
          </cell>
          <cell r="M140">
            <v>390.20433187349755</v>
          </cell>
          <cell r="N140">
            <v>391.07055506437041</v>
          </cell>
          <cell r="O140">
            <v>407.77317992862237</v>
          </cell>
          <cell r="P140">
            <v>392.80287132013649</v>
          </cell>
          <cell r="Q140">
            <v>429.74372770944495</v>
          </cell>
          <cell r="R140">
            <v>392.67730779513124</v>
          </cell>
          <cell r="S140">
            <v>422.09558043710132</v>
          </cell>
          <cell r="T140">
            <v>381.79477731006818</v>
          </cell>
          <cell r="U140">
            <v>398.8173304453843</v>
          </cell>
          <cell r="V140">
            <v>4715</v>
          </cell>
          <cell r="W140">
            <v>4723.95</v>
          </cell>
          <cell r="X140">
            <v>4707.6499999999996</v>
          </cell>
          <cell r="Y140">
            <v>4811.0666666666666</v>
          </cell>
          <cell r="Z140">
            <v>4829.0166666666664</v>
          </cell>
          <cell r="AA140">
            <v>4767.1000000000004</v>
          </cell>
        </row>
        <row r="141">
          <cell r="F141" t="str">
            <v>Tailings Thickener 02</v>
          </cell>
          <cell r="G141" t="str">
            <v>Calc</v>
          </cell>
          <cell r="H141" t="str">
            <v>t/hr</v>
          </cell>
          <cell r="I141">
            <v>6000</v>
          </cell>
          <cell r="J141">
            <v>376.89798592935392</v>
          </cell>
          <cell r="K141">
            <v>360.88147911639658</v>
          </cell>
          <cell r="L141">
            <v>371.51302793141019</v>
          </cell>
          <cell r="M141">
            <v>390.20433187349755</v>
          </cell>
          <cell r="N141">
            <v>391.07055506437041</v>
          </cell>
          <cell r="O141">
            <v>407.77317992862237</v>
          </cell>
          <cell r="P141">
            <v>392.80287132013649</v>
          </cell>
          <cell r="Q141">
            <v>429.74372770944495</v>
          </cell>
          <cell r="R141">
            <v>392.67730779513124</v>
          </cell>
          <cell r="S141">
            <v>422.09558043710132</v>
          </cell>
          <cell r="T141">
            <v>381.79477731006818</v>
          </cell>
          <cell r="U141">
            <v>398.8173304453843</v>
          </cell>
          <cell r="V141">
            <v>4715</v>
          </cell>
          <cell r="W141">
            <v>4723.95</v>
          </cell>
          <cell r="X141">
            <v>4707.6499999999996</v>
          </cell>
          <cell r="Y141">
            <v>4811.0666666666666</v>
          </cell>
          <cell r="Z141">
            <v>4829.0166666666664</v>
          </cell>
          <cell r="AA141">
            <v>4767.1000000000004</v>
          </cell>
        </row>
        <row r="142">
          <cell r="F142" t="str">
            <v>Tailings Thickener 03</v>
          </cell>
          <cell r="G142" t="str">
            <v>Calc</v>
          </cell>
          <cell r="H142" t="str">
            <v>t/hr</v>
          </cell>
          <cell r="I142">
            <v>6000</v>
          </cell>
          <cell r="J142">
            <v>376.89798592935392</v>
          </cell>
          <cell r="K142">
            <v>360.88147911639658</v>
          </cell>
          <cell r="L142">
            <v>371.51302793141019</v>
          </cell>
          <cell r="M142">
            <v>390.20433187349755</v>
          </cell>
          <cell r="N142">
            <v>391.07055506437041</v>
          </cell>
          <cell r="O142">
            <v>407.77317992862237</v>
          </cell>
          <cell r="P142">
            <v>392.80287132013649</v>
          </cell>
          <cell r="Q142">
            <v>429.74372770944495</v>
          </cell>
          <cell r="R142">
            <v>392.67730779513124</v>
          </cell>
          <cell r="S142">
            <v>422.09558043710132</v>
          </cell>
          <cell r="T142">
            <v>381.79477731006818</v>
          </cell>
          <cell r="U142">
            <v>398.8173304453843</v>
          </cell>
          <cell r="V142">
            <v>4715</v>
          </cell>
          <cell r="W142">
            <v>4723.95</v>
          </cell>
          <cell r="X142">
            <v>4707.6499999999996</v>
          </cell>
          <cell r="Y142">
            <v>4811.0666666666666</v>
          </cell>
          <cell r="Z142">
            <v>4829.0166666666664</v>
          </cell>
          <cell r="AA142">
            <v>4767.1000000000004</v>
          </cell>
        </row>
        <row r="143">
          <cell r="F143" t="str">
            <v>Plant Process Water</v>
          </cell>
          <cell r="G143" t="str">
            <v>Calc</v>
          </cell>
          <cell r="H143" t="str">
            <v>m3/hr</v>
          </cell>
          <cell r="I143">
            <v>2160</v>
          </cell>
          <cell r="J143">
            <v>572.29613967057708</v>
          </cell>
          <cell r="K143">
            <v>548.58665471144309</v>
          </cell>
          <cell r="L143">
            <v>461.89995277109773</v>
          </cell>
          <cell r="M143">
            <v>593.99924462455056</v>
          </cell>
          <cell r="N143">
            <v>593.47865781253415</v>
          </cell>
          <cell r="O143">
            <v>621.09416398932365</v>
          </cell>
          <cell r="P143">
            <v>572.04010839572436</v>
          </cell>
          <cell r="Q143">
            <v>654.28486221124979</v>
          </cell>
          <cell r="R143">
            <v>595.16402685542323</v>
          </cell>
          <cell r="S143">
            <v>644.81461121332234</v>
          </cell>
          <cell r="T143">
            <v>505.13471258632694</v>
          </cell>
          <cell r="U143">
            <v>610.10422129368635</v>
          </cell>
          <cell r="V143">
            <v>6819.4220136429904</v>
          </cell>
          <cell r="W143">
            <v>6817.105425542607</v>
          </cell>
          <cell r="X143">
            <v>6810.373854777079</v>
          </cell>
          <cell r="Y143">
            <v>6964.9322620436396</v>
          </cell>
          <cell r="Z143">
            <v>6995.3256545409386</v>
          </cell>
          <cell r="AA143">
            <v>6919.4264452997577</v>
          </cell>
        </row>
        <row r="144">
          <cell r="F144" t="str">
            <v>Recycled Water</v>
          </cell>
          <cell r="G144" t="str">
            <v>Calc</v>
          </cell>
          <cell r="H144" t="str">
            <v>m3/hr</v>
          </cell>
          <cell r="I144">
            <v>7200</v>
          </cell>
          <cell r="J144">
            <v>251.13722678109681</v>
          </cell>
          <cell r="K144">
            <v>182.69819083917608</v>
          </cell>
          <cell r="L144">
            <v>313.47257436879664</v>
          </cell>
          <cell r="M144">
            <v>235.81667430511692</v>
          </cell>
          <cell r="N144">
            <v>281.27181426172803</v>
          </cell>
          <cell r="O144">
            <v>237.71293962199528</v>
          </cell>
          <cell r="P144">
            <v>285.39822471013292</v>
          </cell>
          <cell r="Q144">
            <v>238.06638190208585</v>
          </cell>
          <cell r="R144">
            <v>268.31122214950625</v>
          </cell>
          <cell r="S144">
            <v>212.63804461354468</v>
          </cell>
          <cell r="T144">
            <v>265.08496832735273</v>
          </cell>
          <cell r="U144">
            <v>286.02297572333453</v>
          </cell>
          <cell r="V144">
            <v>3111.0800625737684</v>
          </cell>
          <cell r="W144">
            <v>3112.2372612261079</v>
          </cell>
          <cell r="X144">
            <v>3106.6833991224321</v>
          </cell>
          <cell r="Y144">
            <v>3176.4580991646858</v>
          </cell>
          <cell r="Z144">
            <v>3176.1400814154963</v>
          </cell>
          <cell r="AA144">
            <v>3152.9187330767395</v>
          </cell>
        </row>
        <row r="145">
          <cell r="F145" t="str">
            <v>KILN</v>
          </cell>
          <cell r="G145" t="str">
            <v>Calc</v>
          </cell>
          <cell r="H145" t="str">
            <v>t/hr</v>
          </cell>
          <cell r="I145">
            <v>10</v>
          </cell>
          <cell r="J145">
            <v>744</v>
          </cell>
          <cell r="K145">
            <v>672</v>
          </cell>
          <cell r="L145">
            <v>744</v>
          </cell>
          <cell r="M145">
            <v>720</v>
          </cell>
          <cell r="N145">
            <v>744</v>
          </cell>
          <cell r="O145">
            <v>720</v>
          </cell>
          <cell r="P145">
            <v>744</v>
          </cell>
          <cell r="Q145">
            <v>744</v>
          </cell>
          <cell r="R145">
            <v>720</v>
          </cell>
          <cell r="S145">
            <v>744</v>
          </cell>
          <cell r="T145">
            <v>720</v>
          </cell>
          <cell r="U145">
            <v>744</v>
          </cell>
          <cell r="V145">
            <v>8760</v>
          </cell>
          <cell r="W145">
            <v>8760</v>
          </cell>
          <cell r="X145">
            <v>8784</v>
          </cell>
          <cell r="Y145">
            <v>8760</v>
          </cell>
          <cell r="Z145">
            <v>8760</v>
          </cell>
          <cell r="AA145">
            <v>8760</v>
          </cell>
        </row>
        <row r="146">
          <cell r="F146" t="str">
            <v>Kiln Discharge and Crushing</v>
          </cell>
          <cell r="G146" t="str">
            <v>Calc</v>
          </cell>
          <cell r="H146" t="str">
            <v>Link</v>
          </cell>
          <cell r="J146">
            <v>744</v>
          </cell>
          <cell r="K146">
            <v>672</v>
          </cell>
          <cell r="L146">
            <v>744</v>
          </cell>
          <cell r="M146">
            <v>720</v>
          </cell>
          <cell r="N146">
            <v>744</v>
          </cell>
          <cell r="O146">
            <v>720</v>
          </cell>
          <cell r="P146">
            <v>744</v>
          </cell>
          <cell r="Q146">
            <v>744</v>
          </cell>
          <cell r="R146">
            <v>720</v>
          </cell>
          <cell r="S146">
            <v>744</v>
          </cell>
          <cell r="T146">
            <v>720</v>
          </cell>
          <cell r="U146">
            <v>744</v>
          </cell>
          <cell r="V146">
            <v>8760</v>
          </cell>
          <cell r="W146">
            <v>8760</v>
          </cell>
          <cell r="X146">
            <v>8784</v>
          </cell>
          <cell r="Y146">
            <v>8760</v>
          </cell>
          <cell r="Z146">
            <v>8760</v>
          </cell>
          <cell r="AA146">
            <v>8760</v>
          </cell>
        </row>
        <row r="147">
          <cell r="F147" t="str">
            <v>Slaker Mill Feed system</v>
          </cell>
          <cell r="G147" t="str">
            <v>Calc</v>
          </cell>
          <cell r="H147" t="str">
            <v>Link</v>
          </cell>
          <cell r="J147">
            <v>744</v>
          </cell>
          <cell r="K147">
            <v>672</v>
          </cell>
          <cell r="L147">
            <v>744</v>
          </cell>
          <cell r="M147">
            <v>720</v>
          </cell>
          <cell r="N147">
            <v>744</v>
          </cell>
          <cell r="O147">
            <v>720</v>
          </cell>
          <cell r="P147">
            <v>744</v>
          </cell>
          <cell r="Q147">
            <v>744</v>
          </cell>
          <cell r="R147">
            <v>720</v>
          </cell>
          <cell r="S147">
            <v>744</v>
          </cell>
          <cell r="T147">
            <v>720</v>
          </cell>
          <cell r="U147">
            <v>744</v>
          </cell>
          <cell r="V147">
            <v>8760</v>
          </cell>
          <cell r="W147">
            <v>8760</v>
          </cell>
          <cell r="X147">
            <v>8784</v>
          </cell>
          <cell r="Y147">
            <v>8760</v>
          </cell>
          <cell r="Z147">
            <v>8760</v>
          </cell>
          <cell r="AA147">
            <v>8760</v>
          </cell>
        </row>
        <row r="148">
          <cell r="F148" t="str">
            <v>Air Compressors</v>
          </cell>
          <cell r="G148" t="str">
            <v>Calc</v>
          </cell>
          <cell r="H148" t="str">
            <v>UA</v>
          </cell>
          <cell r="I148">
            <v>66</v>
          </cell>
          <cell r="J148">
            <v>475.10076037021378</v>
          </cell>
          <cell r="K148">
            <v>426.14849642980096</v>
          </cell>
          <cell r="L148">
            <v>379.69122506935645</v>
          </cell>
          <cell r="M148">
            <v>456.65551171884408</v>
          </cell>
          <cell r="N148">
            <v>470.43039745121291</v>
          </cell>
          <cell r="O148">
            <v>458.50907201414293</v>
          </cell>
          <cell r="P148">
            <v>449.85323558186434</v>
          </cell>
          <cell r="Q148">
            <v>472.9592344041456</v>
          </cell>
          <cell r="R148">
            <v>454.44174101432247</v>
          </cell>
          <cell r="S148">
            <v>472.00513702577524</v>
          </cell>
          <cell r="T148">
            <v>392.75257645261502</v>
          </cell>
          <cell r="U148">
            <v>473.57434010437123</v>
          </cell>
          <cell r="V148">
            <v>5420.469957625668</v>
          </cell>
          <cell r="W148">
            <v>5418.9133847602188</v>
          </cell>
          <cell r="X148">
            <v>5421.9343974894919</v>
          </cell>
          <cell r="Y148">
            <v>5437.8899635170001</v>
          </cell>
          <cell r="Z148">
            <v>5422.1559950280571</v>
          </cell>
          <cell r="AA148">
            <v>5417.9230640796795</v>
          </cell>
        </row>
        <row r="149">
          <cell r="F149" t="str">
            <v>Plant Reagents</v>
          </cell>
          <cell r="G149" t="str">
            <v>Calc</v>
          </cell>
          <cell r="H149" t="str">
            <v>Max Link</v>
          </cell>
          <cell r="J149">
            <v>719.84963692456631</v>
          </cell>
          <cell r="K149">
            <v>645.67954004515298</v>
          </cell>
          <cell r="L149">
            <v>709.64461225719253</v>
          </cell>
          <cell r="M149">
            <v>691.90229048309709</v>
          </cell>
          <cell r="N149">
            <v>712.77332947153468</v>
          </cell>
          <cell r="O149">
            <v>694.71071517294376</v>
          </cell>
          <cell r="P149">
            <v>711.8405670559938</v>
          </cell>
          <cell r="Q149">
            <v>716.60490061234179</v>
          </cell>
          <cell r="R149">
            <v>688.5480924459431</v>
          </cell>
          <cell r="S149">
            <v>715.15929852390184</v>
          </cell>
          <cell r="T149">
            <v>687.06279773697759</v>
          </cell>
          <cell r="U149">
            <v>717.53687894601694</v>
          </cell>
          <cell r="V149">
            <v>8212.8332691298001</v>
          </cell>
          <cell r="W149">
            <v>8210.4748253942707</v>
          </cell>
          <cell r="X149">
            <v>8215.0521174083206</v>
          </cell>
          <cell r="Y149">
            <v>8239.2272174499994</v>
          </cell>
          <cell r="Z149">
            <v>8215.387871254632</v>
          </cell>
          <cell r="AA149">
            <v>8208.9743395146652</v>
          </cell>
        </row>
        <row r="150">
          <cell r="F150" t="str">
            <v>Plant gland seal pumps</v>
          </cell>
          <cell r="G150" t="str">
            <v>Calc</v>
          </cell>
          <cell r="H150" t="str">
            <v>UA</v>
          </cell>
          <cell r="I150">
            <v>50</v>
          </cell>
          <cell r="J150">
            <v>359.92481846228316</v>
          </cell>
          <cell r="K150">
            <v>322.83977002257649</v>
          </cell>
          <cell r="L150">
            <v>354.82230612859627</v>
          </cell>
          <cell r="M150">
            <v>345.95114524154849</v>
          </cell>
          <cell r="N150">
            <v>356.38666473576734</v>
          </cell>
          <cell r="O150">
            <v>347.35535758647188</v>
          </cell>
          <cell r="P150">
            <v>355.92028352799684</v>
          </cell>
          <cell r="Q150">
            <v>358.30245030617084</v>
          </cell>
          <cell r="R150">
            <v>344.27404622297149</v>
          </cell>
          <cell r="S150">
            <v>357.57964926195092</v>
          </cell>
          <cell r="T150">
            <v>343.53139886848874</v>
          </cell>
          <cell r="U150">
            <v>358.76843947300847</v>
          </cell>
          <cell r="V150">
            <v>4106.4166345649001</v>
          </cell>
          <cell r="W150">
            <v>4105.2374126971354</v>
          </cell>
          <cell r="X150">
            <v>4107.5260587041603</v>
          </cell>
          <cell r="Y150">
            <v>4119.6136087249997</v>
          </cell>
          <cell r="Z150">
            <v>4107.693935627316</v>
          </cell>
          <cell r="AA150">
            <v>4104.4871697573326</v>
          </cell>
        </row>
        <row r="151">
          <cell r="F151" t="str">
            <v>Ancillary Plant Services</v>
          </cell>
          <cell r="G151" t="str">
            <v>Calc</v>
          </cell>
          <cell r="H151" t="str">
            <v>Link</v>
          </cell>
          <cell r="J151">
            <v>719.84963692456631</v>
          </cell>
          <cell r="K151">
            <v>645.67954004515298</v>
          </cell>
          <cell r="L151">
            <v>709.64461225719253</v>
          </cell>
          <cell r="M151">
            <v>691.90229048309709</v>
          </cell>
          <cell r="N151">
            <v>712.77332947153468</v>
          </cell>
          <cell r="O151">
            <v>694.71071517294376</v>
          </cell>
          <cell r="P151">
            <v>711.8405670559938</v>
          </cell>
          <cell r="Q151">
            <v>716.60490061234179</v>
          </cell>
          <cell r="R151">
            <v>688.5480924459431</v>
          </cell>
          <cell r="S151">
            <v>715.15929852390184</v>
          </cell>
          <cell r="T151">
            <v>687.06279773697759</v>
          </cell>
          <cell r="U151">
            <v>717.53687894601694</v>
          </cell>
          <cell r="V151">
            <v>8212.8332691298001</v>
          </cell>
          <cell r="W151">
            <v>8210.4748253942707</v>
          </cell>
          <cell r="X151">
            <v>8215.0521174083206</v>
          </cell>
          <cell r="Y151">
            <v>8239.2272174499994</v>
          </cell>
          <cell r="Z151">
            <v>8215.387871254632</v>
          </cell>
          <cell r="AA151">
            <v>8208.9743395146652</v>
          </cell>
        </row>
        <row r="152">
          <cell r="F152" t="str">
            <v>Gravity Gold</v>
          </cell>
          <cell r="G152" t="str">
            <v>Calc</v>
          </cell>
          <cell r="H152" t="str">
            <v>Max Link</v>
          </cell>
          <cell r="J152">
            <v>719.84963692456631</v>
          </cell>
          <cell r="K152">
            <v>645.67954004515298</v>
          </cell>
          <cell r="L152">
            <v>709.64461225719253</v>
          </cell>
          <cell r="M152">
            <v>691.90229048309709</v>
          </cell>
          <cell r="N152">
            <v>712.77332947153468</v>
          </cell>
          <cell r="O152">
            <v>694.71071517294376</v>
          </cell>
          <cell r="P152">
            <v>711.8405670559938</v>
          </cell>
          <cell r="Q152">
            <v>716.60490061234179</v>
          </cell>
          <cell r="R152">
            <v>688.5480924459431</v>
          </cell>
          <cell r="S152">
            <v>715.15929852390184</v>
          </cell>
          <cell r="T152">
            <v>687.06279773697759</v>
          </cell>
          <cell r="U152">
            <v>717.53687894601694</v>
          </cell>
          <cell r="V152">
            <v>8212.8332691298001</v>
          </cell>
          <cell r="W152">
            <v>8210.4748253942707</v>
          </cell>
          <cell r="X152">
            <v>8215.0521174083206</v>
          </cell>
          <cell r="Y152">
            <v>8239.2272174499994</v>
          </cell>
          <cell r="Z152">
            <v>8215.387871254632</v>
          </cell>
          <cell r="AA152">
            <v>8208.9743395146652</v>
          </cell>
        </row>
        <row r="153">
          <cell r="F153" t="str">
            <v>K59 Stage 1</v>
          </cell>
          <cell r="G153" t="str">
            <v>Calc</v>
          </cell>
          <cell r="H153" t="str">
            <v>t/hr</v>
          </cell>
          <cell r="I153">
            <v>140</v>
          </cell>
          <cell r="J153">
            <v>387.5577458848274</v>
          </cell>
          <cell r="K153">
            <v>316.35089501157432</v>
          </cell>
          <cell r="L153">
            <v>418.47737436813424</v>
          </cell>
          <cell r="M153">
            <v>362.27863399296245</v>
          </cell>
          <cell r="N153">
            <v>393.9833543841271</v>
          </cell>
          <cell r="O153">
            <v>387.04228877332685</v>
          </cell>
          <cell r="P153">
            <v>419.88408627986286</v>
          </cell>
          <cell r="Q153">
            <v>401.29738388093205</v>
          </cell>
          <cell r="R153">
            <v>379.95109449437365</v>
          </cell>
          <cell r="S153">
            <v>446.61798126708749</v>
          </cell>
          <cell r="T153">
            <v>417.66668671136568</v>
          </cell>
          <cell r="U153">
            <v>442.51440948353155</v>
          </cell>
          <cell r="V153">
            <v>5021.1693000000005</v>
          </cell>
          <cell r="W153">
            <v>4662.4297999999999</v>
          </cell>
          <cell r="X153">
            <v>5051.5254999999997</v>
          </cell>
          <cell r="Y153">
            <v>5281.9346999999998</v>
          </cell>
          <cell r="Z153">
            <v>5407.9962999999998</v>
          </cell>
          <cell r="AA153">
            <v>5671.5078000000003</v>
          </cell>
        </row>
        <row r="154">
          <cell r="F154" t="str">
            <v>K59 Stage 2</v>
          </cell>
          <cell r="G154" t="str">
            <v>Calc</v>
          </cell>
          <cell r="H154" t="str">
            <v>t/hr</v>
          </cell>
          <cell r="I154">
            <v>140</v>
          </cell>
          <cell r="J154">
            <v>387.5577458848274</v>
          </cell>
          <cell r="K154">
            <v>316.35089501157432</v>
          </cell>
          <cell r="L154">
            <v>418.47737436813424</v>
          </cell>
          <cell r="M154">
            <v>362.27863399296245</v>
          </cell>
          <cell r="N154">
            <v>393.9833543841271</v>
          </cell>
          <cell r="O154">
            <v>387.04228877332685</v>
          </cell>
          <cell r="P154">
            <v>419.88408627986286</v>
          </cell>
          <cell r="Q154">
            <v>401.29738388093205</v>
          </cell>
          <cell r="R154">
            <v>379.95109449437365</v>
          </cell>
          <cell r="S154">
            <v>446.61798126708749</v>
          </cell>
          <cell r="T154">
            <v>417.66668671136568</v>
          </cell>
          <cell r="U154">
            <v>442.51440948353155</v>
          </cell>
          <cell r="V154">
            <v>5021.1693000000005</v>
          </cell>
          <cell r="W154">
            <v>4662.4297999999999</v>
          </cell>
          <cell r="X154">
            <v>5051.5254999999997</v>
          </cell>
          <cell r="Y154">
            <v>5281.9346999999998</v>
          </cell>
          <cell r="Z154">
            <v>5407.9962999999998</v>
          </cell>
          <cell r="AA154">
            <v>5671.5078000000003</v>
          </cell>
        </row>
        <row r="155">
          <cell r="F155" t="str">
            <v>Kiunga TM01</v>
          </cell>
          <cell r="G155" t="str">
            <v>Calc</v>
          </cell>
          <cell r="H155" t="str">
            <v>UA</v>
          </cell>
          <cell r="I155">
            <v>40</v>
          </cell>
          <cell r="J155">
            <v>217.03233769550334</v>
          </cell>
          <cell r="K155">
            <v>177.15650120648164</v>
          </cell>
          <cell r="L155">
            <v>234.3473296461552</v>
          </cell>
          <cell r="M155">
            <v>202.87603503605899</v>
          </cell>
          <cell r="N155">
            <v>220.63067845511119</v>
          </cell>
          <cell r="O155">
            <v>216.74368171306304</v>
          </cell>
          <cell r="P155">
            <v>235.1350883167232</v>
          </cell>
          <cell r="Q155">
            <v>224.72653497332195</v>
          </cell>
          <cell r="R155">
            <v>212.7726129168492</v>
          </cell>
          <cell r="S155">
            <v>250.10606950956898</v>
          </cell>
          <cell r="T155">
            <v>233.89334455836476</v>
          </cell>
          <cell r="U155">
            <v>247.80806931077768</v>
          </cell>
          <cell r="V155">
            <v>2811.854808</v>
          </cell>
          <cell r="W155">
            <v>2610.9606880000001</v>
          </cell>
          <cell r="X155">
            <v>2828.85428</v>
          </cell>
          <cell r="Y155">
            <v>2957.8834320000001</v>
          </cell>
          <cell r="Z155">
            <v>3028.4779279999998</v>
          </cell>
          <cell r="AA155">
            <v>3176.0443680000003</v>
          </cell>
        </row>
        <row r="156">
          <cell r="F156" t="str">
            <v>Kiunga TM02</v>
          </cell>
          <cell r="G156" t="str">
            <v>Calc</v>
          </cell>
          <cell r="H156" t="str">
            <v>Link</v>
          </cell>
          <cell r="I156">
            <v>40</v>
          </cell>
          <cell r="J156">
            <v>217.03233769550334</v>
          </cell>
          <cell r="K156">
            <v>177.15650120648164</v>
          </cell>
          <cell r="L156">
            <v>234.3473296461552</v>
          </cell>
          <cell r="M156">
            <v>202.87603503605899</v>
          </cell>
          <cell r="N156">
            <v>220.63067845511119</v>
          </cell>
          <cell r="O156">
            <v>216.74368171306304</v>
          </cell>
          <cell r="P156">
            <v>235.1350883167232</v>
          </cell>
          <cell r="Q156">
            <v>224.72653497332195</v>
          </cell>
          <cell r="R156">
            <v>212.7726129168492</v>
          </cell>
          <cell r="S156">
            <v>250.10606950956898</v>
          </cell>
          <cell r="T156">
            <v>233.89334455836476</v>
          </cell>
          <cell r="U156">
            <v>247.80806931077768</v>
          </cell>
          <cell r="V156">
            <v>2811.854808</v>
          </cell>
          <cell r="W156">
            <v>2610.9606880000001</v>
          </cell>
          <cell r="X156">
            <v>2828.85428</v>
          </cell>
          <cell r="Y156">
            <v>2957.8834320000001</v>
          </cell>
          <cell r="Z156">
            <v>3028.4779279999998</v>
          </cell>
          <cell r="AA156">
            <v>3176.0443680000003</v>
          </cell>
        </row>
        <row r="157">
          <cell r="F157" t="str">
            <v>Kiunga Ponds</v>
          </cell>
          <cell r="G157" t="str">
            <v>Calc</v>
          </cell>
          <cell r="H157" t="str">
            <v>UA</v>
          </cell>
          <cell r="I157">
            <v>30</v>
          </cell>
          <cell r="J157">
            <v>162.77425327162749</v>
          </cell>
          <cell r="K157">
            <v>132.86737590486121</v>
          </cell>
          <cell r="L157">
            <v>175.76049723461637</v>
          </cell>
          <cell r="M157">
            <v>152.15702627704425</v>
          </cell>
          <cell r="N157">
            <v>165.47300884133338</v>
          </cell>
          <cell r="O157">
            <v>162.55776128479729</v>
          </cell>
          <cell r="P157">
            <v>176.35131623754242</v>
          </cell>
          <cell r="Q157">
            <v>168.54490122999144</v>
          </cell>
          <cell r="R157">
            <v>159.57945968763693</v>
          </cell>
          <cell r="S157">
            <v>187.57955213217676</v>
          </cell>
          <cell r="T157">
            <v>175.42000841877359</v>
          </cell>
          <cell r="U157">
            <v>185.85605198308326</v>
          </cell>
          <cell r="V157">
            <v>2108.891106</v>
          </cell>
          <cell r="W157">
            <v>1958.2205160000001</v>
          </cell>
          <cell r="X157">
            <v>2121.6407100000001</v>
          </cell>
          <cell r="Y157">
            <v>2218.4125739999999</v>
          </cell>
          <cell r="Z157">
            <v>2271.3584459999997</v>
          </cell>
          <cell r="AA157">
            <v>2382.0332760000001</v>
          </cell>
        </row>
        <row r="158">
          <cell r="F158" t="str">
            <v>Dewatering Stage 1</v>
          </cell>
          <cell r="H158" t="str">
            <v>t/hr</v>
          </cell>
          <cell r="I158">
            <v>100</v>
          </cell>
          <cell r="J158">
            <v>542.58084423875835</v>
          </cell>
          <cell r="K158">
            <v>442.89125301620408</v>
          </cell>
          <cell r="L158">
            <v>585.86832411538796</v>
          </cell>
          <cell r="M158">
            <v>507.19008759014747</v>
          </cell>
          <cell r="N158">
            <v>551.57669613777796</v>
          </cell>
          <cell r="O158">
            <v>541.85920428265763</v>
          </cell>
          <cell r="P158">
            <v>587.83772079180801</v>
          </cell>
          <cell r="Q158">
            <v>561.81633743330485</v>
          </cell>
          <cell r="R158">
            <v>531.93153229212305</v>
          </cell>
          <cell r="S158">
            <v>625.26517377392247</v>
          </cell>
          <cell r="T158">
            <v>584.73336139591197</v>
          </cell>
          <cell r="U158">
            <v>619.52017327694421</v>
          </cell>
          <cell r="V158">
            <v>7029.6370200000001</v>
          </cell>
          <cell r="W158">
            <v>6527.4017199999998</v>
          </cell>
          <cell r="X158">
            <v>7072.1356999999998</v>
          </cell>
          <cell r="Y158">
            <v>7394.7085800000004</v>
          </cell>
          <cell r="Z158">
            <v>7571.1948199999997</v>
          </cell>
          <cell r="AA158">
            <v>7940.110920000001</v>
          </cell>
        </row>
        <row r="159">
          <cell r="F159" t="str">
            <v>Dewatering Stage 2</v>
          </cell>
          <cell r="H159" t="str">
            <v>t/hr</v>
          </cell>
          <cell r="I159">
            <v>100</v>
          </cell>
          <cell r="J159">
            <v>542.58084423875835</v>
          </cell>
          <cell r="K159">
            <v>442.89125301620408</v>
          </cell>
          <cell r="L159">
            <v>585.86832411538796</v>
          </cell>
          <cell r="M159">
            <v>507.19008759014747</v>
          </cell>
          <cell r="N159">
            <v>551.57669613777796</v>
          </cell>
          <cell r="O159">
            <v>541.85920428265763</v>
          </cell>
          <cell r="P159">
            <v>587.83772079180801</v>
          </cell>
          <cell r="Q159">
            <v>561.81633743330485</v>
          </cell>
          <cell r="R159">
            <v>531.93153229212305</v>
          </cell>
          <cell r="S159">
            <v>625.26517377392247</v>
          </cell>
          <cell r="T159">
            <v>584.73336139591197</v>
          </cell>
          <cell r="U159">
            <v>619.52017327694421</v>
          </cell>
          <cell r="V159">
            <v>7029.6370200000001</v>
          </cell>
          <cell r="W159">
            <v>6527.4017199999998</v>
          </cell>
          <cell r="X159">
            <v>7072.1356999999998</v>
          </cell>
          <cell r="Y159">
            <v>7394.7085800000004</v>
          </cell>
          <cell r="Z159">
            <v>7571.1948199999997</v>
          </cell>
          <cell r="AA159">
            <v>7940.110920000001</v>
          </cell>
        </row>
        <row r="160">
          <cell r="F160" t="str">
            <v>Kiunga Vacuum Pumps/Blowers</v>
          </cell>
          <cell r="H160" t="str">
            <v>Link</v>
          </cell>
          <cell r="J160">
            <v>542.58084423875835</v>
          </cell>
          <cell r="K160">
            <v>442.89125301620408</v>
          </cell>
          <cell r="L160">
            <v>585.86832411538796</v>
          </cell>
          <cell r="M160">
            <v>507.19008759014747</v>
          </cell>
          <cell r="N160">
            <v>551.57669613777796</v>
          </cell>
          <cell r="O160">
            <v>541.85920428265763</v>
          </cell>
          <cell r="P160">
            <v>587.83772079180801</v>
          </cell>
          <cell r="Q160">
            <v>561.81633743330485</v>
          </cell>
          <cell r="R160">
            <v>531.93153229212305</v>
          </cell>
          <cell r="S160">
            <v>625.26517377392247</v>
          </cell>
          <cell r="T160">
            <v>584.73336139591197</v>
          </cell>
          <cell r="U160">
            <v>619.52017327694421</v>
          </cell>
          <cell r="V160">
            <v>7029.6370200000001</v>
          </cell>
          <cell r="W160">
            <v>6527.4017199999998</v>
          </cell>
          <cell r="X160">
            <v>7072.1356999999998</v>
          </cell>
          <cell r="Y160">
            <v>7394.7085800000004</v>
          </cell>
          <cell r="Z160">
            <v>7571.1948199999997</v>
          </cell>
          <cell r="AA160">
            <v>7940.110920000001</v>
          </cell>
        </row>
        <row r="161">
          <cell r="F161" t="str">
            <v>Kiunga Ancillary</v>
          </cell>
          <cell r="H161" t="str">
            <v>Link</v>
          </cell>
          <cell r="J161">
            <v>542.58084423875835</v>
          </cell>
          <cell r="K161">
            <v>442.89125301620408</v>
          </cell>
          <cell r="L161">
            <v>585.86832411538796</v>
          </cell>
          <cell r="M161">
            <v>507.19008759014747</v>
          </cell>
          <cell r="N161">
            <v>551.57669613777796</v>
          </cell>
          <cell r="O161">
            <v>541.85920428265763</v>
          </cell>
          <cell r="P161">
            <v>587.83772079180801</v>
          </cell>
          <cell r="Q161">
            <v>561.81633743330485</v>
          </cell>
          <cell r="R161">
            <v>531.93153229212305</v>
          </cell>
          <cell r="S161">
            <v>625.26517377392247</v>
          </cell>
          <cell r="T161">
            <v>584.73336139591197</v>
          </cell>
          <cell r="U161">
            <v>619.52017327694421</v>
          </cell>
          <cell r="V161">
            <v>7029.6370200000001</v>
          </cell>
          <cell r="W161">
            <v>6527.4017199999998</v>
          </cell>
          <cell r="X161">
            <v>7072.1356999999998</v>
          </cell>
          <cell r="Y161">
            <v>7394.7085800000004</v>
          </cell>
          <cell r="Z161">
            <v>7571.1948199999997</v>
          </cell>
          <cell r="AA161">
            <v>7940.110920000001</v>
          </cell>
        </row>
        <row r="162">
          <cell r="F162" t="str">
            <v>Kiunga Water Systems</v>
          </cell>
          <cell r="H162" t="str">
            <v>Link</v>
          </cell>
          <cell r="J162">
            <v>542.58084423875835</v>
          </cell>
          <cell r="K162">
            <v>442.89125301620408</v>
          </cell>
          <cell r="L162">
            <v>585.86832411538796</v>
          </cell>
          <cell r="M162">
            <v>507.19008759014747</v>
          </cell>
          <cell r="N162">
            <v>551.57669613777796</v>
          </cell>
          <cell r="O162">
            <v>541.85920428265763</v>
          </cell>
          <cell r="P162">
            <v>587.83772079180801</v>
          </cell>
          <cell r="Q162">
            <v>561.81633743330485</v>
          </cell>
          <cell r="R162">
            <v>531.93153229212305</v>
          </cell>
          <cell r="S162">
            <v>625.26517377392247</v>
          </cell>
          <cell r="T162">
            <v>584.73336139591197</v>
          </cell>
          <cell r="U162">
            <v>619.52017327694421</v>
          </cell>
          <cell r="V162">
            <v>7029.6370200000001</v>
          </cell>
          <cell r="W162">
            <v>6527.4017199999998</v>
          </cell>
          <cell r="X162">
            <v>7072.1356999999998</v>
          </cell>
          <cell r="Y162">
            <v>7394.7085800000004</v>
          </cell>
          <cell r="Z162">
            <v>7571.1948199999997</v>
          </cell>
          <cell r="AA162">
            <v>7940.110920000001</v>
          </cell>
        </row>
        <row r="163">
          <cell r="F163" t="str">
            <v>Drying Stage 1</v>
          </cell>
          <cell r="H163" t="str">
            <v>UA</v>
          </cell>
          <cell r="I163">
            <v>80</v>
          </cell>
          <cell r="J163">
            <v>434.06467539100669</v>
          </cell>
          <cell r="K163">
            <v>354.31300241296327</v>
          </cell>
          <cell r="L163">
            <v>468.6946592923104</v>
          </cell>
          <cell r="M163">
            <v>405.75207007211799</v>
          </cell>
          <cell r="N163">
            <v>441.26135691022239</v>
          </cell>
          <cell r="O163">
            <v>433.48736342612608</v>
          </cell>
          <cell r="P163">
            <v>470.2701766334464</v>
          </cell>
          <cell r="Q163">
            <v>449.45306994664389</v>
          </cell>
          <cell r="R163">
            <v>425.5452258336984</v>
          </cell>
          <cell r="S163">
            <v>500.21213901913796</v>
          </cell>
          <cell r="T163">
            <v>467.78668911672952</v>
          </cell>
          <cell r="U163">
            <v>495.61613862155536</v>
          </cell>
          <cell r="V163">
            <v>5623.7096160000001</v>
          </cell>
          <cell r="W163">
            <v>5221.9213760000002</v>
          </cell>
          <cell r="X163">
            <v>5657.70856</v>
          </cell>
          <cell r="Y163">
            <v>5915.7668640000002</v>
          </cell>
          <cell r="Z163">
            <v>6056.9558559999996</v>
          </cell>
          <cell r="AA163">
            <v>6352.0887360000006</v>
          </cell>
        </row>
        <row r="164">
          <cell r="F164" t="str">
            <v>Drying Stage 2</v>
          </cell>
          <cell r="H164" t="str">
            <v>UA</v>
          </cell>
          <cell r="I164">
            <v>80</v>
          </cell>
          <cell r="J164">
            <v>434.06467539100669</v>
          </cell>
          <cell r="K164">
            <v>354.31300241296327</v>
          </cell>
          <cell r="L164">
            <v>468.6946592923104</v>
          </cell>
          <cell r="M164">
            <v>405.75207007211799</v>
          </cell>
          <cell r="N164">
            <v>441.26135691022239</v>
          </cell>
          <cell r="O164">
            <v>433.48736342612608</v>
          </cell>
          <cell r="P164">
            <v>470.2701766334464</v>
          </cell>
          <cell r="Q164">
            <v>449.45306994664389</v>
          </cell>
          <cell r="R164">
            <v>425.5452258336984</v>
          </cell>
          <cell r="S164">
            <v>500.21213901913796</v>
          </cell>
          <cell r="T164">
            <v>467.78668911672952</v>
          </cell>
          <cell r="U164">
            <v>495.61613862155536</v>
          </cell>
          <cell r="V164">
            <v>5623.7096160000001</v>
          </cell>
          <cell r="W164">
            <v>5221.9213760000002</v>
          </cell>
          <cell r="X164">
            <v>5657.70856</v>
          </cell>
          <cell r="Y164">
            <v>5915.7668640000002</v>
          </cell>
          <cell r="Z164">
            <v>6056.9558559999996</v>
          </cell>
          <cell r="AA164">
            <v>6352.0887360000006</v>
          </cell>
        </row>
        <row r="165">
          <cell r="F165" t="str">
            <v>Kiunga CV04</v>
          </cell>
          <cell r="H165" t="str">
            <v>Max Link</v>
          </cell>
          <cell r="J165">
            <v>542.58084423875835</v>
          </cell>
          <cell r="K165">
            <v>442.89125301620408</v>
          </cell>
          <cell r="L165">
            <v>585.86832411538796</v>
          </cell>
          <cell r="M165">
            <v>507.19008759014747</v>
          </cell>
          <cell r="N165">
            <v>551.57669613777796</v>
          </cell>
          <cell r="O165">
            <v>541.85920428265763</v>
          </cell>
          <cell r="P165">
            <v>587.83772079180801</v>
          </cell>
          <cell r="Q165">
            <v>561.81633743330485</v>
          </cell>
          <cell r="R165">
            <v>531.93153229212305</v>
          </cell>
          <cell r="S165">
            <v>625.26517377392247</v>
          </cell>
          <cell r="T165">
            <v>584.73336139591197</v>
          </cell>
          <cell r="U165">
            <v>619.52017327694421</v>
          </cell>
          <cell r="V165">
            <v>7029.6370200000001</v>
          </cell>
          <cell r="W165">
            <v>6527.4017199999998</v>
          </cell>
          <cell r="X165">
            <v>7072.1356999999998</v>
          </cell>
          <cell r="Y165">
            <v>7394.7085800000004</v>
          </cell>
          <cell r="Z165">
            <v>7571.1948199999997</v>
          </cell>
          <cell r="AA165">
            <v>7940.110920000001</v>
          </cell>
        </row>
        <row r="166">
          <cell r="F166" t="str">
            <v>Kiunga CV05</v>
          </cell>
          <cell r="H166" t="str">
            <v>Link</v>
          </cell>
          <cell r="J166">
            <v>542.58084423875835</v>
          </cell>
          <cell r="K166">
            <v>442.89125301620408</v>
          </cell>
          <cell r="L166">
            <v>585.86832411538796</v>
          </cell>
          <cell r="M166">
            <v>507.19008759014747</v>
          </cell>
          <cell r="N166">
            <v>551.57669613777796</v>
          </cell>
          <cell r="O166">
            <v>541.85920428265763</v>
          </cell>
          <cell r="P166">
            <v>587.83772079180801</v>
          </cell>
          <cell r="Q166">
            <v>561.81633743330485</v>
          </cell>
          <cell r="R166">
            <v>531.93153229212305</v>
          </cell>
          <cell r="S166">
            <v>625.26517377392247</v>
          </cell>
          <cell r="T166">
            <v>584.73336139591197</v>
          </cell>
          <cell r="U166">
            <v>619.52017327694421</v>
          </cell>
          <cell r="V166">
            <v>7029.6370200000001</v>
          </cell>
          <cell r="W166">
            <v>6527.4017199999998</v>
          </cell>
          <cell r="X166">
            <v>7072.1356999999998</v>
          </cell>
          <cell r="Y166">
            <v>7394.7085800000004</v>
          </cell>
          <cell r="Z166">
            <v>7571.1948199999997</v>
          </cell>
          <cell r="AA166">
            <v>7940.110920000001</v>
          </cell>
        </row>
        <row r="167">
          <cell r="F167" t="str">
            <v>Kiunga CV06</v>
          </cell>
          <cell r="H167" t="str">
            <v>t/hr</v>
          </cell>
          <cell r="I167">
            <v>600</v>
          </cell>
          <cell r="J167">
            <v>90.430140706459724</v>
          </cell>
          <cell r="K167">
            <v>73.815208836034017</v>
          </cell>
          <cell r="L167">
            <v>97.644720685897994</v>
          </cell>
          <cell r="M167">
            <v>84.531681265024574</v>
          </cell>
          <cell r="N167">
            <v>91.929449356296317</v>
          </cell>
          <cell r="O167">
            <v>90.309867380442938</v>
          </cell>
          <cell r="P167">
            <v>97.97295346530133</v>
          </cell>
          <cell r="Q167">
            <v>93.636056238884152</v>
          </cell>
          <cell r="R167">
            <v>88.655255382020513</v>
          </cell>
          <cell r="S167">
            <v>104.21086229565375</v>
          </cell>
          <cell r="T167">
            <v>97.45556023265199</v>
          </cell>
          <cell r="U167">
            <v>103.25336221282403</v>
          </cell>
          <cell r="V167">
            <v>1171.60617</v>
          </cell>
          <cell r="W167">
            <v>1087.9002866666667</v>
          </cell>
          <cell r="X167">
            <v>1178.6892833333332</v>
          </cell>
          <cell r="Y167">
            <v>1232.4514300000001</v>
          </cell>
          <cell r="Z167">
            <v>1261.8658033333334</v>
          </cell>
          <cell r="AA167">
            <v>1323.3518200000001</v>
          </cell>
        </row>
        <row r="168">
          <cell r="F168" t="str">
            <v>Kiunga CV10/shiploader</v>
          </cell>
          <cell r="H168" t="str">
            <v>Link</v>
          </cell>
          <cell r="J168">
            <v>90.430140706459724</v>
          </cell>
          <cell r="K168">
            <v>73.815208836034017</v>
          </cell>
          <cell r="L168">
            <v>97.644720685897994</v>
          </cell>
          <cell r="M168">
            <v>84.531681265024574</v>
          </cell>
          <cell r="N168">
            <v>91.929449356296317</v>
          </cell>
          <cell r="O168">
            <v>90.309867380442938</v>
          </cell>
          <cell r="P168">
            <v>97.97295346530133</v>
          </cell>
          <cell r="Q168">
            <v>93.636056238884152</v>
          </cell>
          <cell r="R168">
            <v>88.655255382020513</v>
          </cell>
          <cell r="S168">
            <v>104.21086229565375</v>
          </cell>
          <cell r="T168">
            <v>97.45556023265199</v>
          </cell>
          <cell r="U168">
            <v>103.25336221282403</v>
          </cell>
          <cell r="V168">
            <v>1171.60617</v>
          </cell>
          <cell r="W168">
            <v>1087.9002866666667</v>
          </cell>
          <cell r="X168">
            <v>1178.6892833333332</v>
          </cell>
          <cell r="Y168">
            <v>1232.4514300000001</v>
          </cell>
          <cell r="Z168">
            <v>1261.8658033333334</v>
          </cell>
          <cell r="AA168">
            <v>1323.3518200000001</v>
          </cell>
        </row>
      </sheetData>
      <sheetData sheetId="6" refreshError="1"/>
      <sheetData sheetId="7">
        <row r="12">
          <cell r="C12" t="str">
            <v>2400121113</v>
          </cell>
          <cell r="D12" t="str">
            <v>Taranaki</v>
          </cell>
          <cell r="F12" t="str">
            <v>Feeder FE05</v>
          </cell>
          <cell r="G12" t="str">
            <v>Input</v>
          </cell>
          <cell r="H12" t="str">
            <v>USD</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2400121113</v>
          </cell>
          <cell r="F13" t="str">
            <v>Crusher GCR01</v>
          </cell>
          <cell r="G13" t="str">
            <v>Input</v>
          </cell>
          <cell r="H13" t="str">
            <v>USD</v>
          </cell>
        </row>
        <row r="14">
          <cell r="C14" t="str">
            <v>2400120113</v>
          </cell>
          <cell r="D14" t="str">
            <v>Inpit</v>
          </cell>
          <cell r="F14" t="str">
            <v>Feeder FE02</v>
          </cell>
          <cell r="G14" t="str">
            <v>Input</v>
          </cell>
          <cell r="H14" t="str">
            <v>USD</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C15" t="str">
            <v>2400120113</v>
          </cell>
          <cell r="F15" t="str">
            <v>Crusher GCR02</v>
          </cell>
          <cell r="G15" t="str">
            <v>Input</v>
          </cell>
          <cell r="H15" t="str">
            <v>USD</v>
          </cell>
        </row>
        <row r="16">
          <cell r="C16" t="str">
            <v>2400130113</v>
          </cell>
          <cell r="D16" t="str">
            <v>Reclaim</v>
          </cell>
          <cell r="F16" t="str">
            <v>ISP Feeders</v>
          </cell>
          <cell r="G16" t="str">
            <v>Input</v>
          </cell>
          <cell r="H16" t="str">
            <v>USD</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C17" t="str">
            <v>2400130113</v>
          </cell>
          <cell r="F17" t="str">
            <v>ISP Conveyors</v>
          </cell>
          <cell r="G17" t="str">
            <v>Input</v>
          </cell>
          <cell r="H17" t="str">
            <v>USD</v>
          </cell>
        </row>
        <row r="18">
          <cell r="C18" t="str">
            <v>2400200113</v>
          </cell>
          <cell r="D18" t="str">
            <v>Grinding</v>
          </cell>
          <cell r="F18" t="str">
            <v>Sag mill 01</v>
          </cell>
          <cell r="G18" t="str">
            <v>Input</v>
          </cell>
          <cell r="H18" t="str">
            <v>USD</v>
          </cell>
          <cell r="J18">
            <v>0</v>
          </cell>
          <cell r="K18">
            <v>0</v>
          </cell>
          <cell r="L18">
            <v>618250</v>
          </cell>
          <cell r="M18">
            <v>0</v>
          </cell>
          <cell r="N18">
            <v>0</v>
          </cell>
          <cell r="O18">
            <v>0</v>
          </cell>
          <cell r="P18">
            <v>0</v>
          </cell>
          <cell r="Q18">
            <v>0</v>
          </cell>
          <cell r="R18">
            <v>0</v>
          </cell>
          <cell r="S18">
            <v>0</v>
          </cell>
          <cell r="T18">
            <v>702750</v>
          </cell>
          <cell r="U18">
            <v>0</v>
          </cell>
          <cell r="V18">
            <v>1321000</v>
          </cell>
          <cell r="W18">
            <v>1321000</v>
          </cell>
          <cell r="X18">
            <v>1321000</v>
          </cell>
          <cell r="Y18">
            <v>1321000</v>
          </cell>
          <cell r="Z18">
            <v>1321000</v>
          </cell>
          <cell r="AA18">
            <v>1321000</v>
          </cell>
        </row>
        <row r="19">
          <cell r="C19" t="str">
            <v>2400200113</v>
          </cell>
          <cell r="F19" t="str">
            <v>Ball Mill 1A</v>
          </cell>
          <cell r="G19" t="str">
            <v>Input</v>
          </cell>
          <cell r="H19" t="str">
            <v>USD</v>
          </cell>
        </row>
        <row r="20">
          <cell r="C20" t="str">
            <v>2400200113</v>
          </cell>
          <cell r="F20" t="str">
            <v>Ball Mill 1B</v>
          </cell>
          <cell r="G20" t="str">
            <v>Input</v>
          </cell>
          <cell r="H20" t="str">
            <v>USD</v>
          </cell>
        </row>
        <row r="21">
          <cell r="C21" t="str">
            <v>2400210113</v>
          </cell>
          <cell r="D21" t="str">
            <v>Flotation</v>
          </cell>
          <cell r="F21" t="str">
            <v>Rougher cells 1</v>
          </cell>
          <cell r="G21" t="str">
            <v>Input</v>
          </cell>
          <cell r="H21" t="str">
            <v>USD</v>
          </cell>
          <cell r="J21">
            <v>0</v>
          </cell>
          <cell r="K21">
            <v>0</v>
          </cell>
          <cell r="L21">
            <v>0</v>
          </cell>
          <cell r="M21">
            <v>0</v>
          </cell>
          <cell r="N21">
            <v>0</v>
          </cell>
          <cell r="O21">
            <v>0</v>
          </cell>
          <cell r="P21">
            <v>87500</v>
          </cell>
          <cell r="Q21">
            <v>0</v>
          </cell>
          <cell r="R21">
            <v>0</v>
          </cell>
          <cell r="S21">
            <v>0</v>
          </cell>
          <cell r="T21">
            <v>0</v>
          </cell>
          <cell r="U21">
            <v>0</v>
          </cell>
          <cell r="V21">
            <v>87500</v>
          </cell>
          <cell r="W21">
            <v>87500</v>
          </cell>
          <cell r="X21">
            <v>87500</v>
          </cell>
          <cell r="Y21">
            <v>87500</v>
          </cell>
          <cell r="Z21">
            <v>87500</v>
          </cell>
          <cell r="AA21">
            <v>87500</v>
          </cell>
        </row>
        <row r="22">
          <cell r="C22" t="str">
            <v>2400210113</v>
          </cell>
          <cell r="F22" t="str">
            <v>Hi Grade Circuit 1</v>
          </cell>
          <cell r="G22" t="str">
            <v>Input</v>
          </cell>
          <cell r="H22" t="str">
            <v>USD</v>
          </cell>
        </row>
        <row r="23">
          <cell r="C23" t="str">
            <v>2400210113</v>
          </cell>
          <cell r="F23" t="str">
            <v>Cleaner/Recleaner 1</v>
          </cell>
          <cell r="G23" t="str">
            <v>Input</v>
          </cell>
          <cell r="H23" t="str">
            <v>USD</v>
          </cell>
        </row>
        <row r="24">
          <cell r="C24" t="str">
            <v>2400210113</v>
          </cell>
          <cell r="F24" t="str">
            <v>Lo-Grade Circuit 1</v>
          </cell>
          <cell r="G24" t="str">
            <v>Input</v>
          </cell>
          <cell r="H24" t="str">
            <v>USD</v>
          </cell>
        </row>
        <row r="25">
          <cell r="C25" t="str">
            <v>2400201113</v>
          </cell>
          <cell r="D25" t="str">
            <v>Grinding</v>
          </cell>
          <cell r="F25" t="str">
            <v>Sag mill 02</v>
          </cell>
          <cell r="G25" t="str">
            <v>Input</v>
          </cell>
          <cell r="H25" t="str">
            <v>USD</v>
          </cell>
          <cell r="J25">
            <v>198750</v>
          </cell>
          <cell r="K25">
            <v>0</v>
          </cell>
          <cell r="L25">
            <v>0</v>
          </cell>
          <cell r="M25">
            <v>0</v>
          </cell>
          <cell r="N25">
            <v>567500</v>
          </cell>
          <cell r="O25">
            <v>0</v>
          </cell>
          <cell r="P25">
            <v>0</v>
          </cell>
          <cell r="Q25">
            <v>0</v>
          </cell>
          <cell r="R25">
            <v>227500</v>
          </cell>
          <cell r="S25">
            <v>0</v>
          </cell>
          <cell r="T25">
            <v>0</v>
          </cell>
          <cell r="U25">
            <v>190990.86249999999</v>
          </cell>
          <cell r="V25">
            <v>1184740.8625</v>
          </cell>
          <cell r="W25">
            <v>1184740.8625</v>
          </cell>
          <cell r="X25">
            <v>1184740.8625</v>
          </cell>
          <cell r="Y25">
            <v>1184740.8625</v>
          </cell>
          <cell r="Z25">
            <v>1184740.8625</v>
          </cell>
          <cell r="AA25">
            <v>1184740.8625</v>
          </cell>
        </row>
        <row r="26">
          <cell r="C26" t="str">
            <v>2400201113</v>
          </cell>
          <cell r="F26" t="str">
            <v>Ball Mill 2A</v>
          </cell>
          <cell r="G26" t="str">
            <v>Input</v>
          </cell>
          <cell r="H26" t="str">
            <v>USD</v>
          </cell>
        </row>
        <row r="27">
          <cell r="C27" t="str">
            <v>2400201113</v>
          </cell>
          <cell r="F27" t="str">
            <v>Ball Mill 2B</v>
          </cell>
          <cell r="G27" t="str">
            <v>Input</v>
          </cell>
          <cell r="H27" t="str">
            <v>USD</v>
          </cell>
        </row>
        <row r="28">
          <cell r="C28" t="str">
            <v>2400211113</v>
          </cell>
          <cell r="D28" t="str">
            <v>Flotation</v>
          </cell>
          <cell r="F28" t="str">
            <v>Rougher cells 2</v>
          </cell>
          <cell r="G28" t="str">
            <v>Input</v>
          </cell>
          <cell r="H28" t="str">
            <v>USD</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C29" t="str">
            <v>2400211113</v>
          </cell>
          <cell r="F29" t="str">
            <v>Hi Grade Circuit 2</v>
          </cell>
          <cell r="G29" t="str">
            <v>Input</v>
          </cell>
          <cell r="H29" t="str">
            <v>USD</v>
          </cell>
        </row>
        <row r="30">
          <cell r="C30" t="str">
            <v>2400211113</v>
          </cell>
          <cell r="F30" t="str">
            <v>Cleaner/Recleaner 2</v>
          </cell>
          <cell r="G30" t="str">
            <v>Input</v>
          </cell>
          <cell r="H30" t="str">
            <v>USD</v>
          </cell>
        </row>
        <row r="31">
          <cell r="C31" t="str">
            <v>2400211113</v>
          </cell>
          <cell r="F31" t="str">
            <v>Lo-Grade Circuit 2</v>
          </cell>
          <cell r="G31" t="str">
            <v>Input</v>
          </cell>
          <cell r="H31" t="str">
            <v>USD</v>
          </cell>
        </row>
        <row r="32">
          <cell r="C32" t="str">
            <v>2400270113</v>
          </cell>
          <cell r="F32" t="str">
            <v>Kiln Discharge and Crushing</v>
          </cell>
          <cell r="G32" t="str">
            <v>Input</v>
          </cell>
          <cell r="H32" t="str">
            <v>USD</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sheetData>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otes"/>
      <sheetName val="Parameters"/>
      <sheetName val="InitFleet"/>
      <sheetName val="ReplFleet"/>
      <sheetName val="PASTE IN REP"/>
      <sheetName val="Paste In Op Hrs"/>
      <sheetName val="FleetOpHrs"/>
      <sheetName val="Paste in Fleet Nos"/>
      <sheetName val="Fleet"/>
      <sheetName val="MARC_Rates"/>
      <sheetName val="EquipData"/>
      <sheetName val="Fixed Plant"/>
      <sheetName val="Inputs"/>
      <sheetName val="Fixed Plant Maintenance"/>
    </sheetNames>
    <sheetDataSet>
      <sheetData sheetId="0"/>
      <sheetData sheetId="1"/>
      <sheetData sheetId="2" refreshError="1">
        <row r="9">
          <cell r="C9" t="str">
            <v>Y1</v>
          </cell>
          <cell r="E9">
            <v>38353</v>
          </cell>
        </row>
        <row r="10">
          <cell r="C10" t="str">
            <v>Y2</v>
          </cell>
          <cell r="E10">
            <v>38718</v>
          </cell>
        </row>
        <row r="11">
          <cell r="C11" t="str">
            <v>Y3</v>
          </cell>
          <cell r="E11">
            <v>39083</v>
          </cell>
        </row>
        <row r="12">
          <cell r="C12" t="str">
            <v>Y4</v>
          </cell>
          <cell r="E12">
            <v>39448</v>
          </cell>
        </row>
        <row r="13">
          <cell r="C13" t="str">
            <v>Y5</v>
          </cell>
          <cell r="E13">
            <v>39814</v>
          </cell>
        </row>
        <row r="14">
          <cell r="C14" t="str">
            <v>Y6</v>
          </cell>
          <cell r="E14">
            <v>40179</v>
          </cell>
        </row>
        <row r="15">
          <cell r="C15" t="str">
            <v>Y7</v>
          </cell>
          <cell r="E15">
            <v>40544</v>
          </cell>
        </row>
        <row r="16">
          <cell r="C16" t="str">
            <v>Y8</v>
          </cell>
          <cell r="E16">
            <v>40909</v>
          </cell>
        </row>
        <row r="17">
          <cell r="C17" t="str">
            <v>Y9</v>
          </cell>
          <cell r="E17">
            <v>41275</v>
          </cell>
        </row>
        <row r="18">
          <cell r="C18" t="str">
            <v>Y10</v>
          </cell>
          <cell r="E18">
            <v>41640</v>
          </cell>
        </row>
        <row r="19">
          <cell r="C19" t="str">
            <v>Y11</v>
          </cell>
          <cell r="E19">
            <v>42005</v>
          </cell>
        </row>
        <row r="20">
          <cell r="C20" t="str">
            <v>Y12</v>
          </cell>
          <cell r="E20">
            <v>42370</v>
          </cell>
        </row>
        <row r="21">
          <cell r="C21" t="str">
            <v>Y13</v>
          </cell>
          <cell r="E21">
            <v>42736</v>
          </cell>
        </row>
        <row r="22">
          <cell r="C22" t="str">
            <v>Y14</v>
          </cell>
          <cell r="E22">
            <v>43101</v>
          </cell>
        </row>
        <row r="23">
          <cell r="C23" t="str">
            <v>Y15</v>
          </cell>
          <cell r="E23">
            <v>43466</v>
          </cell>
        </row>
        <row r="24">
          <cell r="C24" t="str">
            <v>Y16</v>
          </cell>
          <cell r="E24">
            <v>43831</v>
          </cell>
        </row>
        <row r="25">
          <cell r="C25" t="str">
            <v>Y17</v>
          </cell>
          <cell r="E25">
            <v>44197</v>
          </cell>
        </row>
        <row r="26">
          <cell r="C26" t="str">
            <v>Y18</v>
          </cell>
          <cell r="E26">
            <v>44562</v>
          </cell>
        </row>
        <row r="27">
          <cell r="C27" t="str">
            <v>Y19</v>
          </cell>
          <cell r="E27">
            <v>44927</v>
          </cell>
        </row>
        <row r="28">
          <cell r="C28" t="str">
            <v>Y20</v>
          </cell>
          <cell r="E28">
            <v>45292</v>
          </cell>
        </row>
        <row r="29">
          <cell r="C29" t="str">
            <v>Y21</v>
          </cell>
          <cell r="E29">
            <v>45658</v>
          </cell>
        </row>
        <row r="30">
          <cell r="C30" t="str">
            <v>Y22</v>
          </cell>
          <cell r="E30">
            <v>46023</v>
          </cell>
        </row>
        <row r="31">
          <cell r="C31" t="str">
            <v>Y23</v>
          </cell>
          <cell r="E31">
            <v>46388</v>
          </cell>
        </row>
        <row r="32">
          <cell r="C32" t="str">
            <v>Y24</v>
          </cell>
          <cell r="E32">
            <v>46753</v>
          </cell>
        </row>
        <row r="33">
          <cell r="C33" t="str">
            <v>Y25</v>
          </cell>
          <cell r="E33">
            <v>47119</v>
          </cell>
        </row>
        <row r="34">
          <cell r="C34" t="str">
            <v>Y26</v>
          </cell>
          <cell r="E34">
            <v>47484</v>
          </cell>
        </row>
        <row r="35">
          <cell r="C35" t="str">
            <v>Y27</v>
          </cell>
          <cell r="E35">
            <v>47849</v>
          </cell>
        </row>
        <row r="36">
          <cell r="C36" t="str">
            <v>Y28</v>
          </cell>
          <cell r="E36">
            <v>48214</v>
          </cell>
        </row>
        <row r="37">
          <cell r="C37" t="str">
            <v>Y29</v>
          </cell>
          <cell r="E37">
            <v>48580</v>
          </cell>
        </row>
        <row r="38">
          <cell r="C38" t="str">
            <v>Y30</v>
          </cell>
          <cell r="E38">
            <v>48945</v>
          </cell>
        </row>
      </sheetData>
      <sheetData sheetId="3"/>
      <sheetData sheetId="4"/>
      <sheetData sheetId="5"/>
      <sheetData sheetId="6"/>
      <sheetData sheetId="7"/>
      <sheetData sheetId="8"/>
      <sheetData sheetId="9" refreshError="1">
        <row r="12">
          <cell r="B12">
            <v>110</v>
          </cell>
        </row>
        <row r="13">
          <cell r="B13">
            <v>111</v>
          </cell>
        </row>
        <row r="14">
          <cell r="B14">
            <v>118</v>
          </cell>
        </row>
        <row r="15">
          <cell r="B15">
            <v>202</v>
          </cell>
        </row>
        <row r="16">
          <cell r="B16">
            <v>204</v>
          </cell>
        </row>
        <row r="17">
          <cell r="B17">
            <v>218</v>
          </cell>
        </row>
        <row r="18">
          <cell r="B18">
            <v>229</v>
          </cell>
        </row>
        <row r="19">
          <cell r="B19">
            <v>230</v>
          </cell>
        </row>
        <row r="20">
          <cell r="B20">
            <v>231</v>
          </cell>
        </row>
        <row r="21">
          <cell r="B21">
            <v>232</v>
          </cell>
        </row>
        <row r="22">
          <cell r="B22">
            <v>300</v>
          </cell>
        </row>
        <row r="23">
          <cell r="B23">
            <v>301</v>
          </cell>
        </row>
        <row r="24">
          <cell r="B24">
            <v>302</v>
          </cell>
        </row>
        <row r="25">
          <cell r="B25">
            <v>303</v>
          </cell>
        </row>
        <row r="26">
          <cell r="B26">
            <v>304</v>
          </cell>
        </row>
        <row r="27">
          <cell r="B27">
            <v>305</v>
          </cell>
        </row>
        <row r="28">
          <cell r="B28">
            <v>604</v>
          </cell>
        </row>
        <row r="29">
          <cell r="B29">
            <v>605</v>
          </cell>
        </row>
        <row r="30">
          <cell r="B30">
            <v>701</v>
          </cell>
        </row>
        <row r="31">
          <cell r="B31">
            <v>703</v>
          </cell>
        </row>
        <row r="32">
          <cell r="B32">
            <v>704</v>
          </cell>
        </row>
        <row r="33">
          <cell r="B33">
            <v>705</v>
          </cell>
        </row>
        <row r="34">
          <cell r="B34">
            <v>800</v>
          </cell>
        </row>
        <row r="35">
          <cell r="B35">
            <v>802</v>
          </cell>
        </row>
        <row r="36">
          <cell r="B36">
            <v>803</v>
          </cell>
        </row>
        <row r="37">
          <cell r="B37">
            <v>811</v>
          </cell>
        </row>
        <row r="38">
          <cell r="B38">
            <v>1102</v>
          </cell>
        </row>
        <row r="39">
          <cell r="B39">
            <v>1103</v>
          </cell>
        </row>
        <row r="40">
          <cell r="B40">
            <v>1107</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sheetData>
      <sheetData sheetId="10"/>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 val="Dólar"/>
      <sheetName val="Gastos"/>
      <sheetName val="lista-precio-mat-equipos"/>
    </sheetNames>
    <sheetDataSet>
      <sheetData sheetId="0" refreshError="1"/>
      <sheetData sheetId="1"/>
      <sheetData sheetId="2">
        <row r="2">
          <cell r="A2" t="str">
            <v>.</v>
          </cell>
        </row>
      </sheetData>
      <sheetData sheetId="3">
        <row r="2">
          <cell r="A2" t="str">
            <v>.</v>
          </cell>
        </row>
        <row r="3">
          <cell r="A3" t="str">
            <v>Acom. monofásica 3 hilos</v>
          </cell>
        </row>
        <row r="4">
          <cell r="A4" t="str">
            <v>Acom. monofásica 9 hilos</v>
          </cell>
        </row>
        <row r="5">
          <cell r="A5" t="str">
            <v>Acom. primaria XLPE 1/0</v>
          </cell>
        </row>
        <row r="6">
          <cell r="A6" t="str">
            <v>Acom. trifásica 4 hilos</v>
          </cell>
        </row>
        <row r="7">
          <cell r="A7" t="str">
            <v>Acom. trifásica 8 hilos</v>
          </cell>
        </row>
        <row r="8">
          <cell r="A8" t="str">
            <v>Al ACSR 1/0</v>
          </cell>
        </row>
        <row r="9">
          <cell r="A9" t="str">
            <v>Al ACSR 2</v>
          </cell>
        </row>
        <row r="10">
          <cell r="A10" t="str">
            <v>Al ACSR 2/0</v>
          </cell>
        </row>
        <row r="11">
          <cell r="A11" t="str">
            <v>Al ACSR 3/0</v>
          </cell>
        </row>
        <row r="12">
          <cell r="A12" t="str">
            <v>Al ACSR 4</v>
          </cell>
        </row>
        <row r="13">
          <cell r="A13" t="str">
            <v>Al ACSR 4/0</v>
          </cell>
        </row>
        <row r="14">
          <cell r="A14" t="str">
            <v>Bandeja de 10 cm</v>
          </cell>
        </row>
        <row r="15">
          <cell r="A15" t="str">
            <v>Bandeja de 20 cm</v>
          </cell>
        </row>
        <row r="16">
          <cell r="A16" t="str">
            <v>Bandeja de 30 cm</v>
          </cell>
        </row>
        <row r="17">
          <cell r="A17" t="str">
            <v>Bandeja de 40 cm</v>
          </cell>
        </row>
        <row r="18">
          <cell r="A18" t="str">
            <v>Bandeja de 60 cm</v>
          </cell>
        </row>
        <row r="19">
          <cell r="A19" t="str">
            <v>C. No. 1/0</v>
          </cell>
        </row>
        <row r="20">
          <cell r="A20" t="str">
            <v>C. No. 10</v>
          </cell>
        </row>
        <row r="21">
          <cell r="A21" t="str">
            <v>C. No. 12</v>
          </cell>
        </row>
        <row r="22">
          <cell r="A22" t="str">
            <v>C. No. 14</v>
          </cell>
        </row>
        <row r="23">
          <cell r="A23" t="str">
            <v>C. No. 2</v>
          </cell>
        </row>
        <row r="24">
          <cell r="A24" t="str">
            <v>C. No. 2/0</v>
          </cell>
        </row>
        <row r="25">
          <cell r="A25" t="str">
            <v>C. No. 250 mcm</v>
          </cell>
        </row>
        <row r="26">
          <cell r="A26" t="str">
            <v>C. No. 3/0</v>
          </cell>
        </row>
        <row r="27">
          <cell r="A27" t="str">
            <v>C. No. 300 mcm</v>
          </cell>
        </row>
        <row r="28">
          <cell r="A28" t="str">
            <v>C. No. 350 mcm</v>
          </cell>
        </row>
        <row r="29">
          <cell r="A29" t="str">
            <v>C. No. 4</v>
          </cell>
        </row>
        <row r="30">
          <cell r="A30" t="str">
            <v>C. No. 4/0</v>
          </cell>
        </row>
        <row r="31">
          <cell r="A31" t="str">
            <v>C. No. 400 mcm</v>
          </cell>
        </row>
        <row r="32">
          <cell r="A32" t="str">
            <v>C. No. 500 mcm</v>
          </cell>
        </row>
        <row r="33">
          <cell r="A33" t="str">
            <v>C. No. 6</v>
          </cell>
        </row>
        <row r="34">
          <cell r="A34" t="str">
            <v>C. No. 8</v>
          </cell>
        </row>
        <row r="35">
          <cell r="A35" t="str">
            <v>Cable UTP</v>
          </cell>
        </row>
        <row r="36">
          <cell r="A36" t="str">
            <v>Caja empalme 15x15</v>
          </cell>
        </row>
        <row r="37">
          <cell r="A37" t="str">
            <v>Caja subterránea 50x50, 60x60</v>
          </cell>
        </row>
        <row r="38">
          <cell r="A38" t="str">
            <v>Canaleta metálica 10x5</v>
          </cell>
        </row>
        <row r="39">
          <cell r="A39" t="str">
            <v>Canaleta plástica 20mm a 40 mm</v>
          </cell>
        </row>
        <row r="40">
          <cell r="A40" t="str">
            <v>Canaleta plástica 60 mm</v>
          </cell>
        </row>
        <row r="41">
          <cell r="A41" t="str">
            <v>Conduleta ½</v>
          </cell>
        </row>
        <row r="42">
          <cell r="A42" t="str">
            <v>Conduleta ¾</v>
          </cell>
        </row>
        <row r="43">
          <cell r="A43" t="str">
            <v>Conduleta 1</v>
          </cell>
        </row>
        <row r="44">
          <cell r="A44" t="str">
            <v>Conduleta 1 ¼</v>
          </cell>
        </row>
        <row r="45">
          <cell r="A45" t="str">
            <v>Conduleta 1 ½</v>
          </cell>
        </row>
        <row r="46">
          <cell r="A46" t="str">
            <v>Conduleta 2</v>
          </cell>
        </row>
        <row r="47">
          <cell r="A47" t="str">
            <v>Descarga a tierra</v>
          </cell>
        </row>
        <row r="48">
          <cell r="A48" t="str">
            <v>Gabinete telefónico 80x60x15 cm  sin regletas</v>
          </cell>
        </row>
        <row r="49">
          <cell r="A49" t="str">
            <v>Insatalación de caja 4x4 galvaniz</v>
          </cell>
        </row>
        <row r="50">
          <cell r="A50" t="str">
            <v>Insatalación de Tablero</v>
          </cell>
        </row>
        <row r="51">
          <cell r="A51" t="str">
            <v>Insatalación de Toma energia</v>
          </cell>
        </row>
        <row r="52">
          <cell r="A52" t="str">
            <v>Insatalación de Toma voz y datos</v>
          </cell>
        </row>
        <row r="53">
          <cell r="A53" t="str">
            <v>Lámpara Flrsc. 2x32 cielo falso con macho y encauchetado</v>
          </cell>
        </row>
        <row r="54">
          <cell r="A54" t="str">
            <v>Montaje de aisladero monofásico</v>
          </cell>
        </row>
        <row r="55">
          <cell r="A55" t="str">
            <v>Montaje de aisladero trifásico</v>
          </cell>
        </row>
        <row r="56">
          <cell r="A56" t="str">
            <v>Montaje de bajante en 2" Pulgadas</v>
          </cell>
        </row>
        <row r="57">
          <cell r="A57" t="str">
            <v>Montaje de bajante en 3" Pulgadas</v>
          </cell>
        </row>
        <row r="58">
          <cell r="A58" t="str">
            <v>Montaje de bajante por poste</v>
          </cell>
        </row>
        <row r="59">
          <cell r="A59" t="str">
            <v>Montaje de bajante y caja intemperie</v>
          </cell>
        </row>
        <row r="60">
          <cell r="A60" t="str">
            <v>Montaje de brecha por pavimento</v>
          </cell>
        </row>
        <row r="61">
          <cell r="A61" t="str">
            <v>Montaje de brecha por zona verde</v>
          </cell>
        </row>
        <row r="62">
          <cell r="A62" t="str">
            <v>Montaje de caja 50x50</v>
          </cell>
        </row>
        <row r="63">
          <cell r="A63" t="str">
            <v>Montaje de caja 60x60</v>
          </cell>
        </row>
        <row r="64">
          <cell r="A64" t="str">
            <v>Montaje de caja 60x80</v>
          </cell>
        </row>
        <row r="65">
          <cell r="A65" t="str">
            <v>Montaje de caja RS3-002</v>
          </cell>
        </row>
        <row r="66">
          <cell r="A66" t="str">
            <v>Montaje de cono premoldeado</v>
          </cell>
        </row>
        <row r="67">
          <cell r="A67" t="str">
            <v>Montaje de defensa</v>
          </cell>
        </row>
        <row r="68">
          <cell r="A68" t="str">
            <v>Montaje de descaga secundaria</v>
          </cell>
        </row>
        <row r="69">
          <cell r="A69" t="str">
            <v>Montaje de descarga primaria</v>
          </cell>
        </row>
        <row r="70">
          <cell r="A70" t="str">
            <v>Montaje de estribo</v>
          </cell>
        </row>
        <row r="71">
          <cell r="A71" t="str">
            <v>Montaje de lámpara sodio 250W</v>
          </cell>
        </row>
        <row r="72">
          <cell r="A72" t="str">
            <v>Montaje de lámpara sodio 400W</v>
          </cell>
        </row>
        <row r="73">
          <cell r="A73" t="str">
            <v>Montaje de lámpara sodio 70W</v>
          </cell>
        </row>
        <row r="74">
          <cell r="A74" t="str">
            <v>Montaje de línea monofásica No. 2 ACSR</v>
          </cell>
        </row>
        <row r="75">
          <cell r="A75" t="str">
            <v>Montaje de línea secundaria No. 2-1/0</v>
          </cell>
        </row>
        <row r="76">
          <cell r="A76" t="str">
            <v>Montaje de línea trifásica 266.8 y 4/0</v>
          </cell>
        </row>
        <row r="77">
          <cell r="A77" t="str">
            <v>Montaje de línea trifásica No. 1/0 ACSR</v>
          </cell>
        </row>
        <row r="78">
          <cell r="A78" t="str">
            <v>Montaje de línea trifásica No. 2 ACSR</v>
          </cell>
        </row>
        <row r="79">
          <cell r="A79" t="str">
            <v>Montaje de poste concreto 12 mts pluma</v>
          </cell>
        </row>
        <row r="80">
          <cell r="A80" t="str">
            <v>Montaje de poste concreto 8 mts pluma</v>
          </cell>
        </row>
        <row r="81">
          <cell r="A81" t="str">
            <v>Montaje de poste de concreto 12 mts</v>
          </cell>
        </row>
        <row r="82">
          <cell r="A82" t="str">
            <v>Montaje de poste de concreto 14 mts</v>
          </cell>
        </row>
        <row r="83">
          <cell r="A83" t="str">
            <v>Montaje de poste de concreto 8 mts</v>
          </cell>
        </row>
        <row r="84">
          <cell r="A84" t="str">
            <v>Montaje de poste de madera de 10 mts</v>
          </cell>
        </row>
        <row r="85">
          <cell r="A85" t="str">
            <v>Montaje de poste de madera de 12 mts</v>
          </cell>
        </row>
        <row r="86">
          <cell r="A86" t="str">
            <v>Montaje de RA020 CONTADOR DOMICILIARIO</v>
          </cell>
        </row>
        <row r="87">
          <cell r="A87" t="str">
            <v>Montaje de retenida primaria</v>
          </cell>
        </row>
        <row r="88">
          <cell r="A88" t="str">
            <v xml:space="preserve">Montaje de retenida secundaria </v>
          </cell>
        </row>
        <row r="89">
          <cell r="A89" t="str">
            <v>Montaje de transformador monofásico</v>
          </cell>
        </row>
        <row r="90">
          <cell r="A90" t="str">
            <v>Montaje de transformador trifásico</v>
          </cell>
        </row>
        <row r="91">
          <cell r="A91" t="str">
            <v>Montaje de tratamiento con bentonita</v>
          </cell>
        </row>
        <row r="92">
          <cell r="A92" t="str">
            <v>Montaje de vestida monofásica al 1,50 y 2,40</v>
          </cell>
        </row>
        <row r="93">
          <cell r="A93" t="str">
            <v>Montaje de vestida monofásica al centro</v>
          </cell>
        </row>
        <row r="94">
          <cell r="A94" t="str">
            <v>Montaje de vestida secundaria</v>
          </cell>
        </row>
        <row r="95">
          <cell r="A95" t="str">
            <v>Montaje de vestida trifásica en 1,50 y 2,40</v>
          </cell>
        </row>
        <row r="96">
          <cell r="A96" t="str">
            <v>Ojo de Buey en cielo</v>
          </cell>
        </row>
        <row r="97">
          <cell r="A97" t="str">
            <v>Patch panel de 16 puertos</v>
          </cell>
        </row>
        <row r="98">
          <cell r="A98" t="str">
            <v>Patch panel de 24 puertos</v>
          </cell>
        </row>
        <row r="99">
          <cell r="A99" t="str">
            <v>Patch panel de 48 puertos</v>
          </cell>
        </row>
        <row r="100">
          <cell r="A100" t="str">
            <v>Pintada de poste - incluye pintura</v>
          </cell>
        </row>
        <row r="101">
          <cell r="A101" t="str">
            <v>Rack autosoportado</v>
          </cell>
        </row>
        <row r="102">
          <cell r="A102" t="str">
            <v>Regleta S66 50 pares</v>
          </cell>
        </row>
        <row r="103">
          <cell r="A103" t="str">
            <v>Retempla de línea monofásica</v>
          </cell>
        </row>
        <row r="104">
          <cell r="A104" t="str">
            <v>Retempla de línea secundaria</v>
          </cell>
        </row>
        <row r="105">
          <cell r="A105" t="str">
            <v>Retempla de línea trifásica No. 4/0-266 8</v>
          </cell>
        </row>
        <row r="106">
          <cell r="A106" t="str">
            <v>Retempla de línea trifásica No. 4-1/0</v>
          </cell>
        </row>
        <row r="107">
          <cell r="A107" t="str">
            <v>Retiro de aisladero monofásico</v>
          </cell>
        </row>
        <row r="108">
          <cell r="A108" t="str">
            <v>Retiro de aisladero trifásico</v>
          </cell>
        </row>
        <row r="109">
          <cell r="A109" t="str">
            <v>Retiro de lámpara de 70 y 125 W</v>
          </cell>
        </row>
        <row r="110">
          <cell r="A110" t="str">
            <v>Retiro de línea monofásica</v>
          </cell>
        </row>
        <row r="111">
          <cell r="A111" t="str">
            <v>Retiro de línea secundaira</v>
          </cell>
        </row>
        <row r="112">
          <cell r="A112" t="str">
            <v>Retiro de línea trifásica No. 4/0-266,8</v>
          </cell>
        </row>
        <row r="113">
          <cell r="A113" t="str">
            <v>Retiro de línea trifásica No. 4-2-1/0</v>
          </cell>
        </row>
        <row r="114">
          <cell r="A114" t="str">
            <v>Retiro de poste de concreto de 12 mts</v>
          </cell>
        </row>
        <row r="115">
          <cell r="A115" t="str">
            <v>Retiro de poste de concreto de 8 mts</v>
          </cell>
        </row>
        <row r="116">
          <cell r="A116" t="str">
            <v>Retiro de poste de madera de 10 mts</v>
          </cell>
        </row>
        <row r="117">
          <cell r="A117" t="str">
            <v>Retiro de poste de madera de 12 mts</v>
          </cell>
        </row>
        <row r="118">
          <cell r="A118" t="str">
            <v>Retiro de poste de madera de 8 mts</v>
          </cell>
        </row>
        <row r="119">
          <cell r="A119" t="str">
            <v>Salida breaker</v>
          </cell>
        </row>
        <row r="120">
          <cell r="A120" t="str">
            <v>Salida EMT</v>
          </cell>
        </row>
        <row r="121">
          <cell r="A121" t="str">
            <v>Salida Interruptor PVC</v>
          </cell>
        </row>
        <row r="122">
          <cell r="A122" t="str">
            <v>Salida Plafon en PVC</v>
          </cell>
        </row>
        <row r="123">
          <cell r="A123" t="str">
            <v>Salida Sonido en PVC sin alambrar y sin aparatear</v>
          </cell>
        </row>
        <row r="124">
          <cell r="A124" t="str">
            <v>Salida Tomacorriente ESTUFA 3X50</v>
          </cell>
        </row>
        <row r="125">
          <cell r="A125" t="str">
            <v>Salida Tomacorriente PVC</v>
          </cell>
        </row>
        <row r="126">
          <cell r="A126" t="str">
            <v>Salida Voz y Datos Toma doble (50 mts de cable)</v>
          </cell>
        </row>
        <row r="127">
          <cell r="A127" t="str">
            <v>Soldadura exotérmica</v>
          </cell>
        </row>
        <row r="128">
          <cell r="A128" t="str">
            <v>T. EMT ½</v>
          </cell>
        </row>
        <row r="129">
          <cell r="A129" t="str">
            <v>T. EMT ¾</v>
          </cell>
        </row>
        <row r="130">
          <cell r="A130" t="str">
            <v>T. EMT 1</v>
          </cell>
        </row>
        <row r="131">
          <cell r="A131" t="str">
            <v>T. EMT 1 ¼</v>
          </cell>
        </row>
        <row r="132">
          <cell r="A132" t="str">
            <v>T. EMT 1 ½</v>
          </cell>
        </row>
        <row r="133">
          <cell r="A133" t="str">
            <v>T. EMT 2</v>
          </cell>
        </row>
        <row r="134">
          <cell r="A134" t="str">
            <v>T. EMT 3</v>
          </cell>
        </row>
        <row r="135">
          <cell r="A135" t="str">
            <v>T. EMT 4</v>
          </cell>
        </row>
        <row r="136">
          <cell r="A136" t="str">
            <v>T. PVC ½</v>
          </cell>
        </row>
        <row r="137">
          <cell r="A137" t="str">
            <v>T. PVC ¾</v>
          </cell>
        </row>
        <row r="138">
          <cell r="A138" t="str">
            <v>T. PVC 1</v>
          </cell>
        </row>
        <row r="139">
          <cell r="A139" t="str">
            <v>T. PVC 1 ¼</v>
          </cell>
        </row>
        <row r="140">
          <cell r="A140" t="str">
            <v>T. PVC 1 ½</v>
          </cell>
        </row>
        <row r="141">
          <cell r="A141" t="str">
            <v>T. PVC 2</v>
          </cell>
        </row>
        <row r="142">
          <cell r="A142" t="str">
            <v>T. PVC 3</v>
          </cell>
        </row>
        <row r="143">
          <cell r="A143" t="str">
            <v>T. PVC 4</v>
          </cell>
        </row>
        <row r="144">
          <cell r="A144" t="str">
            <v>T. TMG ½</v>
          </cell>
        </row>
        <row r="145">
          <cell r="A145" t="str">
            <v>T. TMG ¾</v>
          </cell>
        </row>
        <row r="146">
          <cell r="A146" t="str">
            <v>T. TMG 1</v>
          </cell>
        </row>
        <row r="147">
          <cell r="A147" t="str">
            <v>T. TMG 1 ¼</v>
          </cell>
        </row>
        <row r="148">
          <cell r="A148" t="str">
            <v>T. TMG 1 ½</v>
          </cell>
        </row>
        <row r="149">
          <cell r="A149" t="str">
            <v>T. TMG 2</v>
          </cell>
        </row>
        <row r="150">
          <cell r="A150" t="str">
            <v>T. TMG 3</v>
          </cell>
        </row>
        <row r="151">
          <cell r="A151" t="str">
            <v>T. TMG 4</v>
          </cell>
        </row>
        <row r="152">
          <cell r="A152" t="str">
            <v>Trasl. de aisladero monofásico</v>
          </cell>
        </row>
        <row r="153">
          <cell r="A153" t="str">
            <v>Trasl. de aisladero trifásico</v>
          </cell>
        </row>
        <row r="154">
          <cell r="A154" t="str">
            <v>Trasl. de lámpara de 250-400W</v>
          </cell>
        </row>
        <row r="155">
          <cell r="A155" t="str">
            <v>Trasl. de lámpara de 70-125W</v>
          </cell>
        </row>
        <row r="156">
          <cell r="A156" t="str">
            <v>Trasl. de línea monofásica No. 4-2-1/0</v>
          </cell>
        </row>
        <row r="157">
          <cell r="A157" t="str">
            <v>Trasl. de línea secundaria</v>
          </cell>
        </row>
        <row r="158">
          <cell r="A158" t="str">
            <v>Trasl. de línea trifásica No. 4/0 266,8</v>
          </cell>
        </row>
        <row r="159">
          <cell r="A159" t="str">
            <v>Trasl. de línea trifásica No. 4-2-1/0 ACSR</v>
          </cell>
        </row>
        <row r="160">
          <cell r="A160" t="str">
            <v>Trasl. de poste de concreto de 12 mts</v>
          </cell>
        </row>
        <row r="161">
          <cell r="A161" t="str">
            <v>Trasl. de poste de concreto de 8 mts</v>
          </cell>
        </row>
        <row r="162">
          <cell r="A162" t="str">
            <v>Trasl. de poste de madera de 10 mts</v>
          </cell>
        </row>
        <row r="163">
          <cell r="A163" t="str">
            <v>Trasl. de poste de madera de 12 mts</v>
          </cell>
        </row>
        <row r="164">
          <cell r="A164" t="str">
            <v>Trasl. de poste de madera de 8 mts</v>
          </cell>
        </row>
        <row r="165">
          <cell r="A165" t="str">
            <v>Trasl. de transformador monofásico</v>
          </cell>
        </row>
        <row r="166">
          <cell r="A166" t="str">
            <v>Trasl. de transformador trifásico</v>
          </cell>
        </row>
        <row r="167">
          <cell r="A167" t="str">
            <v>Trenza Sec. 1F # 1/0</v>
          </cell>
        </row>
        <row r="168">
          <cell r="A168" t="str">
            <v>Trenza Sec. 1F # 2</v>
          </cell>
        </row>
        <row r="169">
          <cell r="A169" t="str">
            <v>Trenza Sec. 1F # 2/0</v>
          </cell>
        </row>
        <row r="170">
          <cell r="A170" t="str">
            <v>Trenza Sec. 1F # 3//</v>
          </cell>
        </row>
        <row r="171">
          <cell r="A171" t="str">
            <v>Trenza Sec. 1F # 4</v>
          </cell>
        </row>
        <row r="172">
          <cell r="A172" t="str">
            <v>Trenza Sec. 1F # 4/0</v>
          </cell>
        </row>
        <row r="173">
          <cell r="A173" t="str">
            <v>Trenza Sec. 1F # 6</v>
          </cell>
        </row>
        <row r="174">
          <cell r="A174" t="str">
            <v>Trenza Sec. 3F # 1/0</v>
          </cell>
        </row>
        <row r="175">
          <cell r="A175" t="str">
            <v>Trenza Sec. 3F # 2</v>
          </cell>
        </row>
        <row r="176">
          <cell r="A176" t="str">
            <v>Trenza Sec. 3F # 2/0</v>
          </cell>
        </row>
        <row r="177">
          <cell r="A177" t="str">
            <v>Trenza Sec. 3F # 3//</v>
          </cell>
        </row>
        <row r="178">
          <cell r="A178" t="str">
            <v>Trenza Sec. 3F # 4</v>
          </cell>
        </row>
        <row r="179">
          <cell r="A179" t="str">
            <v>Trenza Sec. 3F # 4/0</v>
          </cell>
        </row>
        <row r="180">
          <cell r="A180" t="str">
            <v>Trenza Sec. 3F # 6</v>
          </cell>
        </row>
        <row r="181">
          <cell r="A181" t="str">
            <v>Viento convencional</v>
          </cell>
        </row>
        <row r="182">
          <cell r="A182" t="str">
            <v>Viento Farol</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OER Register"/>
      <sheetName val="Hoja1"/>
      <sheetName val="LISTS-FOR INTERNAL USE ONLY"/>
      <sheetName val="Fleet"/>
      <sheetName val="Parameters"/>
    </sheetNames>
    <sheetDataSet>
      <sheetData sheetId="0" refreshError="1"/>
      <sheetData sheetId="1" refreshError="1"/>
      <sheetData sheetId="2" refreshError="1">
        <row r="8">
          <cell r="B8" t="str">
            <v>In Progress</v>
          </cell>
        </row>
        <row r="9">
          <cell r="B9" t="str">
            <v>For Approval</v>
          </cell>
        </row>
        <row r="10">
          <cell r="B10" t="str">
            <v>Approved</v>
          </cell>
        </row>
        <row r="11">
          <cell r="B11" t="str">
            <v>Defining scope</v>
          </cell>
        </row>
        <row r="12">
          <cell r="B12" t="str">
            <v>TBD</v>
          </cell>
        </row>
        <row r="13">
          <cell r="B13" t="str">
            <v>Voided</v>
          </cell>
        </row>
        <row r="17">
          <cell r="B17" t="str">
            <v>Johnny Campo</v>
          </cell>
        </row>
        <row r="18">
          <cell r="B18" t="str">
            <v>Operation Manager</v>
          </cell>
        </row>
        <row r="19">
          <cell r="B19" t="str">
            <v>Purchasing</v>
          </cell>
        </row>
        <row r="20">
          <cell r="B20" t="str">
            <v>Peter Tilston</v>
          </cell>
        </row>
        <row r="21">
          <cell r="B21" t="str">
            <v>Jaime Urjel</v>
          </cell>
        </row>
        <row r="22">
          <cell r="B22" t="str">
            <v>Harold McBride</v>
          </cell>
        </row>
        <row r="23">
          <cell r="B23" t="str">
            <v>Chris Phillips</v>
          </cell>
        </row>
        <row r="24">
          <cell r="B24" t="str">
            <v>Reinhold Schmidt</v>
          </cell>
        </row>
        <row r="25">
          <cell r="B25" t="str">
            <v>Gary Nagle</v>
          </cell>
        </row>
      </sheetData>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ADY MIX"/>
      <sheetName val="READY MIX CLIENTE"/>
      <sheetName val="SILOS"/>
      <sheetName val="SILOS CLIENTE"/>
      <sheetName val="TRITURADORA"/>
      <sheetName val="TRITURADORA CLIENTE"/>
      <sheetName val="OTROS MONTAJES"/>
      <sheetName val="OTROS MONTAJES CLIENTE"/>
      <sheetName val="TARIFAS DE VENTA "/>
      <sheetName val="TARIFAS DE VENTA CLIENTE"/>
      <sheetName val="CONTROL VALOR VENTA"/>
      <sheetName val="APUS"/>
      <sheetName val="VAR"/>
      <sheetName val="RESUMEN"/>
      <sheetName val="DESGLOSE"/>
      <sheetName val="FABRICACIONES"/>
      <sheetName val="QAQC FABRIC"/>
      <sheetName val="PINTURA"/>
      <sheetName val="GROUTING"/>
      <sheetName val="RENDIMIENTOS"/>
      <sheetName val="TOPOGRAFIA"/>
      <sheetName val="SUBCON"/>
      <sheetName val="OTROS MO"/>
      <sheetName val="CONS"/>
      <sheetName val="EQUI"/>
      <sheetName val="SUPERV"/>
      <sheetName val="INDIR"/>
      <sheetName val="CALC-MOD"/>
      <sheetName val="MOD GUATEMALA"/>
      <sheetName val="F-IIA-320"/>
      <sheetName val="SALAR"/>
      <sheetName val="DOT"/>
      <sheetName val="NOM-1T"/>
      <sheetName val="NOM-2T"/>
      <sheetName val="NOM-3T"/>
      <sheetName val="BASE EQUI"/>
      <sheetName val="BASE CONS"/>
      <sheetName val="referencia dotación"/>
      <sheetName val="LISTS-FOR INTERNAL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GLOSE"/>
      <sheetName val="VAR"/>
      <sheetName val="INDIR"/>
      <sheetName val="SUPERV"/>
      <sheetName val="SUBCON"/>
      <sheetName val="APU"/>
      <sheetName val="CALC-MOD"/>
      <sheetName val="CONS"/>
      <sheetName val="MOD PERU"/>
      <sheetName val="FACT. PREST PERU"/>
      <sheetName val="OTROS MO"/>
      <sheetName val="EQUI"/>
      <sheetName val="F-IIA-320"/>
      <sheetName val="SALAR"/>
      <sheetName val="DOT"/>
      <sheetName val="BASE EQUI"/>
      <sheetName val="BASE CONS"/>
      <sheetName val="referencia dotación"/>
      <sheetName val="INSTAL"/>
      <sheetName val="NOM-1T"/>
      <sheetName val="SUMINISTRO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otización"/>
      <sheetName val="Indicadores Gestión"/>
      <sheetName val="PR-04"/>
      <sheetName val="Hoja1"/>
      <sheetName val="tipo_recurso"/>
      <sheetName val="Listado"/>
      <sheetName val="tipos_entidad"/>
      <sheetName val="Unidades"/>
    </sheetNames>
    <sheetDataSet>
      <sheetData sheetId="0"/>
      <sheetData sheetId="1">
        <row r="2">
          <cell r="A2" t="str">
            <v>REGIONAL CUNDINAMARCA</v>
          </cell>
        </row>
      </sheetData>
      <sheetData sheetId="2">
        <row r="2">
          <cell r="A2" t="str">
            <v>REGIONAL CUNDINAMARCA</v>
          </cell>
        </row>
      </sheetData>
      <sheetData sheetId="3">
        <row r="9">
          <cell r="E9" t="str">
            <v>EDGAR EDUARDO HERNANDEZ Q.</v>
          </cell>
        </row>
      </sheetData>
      <sheetData sheetId="4">
        <row r="9">
          <cell r="E9" t="str">
            <v>EDGAR EDUARDO HERNANDEZ Q.</v>
          </cell>
        </row>
      </sheetData>
      <sheetData sheetId="5"/>
      <sheetData sheetId="6"/>
      <sheetData sheetId="7">
        <row r="8">
          <cell r="E8" t="str">
            <v>BIMESTRE: JULIO - AGOSTO DE 2001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CONS"/>
      <sheetName val="EQUI"/>
      <sheetName val="OTROS MO"/>
      <sheetName val="O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1998</v>
          </cell>
          <cell r="H522">
            <v>1999</v>
          </cell>
          <cell r="I522">
            <v>2000</v>
          </cell>
          <cell r="J522">
            <v>2001</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1998</v>
          </cell>
          <cell r="H742">
            <v>1999</v>
          </cell>
          <cell r="I742">
            <v>2000</v>
          </cell>
          <cell r="J742">
            <v>2001</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CANTIDADES"/>
      <sheetName val=" Formulario No. 12"/>
      <sheetName val=" Formulario No. 12 directos"/>
      <sheetName val="Explanaciones"/>
      <sheetName val="Afirmados Sub bases y Bases"/>
      <sheetName val="Pavimentos Asfálticos"/>
      <sheetName val="Estructuras y Drenajes"/>
      <sheetName val="Señalización y Seguridad"/>
      <sheetName val="Obras Varias"/>
      <sheetName val="AUXILIARES"/>
      <sheetName val="CALCULO DE FACTOR PRESTACIONAL"/>
      <sheetName val="INSUMOS"/>
    </sheetNames>
    <sheetDataSet>
      <sheetData sheetId="0">
        <row r="104">
          <cell r="B104">
            <v>0.15329999999999999</v>
          </cell>
        </row>
        <row r="105">
          <cell r="B105">
            <v>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D7H"/>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NO HONDA (2)"/>
      <sheetName val="INDICE"/>
      <sheetName val="Equipo"/>
      <sheetName val="materiales"/>
      <sheetName val="otros"/>
      <sheetName val="LOCALIZACION ESTRUCTURAS"/>
      <sheetName val="LOCALIZACION CARRETERAS"/>
      <sheetName val="200.1"/>
      <sheetName val="200.2"/>
      <sheetName val="200P ROCERIA"/>
      <sheetName val="201.1"/>
      <sheetName val="201.2"/>
      <sheetName val="201.1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20.3"/>
      <sheetName val="320.4"/>
      <sheetName val="330.1"/>
      <sheetName val="330.2"/>
      <sheetName val="340.1"/>
      <sheetName val="340.2"/>
      <sheetName val="340.3"/>
      <sheetName val="341.1"/>
      <sheetName val="341.2"/>
      <sheetName val="342P"/>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1"/>
      <sheetName val="450.1P COMPRADA"/>
      <sheetName val="450.2"/>
      <sheetName val="450.2P COMPRADA"/>
      <sheetName val="450.3"/>
      <sheetName val="450.3P COMPRADA"/>
      <sheetName val="450.4"/>
      <sheetName val="450.4P COMPRADA"/>
      <sheetName val="450.5"/>
      <sheetName val="451.1"/>
      <sheetName val="451.1P COMPRADA"/>
      <sheetName val="451.2"/>
      <sheetName val="451.2P COMPRADA"/>
      <sheetName val="451.3"/>
      <sheetName val="451.3P COMPRADA"/>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P"/>
      <sheetName val="462.2P"/>
      <sheetName val="462.3P"/>
      <sheetName val="462.4P"/>
      <sheetName val="462.5"/>
      <sheetName val="500"/>
      <sheetName val="510"/>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
      <sheetName val="632P"/>
      <sheetName val="640.1"/>
      <sheetName val="640.2"/>
      <sheetName val="640.3"/>
      <sheetName val="64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P"/>
      <sheetName val="670.2"/>
      <sheetName val="671"/>
      <sheetName val="672"/>
      <sheetName val="673,2"/>
      <sheetName val="673,1"/>
      <sheetName val="673.3"/>
      <sheetName val="674P"/>
      <sheetName val="674,1 Y 674,2"/>
      <sheetName val="675.1"/>
      <sheetName val="675.2"/>
      <sheetName val="675.3"/>
      <sheetName val="676"/>
      <sheetName val="680.1"/>
      <sheetName val="680.2"/>
      <sheetName val="680.3"/>
      <sheetName val="810P"/>
      <sheetName val="681,1"/>
      <sheetName val="682,1"/>
      <sheetName val="700.1"/>
      <sheetName val="700.3"/>
      <sheetName val="700P BANDAS SONORAS "/>
      <sheetName val="701,1"/>
      <sheetName val="710.1"/>
      <sheetName val="710.2"/>
      <sheetName val="710.3"/>
      <sheetName val="710.4"/>
      <sheetName val="710.5"/>
      <sheetName val="720"/>
      <sheetName val="730.1"/>
      <sheetName val="730.2"/>
      <sheetName val="740"/>
      <sheetName val="800.1"/>
      <sheetName val="800.2"/>
      <sheetName val="800.3"/>
      <sheetName val="800.4"/>
      <sheetName val="800P"/>
      <sheetName val="810.1"/>
      <sheetName val="810.1P"/>
      <sheetName val="810.2"/>
      <sheetName val="812.1"/>
      <sheetName val="815P"/>
      <sheetName val="900.1"/>
      <sheetName val="900.2"/>
      <sheetName val="900.3"/>
      <sheetName val="MURO TIERRA ARMADA EN GEOTEXTIL"/>
      <sheetName val="234,1 AFIN DE TALUDES"/>
      <sheetName val="Hoja1"/>
      <sheetName val="Hoja2"/>
      <sheetName val="Hoja3"/>
      <sheetName val="Hoja4"/>
    </sheetNames>
    <sheetDataSet>
      <sheetData sheetId="0" refreshError="1"/>
      <sheetData sheetId="1" refreshError="1">
        <row r="1">
          <cell r="A1" t="str">
            <v>ITEM</v>
          </cell>
          <cell r="B1" t="str">
            <v>DESCRIPCION</v>
          </cell>
          <cell r="C1" t="str">
            <v xml:space="preserve">UNIDAD </v>
          </cell>
          <cell r="D1" t="str">
            <v>COSTO TOTAL</v>
          </cell>
          <cell r="E1" t="str">
            <v>CUBS</v>
          </cell>
        </row>
        <row r="2">
          <cell r="A2" t="str">
            <v>200.1</v>
          </cell>
          <cell r="B2" t="str">
            <v xml:space="preserve"> DESMONTE Y LIMPIEZA EN BOSQUE           </v>
          </cell>
          <cell r="C2" t="str">
            <v xml:space="preserve"> HA</v>
          </cell>
          <cell r="D2">
            <v>1488047</v>
          </cell>
          <cell r="E2" t="str">
            <v>3.6.1.2.1</v>
          </cell>
        </row>
        <row r="3">
          <cell r="A3" t="str">
            <v>200.2</v>
          </cell>
          <cell r="B3" t="str">
            <v xml:space="preserve">DESMONTE Y LIMPIEZA EN ZONAS NO BOSCOSAS           </v>
          </cell>
          <cell r="C3" t="str">
            <v xml:space="preserve"> HA</v>
          </cell>
          <cell r="D3">
            <v>606549.62797619053</v>
          </cell>
          <cell r="E3" t="str">
            <v>3.6.1.2.3</v>
          </cell>
        </row>
        <row r="4">
          <cell r="A4" t="str">
            <v>200P1</v>
          </cell>
          <cell r="B4" t="str">
            <v>LOCALIZACION ESTRUCTURAS</v>
          </cell>
          <cell r="C4" t="str">
            <v>M²</v>
          </cell>
          <cell r="D4">
            <v>253</v>
          </cell>
          <cell r="E4" t="str">
            <v>3.6.1.1.1 </v>
          </cell>
        </row>
        <row r="5">
          <cell r="A5" t="str">
            <v>200P2</v>
          </cell>
          <cell r="B5" t="str">
            <v>LOCALIZACION CARRETERAS</v>
          </cell>
          <cell r="C5" t="str">
            <v>ML</v>
          </cell>
          <cell r="D5">
            <v>368</v>
          </cell>
          <cell r="E5" t="str">
            <v> 3.6.1.1.2 </v>
          </cell>
        </row>
        <row r="6">
          <cell r="A6" t="str">
            <v>200P3</v>
          </cell>
          <cell r="B6" t="str">
            <v>ROCERIA</v>
          </cell>
          <cell r="C6" t="str">
            <v>HA</v>
          </cell>
          <cell r="D6">
            <v>291400.41666666669</v>
          </cell>
          <cell r="E6" t="str">
            <v>3.2.1.17.1</v>
          </cell>
        </row>
        <row r="7">
          <cell r="A7" t="str">
            <v>201.1</v>
          </cell>
          <cell r="B7" t="str">
            <v>DEMOLICIÓN DE EDIFICACIONES.</v>
          </cell>
          <cell r="C7" t="str">
            <v>M²</v>
          </cell>
          <cell r="D7">
            <v>8280</v>
          </cell>
          <cell r="E7" t="str">
            <v>3.6.1.3.11</v>
          </cell>
        </row>
        <row r="8">
          <cell r="A8" t="str">
            <v>201.10</v>
          </cell>
          <cell r="B8" t="str">
            <v>REMOCION DE OBSTACULOS</v>
          </cell>
          <cell r="C8" t="str">
            <v>U Y ML</v>
          </cell>
          <cell r="D8">
            <v>0</v>
          </cell>
          <cell r="E8" t="str">
            <v>3.6.1.3.35</v>
          </cell>
        </row>
        <row r="9">
          <cell r="A9" t="str">
            <v>201.11</v>
          </cell>
          <cell r="B9" t="str">
            <v xml:space="preserve">REMOCION SERVICIOS EXISTENTES    </v>
          </cell>
          <cell r="C9" t="str">
            <v>U</v>
          </cell>
          <cell r="D9">
            <v>0</v>
          </cell>
          <cell r="E9" t="str">
            <v>3.6.1.3</v>
          </cell>
        </row>
        <row r="10">
          <cell r="A10" t="str">
            <v>201.12</v>
          </cell>
          <cell r="B10" t="str">
            <v>REMOCION DE ALCANTARILLAS</v>
          </cell>
          <cell r="C10" t="str">
            <v>ML</v>
          </cell>
          <cell r="D10">
            <v>44722</v>
          </cell>
          <cell r="E10" t="str">
            <v>3.6.1.3.47</v>
          </cell>
        </row>
        <row r="11">
          <cell r="A11" t="str">
            <v>201.13</v>
          </cell>
          <cell r="B11" t="str">
            <v xml:space="preserve">REMOCION DE CERCAS DE ALAMBRE       </v>
          </cell>
          <cell r="C11" t="str">
            <v>ML</v>
          </cell>
          <cell r="D11">
            <v>2442</v>
          </cell>
          <cell r="E11" t="str">
            <v>3.6.1.3</v>
          </cell>
        </row>
        <row r="12">
          <cell r="A12" t="str">
            <v>201.14</v>
          </cell>
          <cell r="B12" t="str">
            <v xml:space="preserve">REMOCION SERVICIOS EXISTENTES </v>
          </cell>
          <cell r="C12" t="str">
            <v>ML</v>
          </cell>
          <cell r="D12">
            <v>0</v>
          </cell>
          <cell r="E12" t="str">
            <v>3.6.1.3.9</v>
          </cell>
        </row>
        <row r="13">
          <cell r="A13" t="str">
            <v>201.15</v>
          </cell>
          <cell r="B13" t="str">
            <v>REMOCION DE OBSTACULOS</v>
          </cell>
          <cell r="C13" t="str">
            <v>U Y ML</v>
          </cell>
          <cell r="D13">
            <v>0</v>
          </cell>
          <cell r="E13" t="str">
            <v>3.6.1.3</v>
          </cell>
        </row>
        <row r="14">
          <cell r="A14" t="str">
            <v>201.2</v>
          </cell>
          <cell r="B14" t="str">
            <v>DEMOLICION DE ESTRUCTURAS</v>
          </cell>
          <cell r="C14" t="str">
            <v>M³</v>
          </cell>
          <cell r="D14">
            <v>80803</v>
          </cell>
          <cell r="E14" t="str">
            <v>3.6.1.3.11</v>
          </cell>
        </row>
        <row r="15">
          <cell r="A15" t="str">
            <v>201.2P</v>
          </cell>
          <cell r="B15" t="str">
            <v>DEMOLICION DE ESTRUCTURAS (CONCRETO CICLOPEO)</v>
          </cell>
          <cell r="C15" t="str">
            <v>M³</v>
          </cell>
          <cell r="D15">
            <v>45956</v>
          </cell>
          <cell r="E15" t="str">
            <v>3.6.1.3.11</v>
          </cell>
        </row>
        <row r="16">
          <cell r="A16" t="str">
            <v>201.2P</v>
          </cell>
          <cell r="B16" t="str">
            <v>DEMOLICION DE ESTRUCTURAS (CONCRETO REFORZADO)</v>
          </cell>
          <cell r="C16" t="str">
            <v>M³</v>
          </cell>
          <cell r="D16">
            <v>67179</v>
          </cell>
          <cell r="E16" t="str">
            <v>3.6.1.3.11</v>
          </cell>
        </row>
        <row r="17">
          <cell r="A17" t="str">
            <v>201.3</v>
          </cell>
          <cell r="B17" t="str">
            <v xml:space="preserve">DEMOLICION PISOS, ANDENES Y BORDILLOS DE CONCRETO.  </v>
          </cell>
          <cell r="C17" t="str">
            <v>M³</v>
          </cell>
          <cell r="D17">
            <v>71285</v>
          </cell>
          <cell r="E17" t="str">
            <v>3.6.1.3.15</v>
          </cell>
        </row>
        <row r="18">
          <cell r="A18" t="str">
            <v>201.3P</v>
          </cell>
          <cell r="B18" t="str">
            <v xml:space="preserve">DEMOLICION DE PAVIMENTOS DE CONCRETO.    </v>
          </cell>
          <cell r="C18" t="str">
            <v>M³</v>
          </cell>
          <cell r="D18">
            <v>115633</v>
          </cell>
          <cell r="E18" t="str">
            <v>3.6.1.3.15</v>
          </cell>
        </row>
        <row r="19">
          <cell r="A19" t="str">
            <v>201.4</v>
          </cell>
          <cell r="B19" t="str">
            <v xml:space="preserve">DEMOLICION DE OBSTACULOS.   </v>
          </cell>
          <cell r="C19" t="str">
            <v>M³</v>
          </cell>
          <cell r="D19">
            <v>0</v>
          </cell>
          <cell r="E19" t="str">
            <v>3.6.1.3.14</v>
          </cell>
        </row>
        <row r="20">
          <cell r="A20" t="str">
            <v>201.5</v>
          </cell>
          <cell r="B20" t="str">
            <v>DEMOLICIÓN DE EDIFICACIONES.</v>
          </cell>
          <cell r="C20" t="str">
            <v>M²</v>
          </cell>
          <cell r="D20">
            <v>8280</v>
          </cell>
          <cell r="E20" t="str">
            <v>3.3.1.1</v>
          </cell>
        </row>
        <row r="21">
          <cell r="A21" t="str">
            <v>201.6</v>
          </cell>
          <cell r="B21" t="str">
            <v>DEMOLICION DE ESTRUCTURAS</v>
          </cell>
          <cell r="C21" t="str">
            <v>M³</v>
          </cell>
          <cell r="D21">
            <v>80803</v>
          </cell>
          <cell r="E21" t="str">
            <v>3.6.1.3.11</v>
          </cell>
        </row>
        <row r="22">
          <cell r="A22" t="str">
            <v>201.7</v>
          </cell>
          <cell r="B22" t="str">
            <v xml:space="preserve">DEMOLICION PISOS, ANDENES Y BORDILLOS DE CONCRETO.  </v>
          </cell>
          <cell r="C22" t="str">
            <v>M³</v>
          </cell>
          <cell r="D22">
            <v>71285</v>
          </cell>
          <cell r="E22" t="str">
            <v xml:space="preserve">3.6.1.3.13  </v>
          </cell>
        </row>
        <row r="23">
          <cell r="A23" t="str">
            <v>201.8P</v>
          </cell>
          <cell r="B23" t="str">
            <v xml:space="preserve">DESMONTAJE Y TRASLADO DE ESTRUCTURAS METALICAS. </v>
          </cell>
          <cell r="C23" t="str">
            <v>KG</v>
          </cell>
          <cell r="D23">
            <v>336</v>
          </cell>
          <cell r="E23" t="str">
            <v>3.6.1.3</v>
          </cell>
        </row>
        <row r="24">
          <cell r="A24" t="str">
            <v>201.9</v>
          </cell>
          <cell r="B24" t="str">
            <v xml:space="preserve">REMOCION DE ESPECIES VEGETALES    </v>
          </cell>
          <cell r="C24" t="str">
            <v xml:space="preserve">UNIDAD </v>
          </cell>
          <cell r="D24">
            <v>356650</v>
          </cell>
          <cell r="E24" t="str">
            <v>3.6.1.3.33</v>
          </cell>
        </row>
        <row r="25">
          <cell r="A25" t="str">
            <v>210.1</v>
          </cell>
          <cell r="B25" t="str">
            <v>EXCAVACIÓN SIN CLASIFICAR DE LA EXPLANACIÓN, CANALES Y PRÉSTAMOS</v>
          </cell>
          <cell r="C25" t="str">
            <v>M³</v>
          </cell>
          <cell r="D25">
            <v>3048</v>
          </cell>
          <cell r="E25" t="str">
            <v>3.6.2.1.1 </v>
          </cell>
        </row>
        <row r="26">
          <cell r="A26" t="str">
            <v>210.2</v>
          </cell>
          <cell r="B26" t="str">
            <v xml:space="preserve">EXCAVACION EN ROCA DE LA EXPLANACION, CANALES Y PRESTAMOS </v>
          </cell>
          <cell r="C26" t="str">
            <v>M³</v>
          </cell>
          <cell r="D26">
            <v>28312</v>
          </cell>
          <cell r="E26" t="str">
            <v>3.6.2.1.3</v>
          </cell>
        </row>
        <row r="27">
          <cell r="A27" t="str">
            <v>210.2 OTRA</v>
          </cell>
          <cell r="B27" t="str">
            <v xml:space="preserve"> EXCAVACION EN ROCA DE LA EXPLANACION, CANALES Y PRESTAMOS (sin explosivos)        </v>
          </cell>
          <cell r="C27" t="str">
            <v>M³</v>
          </cell>
          <cell r="D27">
            <v>18844</v>
          </cell>
          <cell r="E27" t="str">
            <v>3.6.1.3.11</v>
          </cell>
        </row>
        <row r="28">
          <cell r="A28" t="str">
            <v>210.3</v>
          </cell>
          <cell r="B28" t="str">
            <v xml:space="preserve">EXCAVACION EN MATERIAL COMUN DE LA EXPLANACION, CANALES Y PRESTAMOS         </v>
          </cell>
          <cell r="C28" t="str">
            <v>M³</v>
          </cell>
          <cell r="D28">
            <v>3125</v>
          </cell>
          <cell r="E28" t="str">
            <v>3.6.2.1.5</v>
          </cell>
        </row>
        <row r="29">
          <cell r="A29" t="str">
            <v>211.1</v>
          </cell>
          <cell r="B29" t="str">
            <v>REMOCION DE DERRUMBES</v>
          </cell>
          <cell r="C29" t="str">
            <v>M³</v>
          </cell>
          <cell r="D29">
            <v>4649</v>
          </cell>
          <cell r="E29" t="str">
            <v xml:space="preserve">3.6.2.2.1  </v>
          </cell>
        </row>
        <row r="30">
          <cell r="A30" t="str">
            <v>220.1</v>
          </cell>
          <cell r="B30" t="str">
            <v>TERRAPLEN</v>
          </cell>
          <cell r="C30" t="str">
            <v>M³</v>
          </cell>
          <cell r="D30">
            <v>9416</v>
          </cell>
          <cell r="E30" t="str">
            <v>3.6.2.3.1</v>
          </cell>
        </row>
        <row r="31">
          <cell r="A31" t="str">
            <v>221.1</v>
          </cell>
          <cell r="B31" t="str">
            <v>PEDRAPLEN COMPACTO</v>
          </cell>
          <cell r="C31" t="str">
            <v>M³</v>
          </cell>
          <cell r="D31">
            <v>78691</v>
          </cell>
          <cell r="E31" t="str">
            <v>3.6.2.4.2</v>
          </cell>
        </row>
        <row r="32">
          <cell r="A32" t="str">
            <v>221.2</v>
          </cell>
          <cell r="B32" t="str">
            <v>PEDRAPLEN SUELTO</v>
          </cell>
          <cell r="C32" t="str">
            <v>M³</v>
          </cell>
          <cell r="D32">
            <v>58986</v>
          </cell>
          <cell r="E32" t="str">
            <v>3.6.2.4.1</v>
          </cell>
        </row>
        <row r="33">
          <cell r="A33" t="str">
            <v>225P</v>
          </cell>
          <cell r="B33" t="str">
            <v xml:space="preserve">CONFORMACION DE BOTADERO O ESCOMBRERAS </v>
          </cell>
          <cell r="C33" t="str">
            <v>M³</v>
          </cell>
          <cell r="D33">
            <v>5950</v>
          </cell>
          <cell r="E33" t="str">
            <v>3.2.8.1.1 </v>
          </cell>
        </row>
        <row r="34">
          <cell r="A34" t="str">
            <v>230.1</v>
          </cell>
          <cell r="B34" t="str">
            <v>MEJORAMIENTO DE LA SUBRASANTE INVOLUCRA SUELO EXISTENTE</v>
          </cell>
          <cell r="C34" t="str">
            <v>M²</v>
          </cell>
          <cell r="D34">
            <v>1128</v>
          </cell>
          <cell r="E34" t="str">
            <v>3.6.2.5.1</v>
          </cell>
        </row>
        <row r="35">
          <cell r="A35" t="str">
            <v>230.2</v>
          </cell>
          <cell r="B35" t="str">
            <v>MEJORAMIENTO DE LA SUBRASANTE ADICIONANDO MATERIAL</v>
          </cell>
          <cell r="C35" t="str">
            <v>M³</v>
          </cell>
          <cell r="D35">
            <v>28002</v>
          </cell>
          <cell r="E35" t="str">
            <v>3.6.2.5.2</v>
          </cell>
        </row>
        <row r="36">
          <cell r="A36" t="str">
            <v>310.1</v>
          </cell>
          <cell r="B36" t="str">
            <v>CONFORMACION DE LA CALZADA EXISTENTE</v>
          </cell>
          <cell r="C36" t="str">
            <v>M²</v>
          </cell>
          <cell r="D36">
            <v>451</v>
          </cell>
          <cell r="E36" t="str">
            <v>3.6.3.1.1</v>
          </cell>
        </row>
        <row r="37">
          <cell r="A37" t="str">
            <v>311.1</v>
          </cell>
          <cell r="B37" t="str">
            <v>AFIRMADO</v>
          </cell>
          <cell r="C37" t="str">
            <v>M³</v>
          </cell>
          <cell r="D37">
            <v>66421</v>
          </cell>
          <cell r="E37" t="str">
            <v>3.6.3.2.1</v>
          </cell>
        </row>
        <row r="38">
          <cell r="A38" t="str">
            <v>311P1</v>
          </cell>
          <cell r="B38" t="str">
            <v>AFIRMADO ESTABILIZADO CON CEMENTO</v>
          </cell>
          <cell r="C38" t="str">
            <v>M³</v>
          </cell>
          <cell r="D38">
            <v>103113</v>
          </cell>
          <cell r="E38" t="str">
            <v>3.6.3.2</v>
          </cell>
        </row>
        <row r="39">
          <cell r="A39" t="str">
            <v>311P2</v>
          </cell>
          <cell r="B39" t="str">
            <v>AFIRMADO ESTABILIZADO CON CAL</v>
          </cell>
          <cell r="C39" t="str">
            <v>M³</v>
          </cell>
          <cell r="D39">
            <v>98753</v>
          </cell>
          <cell r="E39" t="str">
            <v>3.6.3.2</v>
          </cell>
        </row>
        <row r="40">
          <cell r="A40" t="str">
            <v>311P3</v>
          </cell>
          <cell r="B40" t="str">
            <v>BACHEO DE CARRETERAS EN AFIRMADO</v>
          </cell>
          <cell r="C40" t="str">
            <v>M³</v>
          </cell>
          <cell r="D40">
            <v>60945</v>
          </cell>
          <cell r="E40" t="str">
            <v>3.6.3.2</v>
          </cell>
        </row>
        <row r="41">
          <cell r="A41" t="str">
            <v>320.1</v>
          </cell>
          <cell r="B41" t="str">
            <v>SUBBASE GRANULAR CBR&gt;20%</v>
          </cell>
          <cell r="C41" t="str">
            <v>M³</v>
          </cell>
          <cell r="D41">
            <v>103796</v>
          </cell>
          <cell r="E41" t="str">
            <v xml:space="preserve"> 3.6.3.4.2</v>
          </cell>
        </row>
        <row r="42">
          <cell r="A42" t="str">
            <v>320.2</v>
          </cell>
          <cell r="B42" t="str">
            <v>SUBBASE GRANULAR CBR&gt;30%</v>
          </cell>
          <cell r="C42" t="str">
            <v>M³</v>
          </cell>
          <cell r="D42">
            <v>103796</v>
          </cell>
          <cell r="E42" t="str">
            <v>3.6.3.4.4</v>
          </cell>
        </row>
        <row r="43">
          <cell r="A43" t="str">
            <v>320.3</v>
          </cell>
          <cell r="B43" t="str">
            <v>SUBBASE GRANULAR CBR&gt;40%</v>
          </cell>
          <cell r="C43" t="str">
            <v>M³</v>
          </cell>
          <cell r="D43">
            <v>103796</v>
          </cell>
          <cell r="E43" t="str">
            <v> 3.6.3.4.4</v>
          </cell>
        </row>
        <row r="44">
          <cell r="A44" t="str">
            <v>320.4</v>
          </cell>
          <cell r="B44" t="str">
            <v>SUBBASE GRANULAR PARA BACHEO</v>
          </cell>
          <cell r="C44" t="str">
            <v>M³</v>
          </cell>
          <cell r="D44">
            <v>127592</v>
          </cell>
          <cell r="E44" t="str">
            <v>3.6.3.4.7</v>
          </cell>
        </row>
        <row r="45">
          <cell r="A45" t="str">
            <v>330.1</v>
          </cell>
          <cell r="B45" t="str">
            <v>BASE GRANULAR</v>
          </cell>
          <cell r="C45" t="str">
            <v>M³</v>
          </cell>
          <cell r="D45">
            <v>108671</v>
          </cell>
          <cell r="E45" t="str">
            <v>3.6.3.6.2</v>
          </cell>
        </row>
        <row r="46">
          <cell r="A46" t="str">
            <v>330.2</v>
          </cell>
          <cell r="B46" t="str">
            <v>BASE GRANULAR PARA BACHEO</v>
          </cell>
          <cell r="C46" t="str">
            <v>M³</v>
          </cell>
          <cell r="D46">
            <v>132467</v>
          </cell>
          <cell r="E46" t="str">
            <v>3.6.3.6.3</v>
          </cell>
        </row>
        <row r="47">
          <cell r="A47" t="str">
            <v>340.1</v>
          </cell>
          <cell r="B47" t="str">
            <v>BASE ESTABILIZADA CON EMULSION ASFALTICA BEE-1</v>
          </cell>
          <cell r="C47" t="str">
            <v>M³</v>
          </cell>
          <cell r="D47">
            <v>130344</v>
          </cell>
          <cell r="E47" t="str">
            <v>3.6.3.7.1</v>
          </cell>
          <cell r="F47">
            <v>525539.76</v>
          </cell>
          <cell r="G47" t="str">
            <v>CON EMULSION</v>
          </cell>
        </row>
        <row r="48">
          <cell r="A48" t="str">
            <v>340.2</v>
          </cell>
          <cell r="B48" t="str">
            <v>BASE ESTABILIZADA CON EMULSION ASFALTICA BEE-2</v>
          </cell>
          <cell r="C48" t="str">
            <v>M³</v>
          </cell>
          <cell r="D48">
            <v>130344</v>
          </cell>
          <cell r="E48" t="str">
            <v>3.6.3.7.3</v>
          </cell>
          <cell r="F48">
            <v>512366.56799999997</v>
          </cell>
          <cell r="G48" t="str">
            <v>CON EMULSION</v>
          </cell>
        </row>
        <row r="49">
          <cell r="A49" t="str">
            <v>340.3</v>
          </cell>
          <cell r="B49" t="str">
            <v>BASE ESTABILIZADA CON EMULSION ASFALTICA BEE-3</v>
          </cell>
          <cell r="C49" t="str">
            <v>M³</v>
          </cell>
          <cell r="D49">
            <v>130344</v>
          </cell>
          <cell r="E49" t="str">
            <v>3.6.3.7.5</v>
          </cell>
          <cell r="F49">
            <v>499193.37599999999</v>
          </cell>
          <cell r="G49" t="str">
            <v>CON EMULSION</v>
          </cell>
        </row>
        <row r="50">
          <cell r="A50" t="str">
            <v>341.1</v>
          </cell>
          <cell r="B50" t="str">
            <v>BASE ESTABILIZADA CON CEMENTO</v>
          </cell>
          <cell r="C50" t="str">
            <v>M³</v>
          </cell>
          <cell r="D50">
            <v>65365</v>
          </cell>
          <cell r="E50" t="str">
            <v>3.6.3.7</v>
          </cell>
          <cell r="F50">
            <v>104893</v>
          </cell>
          <cell r="G50" t="str">
            <v>CON CEMEMTO</v>
          </cell>
        </row>
        <row r="51">
          <cell r="A51" t="str">
            <v>341.2</v>
          </cell>
          <cell r="B51" t="str">
            <v>CEMENTO</v>
          </cell>
          <cell r="C51" t="str">
            <v>KG</v>
          </cell>
          <cell r="D51">
            <v>549</v>
          </cell>
          <cell r="E51" t="str">
            <v>3.6.4.1.8</v>
          </cell>
        </row>
        <row r="52">
          <cell r="A52" t="str">
            <v>342P</v>
          </cell>
          <cell r="B52" t="str">
            <v>BASE GRANULAR ESTABILIZADA CON CAL</v>
          </cell>
          <cell r="C52" t="str">
            <v>M³</v>
          </cell>
          <cell r="D52">
            <v>146134</v>
          </cell>
          <cell r="E52" t="str">
            <v>3.6.3.7.16 </v>
          </cell>
        </row>
        <row r="53">
          <cell r="A53" t="str">
            <v>410.1</v>
          </cell>
          <cell r="B53" t="str">
            <v>CEMENTO ASFALTICO DE PENETRACION 60-70</v>
          </cell>
          <cell r="C53" t="str">
            <v>KG</v>
          </cell>
          <cell r="D53">
            <v>1963</v>
          </cell>
          <cell r="E53" t="str">
            <v>3.6.4.1.1</v>
          </cell>
        </row>
        <row r="54">
          <cell r="A54" t="str">
            <v>410.2</v>
          </cell>
          <cell r="B54" t="str">
            <v>CEMENTO ASFALTICO DE PENETRACION 80-100</v>
          </cell>
          <cell r="C54" t="str">
            <v>KG</v>
          </cell>
          <cell r="D54">
            <v>1963</v>
          </cell>
          <cell r="E54" t="str">
            <v>3.6.4.1.2</v>
          </cell>
        </row>
        <row r="55">
          <cell r="A55" t="str">
            <v>411.1</v>
          </cell>
          <cell r="B55" t="str">
            <v>EMULSION ASFALTICA DE ROTURA MEDIA CRM</v>
          </cell>
          <cell r="C55" t="str">
            <v>LT</v>
          </cell>
          <cell r="D55">
            <v>2533</v>
          </cell>
          <cell r="E55" t="str">
            <v>3.6.4.2.1</v>
          </cell>
        </row>
        <row r="56">
          <cell r="A56" t="str">
            <v>411.2</v>
          </cell>
          <cell r="B56" t="str">
            <v>EMULSION ASFALTICA DE ROTURA LENTA CRL</v>
          </cell>
          <cell r="C56" t="str">
            <v>LT</v>
          </cell>
          <cell r="D56">
            <v>2533</v>
          </cell>
          <cell r="E56" t="str">
            <v>3.6.4.2.2</v>
          </cell>
        </row>
        <row r="57">
          <cell r="A57" t="str">
            <v>411.3</v>
          </cell>
          <cell r="B57" t="str">
            <v>EMULSION ASFALTICA DE ROTURA LENTA CRL-1H</v>
          </cell>
          <cell r="C57" t="str">
            <v>LT</v>
          </cell>
          <cell r="D57">
            <v>2533</v>
          </cell>
          <cell r="E57" t="str">
            <v>3.6.4.2.3</v>
          </cell>
        </row>
        <row r="58">
          <cell r="A58" t="str">
            <v>413.1</v>
          </cell>
          <cell r="B58" t="str">
            <v>EXCAVACIONES PARA REPARACION DE PAVIMENTO EXISTENTE</v>
          </cell>
          <cell r="C58" t="str">
            <v>M³</v>
          </cell>
          <cell r="D58">
            <v>69495</v>
          </cell>
          <cell r="E58" t="str">
            <v>3.6.2.1</v>
          </cell>
        </row>
        <row r="59">
          <cell r="A59" t="str">
            <v>414.1</v>
          </cell>
          <cell r="B59" t="str">
            <v>CEMENTO ASFALTICO MODIFICADO CON POLIMEROS TIPO 1</v>
          </cell>
          <cell r="C59" t="str">
            <v>KG</v>
          </cell>
          <cell r="D59">
            <v>2334</v>
          </cell>
          <cell r="E59" t="str">
            <v>3.6.4.1.3</v>
          </cell>
        </row>
        <row r="60">
          <cell r="A60" t="str">
            <v>414.2</v>
          </cell>
          <cell r="B60" t="str">
            <v>CEMENTO ASFALTICO MODIFICADO CON POLIMEROS TIPO 2</v>
          </cell>
          <cell r="C60" t="str">
            <v>KG</v>
          </cell>
          <cell r="D60">
            <v>2400</v>
          </cell>
          <cell r="E60" t="str">
            <v>3.6.4.1.4</v>
          </cell>
        </row>
        <row r="61">
          <cell r="A61" t="str">
            <v>414.3</v>
          </cell>
          <cell r="B61" t="str">
            <v>CEMENTO ASFALTICO MODIFICADO CON POLIMEROS TIPO 3</v>
          </cell>
          <cell r="C61" t="str">
            <v>KG</v>
          </cell>
          <cell r="D61">
            <v>2400</v>
          </cell>
          <cell r="E61" t="str">
            <v>3.6.4.1.5</v>
          </cell>
        </row>
        <row r="62">
          <cell r="A62" t="str">
            <v>414.4</v>
          </cell>
          <cell r="B62" t="str">
            <v>CEMENTO ASFALTICO MODIFICADO CON POLIMEROS TIPO 4</v>
          </cell>
          <cell r="C62" t="str">
            <v>KG</v>
          </cell>
          <cell r="D62">
            <v>2400</v>
          </cell>
          <cell r="E62" t="str">
            <v>3.6.4.1.6</v>
          </cell>
        </row>
        <row r="63">
          <cell r="A63" t="str">
            <v>415.1</v>
          </cell>
          <cell r="B63" t="str">
            <v>EMULSION ASFALTICA DE ROTURA MEDIA MODIFICADA CON POLIMEROS CRMm</v>
          </cell>
          <cell r="C63" t="str">
            <v>LT</v>
          </cell>
          <cell r="D63">
            <v>2864</v>
          </cell>
          <cell r="E63" t="str">
            <v>3.6.4.2.5</v>
          </cell>
        </row>
        <row r="64">
          <cell r="A64" t="str">
            <v>420.1</v>
          </cell>
          <cell r="B64" t="str">
            <v>IMPRIMACION</v>
          </cell>
          <cell r="C64" t="str">
            <v>M²</v>
          </cell>
          <cell r="D64">
            <v>2114</v>
          </cell>
          <cell r="E64" t="str">
            <v xml:space="preserve">3.6.4.3.1 </v>
          </cell>
        </row>
        <row r="65">
          <cell r="A65" t="str">
            <v>421.1</v>
          </cell>
          <cell r="B65" t="str">
            <v>RIEGO DE LIGA CON EMULSION ASFALTICA CRR-1</v>
          </cell>
          <cell r="C65" t="str">
            <v>M²</v>
          </cell>
          <cell r="D65">
            <v>1149</v>
          </cell>
          <cell r="E65" t="str">
            <v>3.6.4.4.2</v>
          </cell>
        </row>
        <row r="66">
          <cell r="A66" t="str">
            <v>421.2</v>
          </cell>
          <cell r="B66" t="str">
            <v>RIEGO DE LIGA CON EMULSION ASFALTICA CRR-2</v>
          </cell>
          <cell r="C66" t="str">
            <v>M²</v>
          </cell>
          <cell r="D66">
            <v>1149</v>
          </cell>
          <cell r="E66" t="str">
            <v>3.6.4.4.3</v>
          </cell>
        </row>
        <row r="67">
          <cell r="A67" t="str">
            <v>421.3</v>
          </cell>
          <cell r="B67" t="str">
            <v>RIEGO DE LIGA CON EMULSION MODIFICADA CON POLIMEROS CRR-1M</v>
          </cell>
          <cell r="C67" t="str">
            <v>M²</v>
          </cell>
          <cell r="D67">
            <v>1149</v>
          </cell>
          <cell r="E67" t="str">
            <v>3.6.4.4.4</v>
          </cell>
        </row>
        <row r="68">
          <cell r="A68" t="str">
            <v>421.4</v>
          </cell>
          <cell r="B68" t="str">
            <v>RIEGO DE LIGA CON EMULSION MODIFICADA CON POLIMEROS CRR-2M</v>
          </cell>
          <cell r="C68" t="str">
            <v>M²</v>
          </cell>
          <cell r="D68">
            <v>1149</v>
          </cell>
          <cell r="E68" t="str">
            <v>3.6.4.4.5</v>
          </cell>
        </row>
        <row r="69">
          <cell r="A69" t="str">
            <v>430.1</v>
          </cell>
          <cell r="B69" t="str">
            <v>TRATAMIENTO SUPERFICIAL SIMPLE CON EMULSION CRR-2</v>
          </cell>
          <cell r="C69" t="str">
            <v>M²</v>
          </cell>
          <cell r="D69">
            <v>6250</v>
          </cell>
          <cell r="E69" t="str">
            <v>3.6.4.5.1</v>
          </cell>
        </row>
        <row r="70">
          <cell r="A70" t="str">
            <v>430.2</v>
          </cell>
          <cell r="B70" t="str">
            <v>TRATAMIENTO SUPERFICIAL SIMPLE CON EMULSION CRR-2M</v>
          </cell>
          <cell r="C70" t="str">
            <v>M²</v>
          </cell>
          <cell r="D70">
            <v>6250</v>
          </cell>
          <cell r="E70" t="str">
            <v>3.6.4.5.2</v>
          </cell>
        </row>
        <row r="71">
          <cell r="A71" t="str">
            <v>431.1</v>
          </cell>
          <cell r="B71" t="str">
            <v>TRATAMIENTO SUPERFICIAL DOBLE CON EMULSION CRR-2</v>
          </cell>
          <cell r="C71" t="str">
            <v>M²</v>
          </cell>
          <cell r="D71">
            <v>11107</v>
          </cell>
          <cell r="E71" t="str">
            <v>3.6.4.6.1</v>
          </cell>
        </row>
        <row r="72">
          <cell r="A72" t="str">
            <v>431.2</v>
          </cell>
          <cell r="B72" t="str">
            <v>TRATAMIENTO SUPERFICIAL DOBLE CON EMULSION CRR-2M</v>
          </cell>
          <cell r="C72" t="str">
            <v>M²</v>
          </cell>
          <cell r="D72">
            <v>11107</v>
          </cell>
          <cell r="E72" t="str">
            <v>3.6.4.6.2</v>
          </cell>
        </row>
        <row r="73">
          <cell r="A73" t="str">
            <v>432.1</v>
          </cell>
          <cell r="B73" t="str">
            <v>SELLO DE ARENA-ASFALTO</v>
          </cell>
          <cell r="C73" t="str">
            <v>M²</v>
          </cell>
          <cell r="D73">
            <v>4131</v>
          </cell>
          <cell r="E73" t="str">
            <v>3.6.4.7.1</v>
          </cell>
        </row>
        <row r="74">
          <cell r="A74" t="str">
            <v>433.1</v>
          </cell>
          <cell r="B74" t="str">
            <v>LECHADA ASFALTICA CON EMULSION CRL-1H LA-1</v>
          </cell>
          <cell r="C74" t="str">
            <v>M²</v>
          </cell>
          <cell r="D74">
            <v>4294</v>
          </cell>
          <cell r="E74" t="str">
            <v>3.6.4.8.1</v>
          </cell>
        </row>
        <row r="75">
          <cell r="A75" t="str">
            <v>433.2</v>
          </cell>
          <cell r="B75" t="str">
            <v>LECHADA ASFALTICA CON EMULSION CRL-1H LA-2</v>
          </cell>
          <cell r="C75" t="str">
            <v>M²</v>
          </cell>
          <cell r="D75">
            <v>6060</v>
          </cell>
          <cell r="E75" t="str">
            <v>3.6.4.8.2</v>
          </cell>
        </row>
        <row r="76">
          <cell r="A76" t="str">
            <v>433.3</v>
          </cell>
          <cell r="B76" t="str">
            <v>LECHADA ASFALTICA CON EMULSION CRL-1H LA-3</v>
          </cell>
          <cell r="C76" t="str">
            <v>M²</v>
          </cell>
          <cell r="D76">
            <v>7329</v>
          </cell>
          <cell r="E76" t="str">
            <v>3.6.4.8.3</v>
          </cell>
        </row>
        <row r="77">
          <cell r="A77" t="str">
            <v>433.4</v>
          </cell>
          <cell r="B77" t="str">
            <v>LECHADA ASFALTICA CON EMULSION CRL-1H LA-4</v>
          </cell>
          <cell r="C77" t="str">
            <v>M²</v>
          </cell>
          <cell r="D77">
            <v>8121</v>
          </cell>
          <cell r="E77" t="str">
            <v>3.6.4.8.4</v>
          </cell>
        </row>
        <row r="78">
          <cell r="A78" t="str">
            <v>433.5</v>
          </cell>
          <cell r="B78" t="str">
            <v>LECHADA ASFALTICA CON EMULSION CRL-1HM LA-1</v>
          </cell>
          <cell r="C78" t="str">
            <v>M²</v>
          </cell>
          <cell r="D78">
            <v>4553</v>
          </cell>
          <cell r="E78" t="str">
            <v>3.6.4.8.5</v>
          </cell>
        </row>
        <row r="79">
          <cell r="A79" t="str">
            <v>433.6</v>
          </cell>
          <cell r="B79" t="str">
            <v>LECHADA ASFALTICA CON EMULSION CRL-1HM LA-2</v>
          </cell>
          <cell r="C79" t="str">
            <v>M²</v>
          </cell>
          <cell r="D79">
            <v>6060</v>
          </cell>
          <cell r="E79" t="str">
            <v>3.6.4.8.6</v>
          </cell>
        </row>
        <row r="80">
          <cell r="A80" t="str">
            <v>433.7</v>
          </cell>
          <cell r="B80" t="str">
            <v>LECHADA ASFALTICA CON EMULSION CRL-1HM LA-3</v>
          </cell>
          <cell r="C80" t="str">
            <v>M²</v>
          </cell>
          <cell r="D80">
            <v>7329</v>
          </cell>
          <cell r="E80" t="str">
            <v>3.6.4.8.7</v>
          </cell>
        </row>
        <row r="81">
          <cell r="A81" t="str">
            <v>433.8</v>
          </cell>
          <cell r="B81" t="str">
            <v>LECHADA ASFALTICA CON EMULSION CRL-1HM LA-4</v>
          </cell>
          <cell r="C81" t="str">
            <v>M²</v>
          </cell>
          <cell r="D81">
            <v>8121</v>
          </cell>
          <cell r="E81" t="str">
            <v>3.6.4.8.8</v>
          </cell>
        </row>
        <row r="82">
          <cell r="A82" t="str">
            <v>440.1</v>
          </cell>
          <cell r="B82" t="str">
            <v>MEZCLA DENSA EN FRIO MDF-1</v>
          </cell>
          <cell r="C82" t="str">
            <v>M³</v>
          </cell>
          <cell r="D82">
            <v>237275</v>
          </cell>
          <cell r="E82" t="str">
            <v>3.6.4.9.1</v>
          </cell>
          <cell r="F82">
            <v>526811</v>
          </cell>
          <cell r="G82" t="str">
            <v>CON EMULSION</v>
          </cell>
        </row>
        <row r="83">
          <cell r="A83" t="str">
            <v>440.1P</v>
          </cell>
          <cell r="B83" t="str">
            <v>MEZCLA DENSA EN FRIO MDF-1</v>
          </cell>
          <cell r="C83" t="str">
            <v>M³</v>
          </cell>
          <cell r="D83">
            <v>594392</v>
          </cell>
          <cell r="E83" t="str">
            <v>3.6.4.9</v>
          </cell>
        </row>
        <row r="84">
          <cell r="A84" t="str">
            <v>440.2</v>
          </cell>
          <cell r="B84" t="str">
            <v>MEZCLA DENSA EN FRIO MDF-2</v>
          </cell>
          <cell r="C84" t="str">
            <v>M³</v>
          </cell>
          <cell r="D84">
            <v>237275</v>
          </cell>
          <cell r="E84" t="str">
            <v>3.6.4.9.2</v>
          </cell>
          <cell r="F84">
            <v>571355</v>
          </cell>
          <cell r="G84" t="str">
            <v>CON EMULSION</v>
          </cell>
        </row>
        <row r="85">
          <cell r="A85" t="str">
            <v>440.2P</v>
          </cell>
          <cell r="B85" t="str">
            <v>MEZCLA DENSA EN FRIO MDF-2</v>
          </cell>
          <cell r="C85" t="str">
            <v>M³</v>
          </cell>
          <cell r="D85">
            <v>594392</v>
          </cell>
          <cell r="E85" t="str">
            <v>3.6.4.9</v>
          </cell>
        </row>
        <row r="86">
          <cell r="A86" t="str">
            <v>440.3</v>
          </cell>
          <cell r="B86" t="str">
            <v>MEZCLA DENSA EN FRIO MDF-3</v>
          </cell>
          <cell r="C86" t="str">
            <v>M³</v>
          </cell>
          <cell r="D86">
            <v>237275</v>
          </cell>
          <cell r="E86" t="str">
            <v>3.6.4.9.3</v>
          </cell>
          <cell r="F86">
            <v>571355</v>
          </cell>
          <cell r="G86" t="str">
            <v>CON EMULSION</v>
          </cell>
        </row>
        <row r="87">
          <cell r="A87" t="str">
            <v>440.3P</v>
          </cell>
          <cell r="B87" t="str">
            <v>MEZCLA DENSA EN FRIO MDF-3</v>
          </cell>
          <cell r="C87" t="str">
            <v>M³</v>
          </cell>
          <cell r="D87">
            <v>597422</v>
          </cell>
          <cell r="E87" t="str">
            <v>3.6.4.9</v>
          </cell>
        </row>
        <row r="88">
          <cell r="A88" t="str">
            <v>440.4</v>
          </cell>
          <cell r="B88" t="str">
            <v>MEZCLA DENSA EN FRIO PARA BACHEO</v>
          </cell>
          <cell r="C88" t="str">
            <v>M³</v>
          </cell>
          <cell r="D88">
            <v>639473</v>
          </cell>
          <cell r="E88" t="str">
            <v>3.6.4.9.4</v>
          </cell>
        </row>
        <row r="89">
          <cell r="A89" t="str">
            <v>441.1</v>
          </cell>
          <cell r="B89" t="str">
            <v>MEZCLA ABIERTA EN FRIO TIPO MAF-1</v>
          </cell>
          <cell r="C89" t="str">
            <v>M³</v>
          </cell>
          <cell r="D89">
            <v>237275</v>
          </cell>
          <cell r="E89" t="str">
            <v>3.6.4.10.1</v>
          </cell>
          <cell r="F89">
            <v>571355</v>
          </cell>
          <cell r="G89" t="str">
            <v>CON EMULSION</v>
          </cell>
        </row>
        <row r="90">
          <cell r="A90" t="str">
            <v>441.1P</v>
          </cell>
          <cell r="B90" t="str">
            <v>MEZCLA ABIERTA EN FRIO TIPO MAF-1</v>
          </cell>
          <cell r="C90" t="str">
            <v>M³</v>
          </cell>
          <cell r="D90">
            <v>594392</v>
          </cell>
          <cell r="E90" t="str">
            <v>3.6.4.10</v>
          </cell>
        </row>
        <row r="91">
          <cell r="A91" t="str">
            <v>441.2</v>
          </cell>
          <cell r="B91" t="str">
            <v>MEZCLA ABIERTA EN FRIO TIPO MAF-2</v>
          </cell>
          <cell r="C91" t="str">
            <v>M³</v>
          </cell>
          <cell r="D91">
            <v>237275</v>
          </cell>
          <cell r="E91" t="str">
            <v>3.6.4.10.2</v>
          </cell>
          <cell r="F91">
            <v>517902.19999999995</v>
          </cell>
          <cell r="G91" t="str">
            <v>CON EMULSION</v>
          </cell>
        </row>
        <row r="92">
          <cell r="A92" t="str">
            <v>441.2P</v>
          </cell>
          <cell r="B92" t="str">
            <v>MEZCLA ABIERTA EN FRIO TIPO MAF-2</v>
          </cell>
          <cell r="C92" t="str">
            <v>M³</v>
          </cell>
          <cell r="D92">
            <v>594392</v>
          </cell>
          <cell r="E92" t="str">
            <v>3.6.4.10</v>
          </cell>
        </row>
        <row r="93">
          <cell r="A93" t="str">
            <v>441.3</v>
          </cell>
          <cell r="B93" t="str">
            <v>MEZCLA ABIERTA EN FRIO TIPO MAF-3</v>
          </cell>
          <cell r="C93" t="str">
            <v>M³</v>
          </cell>
          <cell r="D93">
            <v>237275</v>
          </cell>
          <cell r="E93" t="str">
            <v>3.6.4.10.3</v>
          </cell>
          <cell r="F93">
            <v>526811</v>
          </cell>
          <cell r="G93" t="str">
            <v>CON EMULSION</v>
          </cell>
        </row>
        <row r="94">
          <cell r="A94" t="str">
            <v>441.3P</v>
          </cell>
          <cell r="B94" t="str">
            <v>MEZCLA ABIERTA EN FRIO TIPO MAF-3</v>
          </cell>
          <cell r="C94" t="str">
            <v>M³</v>
          </cell>
          <cell r="D94">
            <v>594392</v>
          </cell>
          <cell r="E94" t="str">
            <v>3.6.4.10</v>
          </cell>
        </row>
        <row r="95">
          <cell r="A95" t="str">
            <v>441.4</v>
          </cell>
          <cell r="B95" t="str">
            <v>MEZCLA ABIERTA EN FRIO PARA BACHEO</v>
          </cell>
          <cell r="C95" t="str">
            <v>M³</v>
          </cell>
          <cell r="D95">
            <v>639473</v>
          </cell>
          <cell r="E95" t="str">
            <v>3.6.4.10.4</v>
          </cell>
        </row>
        <row r="96">
          <cell r="A96" t="str">
            <v>450.1</v>
          </cell>
          <cell r="B96" t="str">
            <v>MEZCLA DENSA EN CALIENTE MDC-0</v>
          </cell>
          <cell r="C96" t="str">
            <v>M³</v>
          </cell>
          <cell r="D96">
            <v>248683</v>
          </cell>
          <cell r="E96" t="str">
            <v>3.6.4.11.2</v>
          </cell>
          <cell r="F96">
            <v>460687</v>
          </cell>
          <cell r="G96" t="str">
            <v>CON CEMENTO ASFALTICO</v>
          </cell>
        </row>
        <row r="97">
          <cell r="A97" t="str">
            <v>450.1P</v>
          </cell>
          <cell r="B97" t="str">
            <v>MEZCLA DENSA EN CALIENTE MDC-0</v>
          </cell>
          <cell r="C97" t="str">
            <v>M³</v>
          </cell>
          <cell r="D97">
            <v>506143</v>
          </cell>
          <cell r="E97" t="str">
            <v>3.6.4.11</v>
          </cell>
        </row>
        <row r="98">
          <cell r="A98" t="str">
            <v>450.2</v>
          </cell>
          <cell r="B98" t="str">
            <v>MEZCLA DENSA EN CALIENTE MDC-1</v>
          </cell>
          <cell r="C98" t="str">
            <v>M³</v>
          </cell>
          <cell r="D98">
            <v>248683</v>
          </cell>
          <cell r="E98" t="str">
            <v>3.6.4.11.3</v>
          </cell>
          <cell r="F98">
            <v>460687</v>
          </cell>
          <cell r="G98" t="str">
            <v>CON CEMENTO ASFALTICO</v>
          </cell>
        </row>
        <row r="99">
          <cell r="A99" t="str">
            <v>450.2P</v>
          </cell>
          <cell r="B99" t="str">
            <v>MEZCLA DENSA EN CALIENTE MDC-1</v>
          </cell>
          <cell r="C99" t="str">
            <v>M³</v>
          </cell>
          <cell r="D99">
            <v>506143</v>
          </cell>
          <cell r="E99" t="str">
            <v>3.6.4.11</v>
          </cell>
        </row>
        <row r="100">
          <cell r="A100" t="str">
            <v>450.3</v>
          </cell>
          <cell r="B100" t="str">
            <v>MEZCLA DENSA EN CALIENTE MDC-2</v>
          </cell>
          <cell r="C100" t="str">
            <v>M³</v>
          </cell>
          <cell r="D100">
            <v>228777</v>
          </cell>
          <cell r="E100" t="str">
            <v>3.6.4.11.4</v>
          </cell>
          <cell r="F100">
            <v>448633</v>
          </cell>
          <cell r="G100" t="str">
            <v>CON CEMENTO ASFALTICO</v>
          </cell>
        </row>
        <row r="101">
          <cell r="A101" t="str">
            <v>450.3P</v>
          </cell>
          <cell r="B101" t="str">
            <v>MEZCLA DENSA EN CALIENTE MDC-2</v>
          </cell>
          <cell r="C101" t="str">
            <v>M³</v>
          </cell>
          <cell r="D101">
            <v>509173</v>
          </cell>
          <cell r="E101" t="str">
            <v>3.6.4.11</v>
          </cell>
        </row>
        <row r="102">
          <cell r="A102" t="str">
            <v>450.4</v>
          </cell>
          <cell r="B102" t="str">
            <v>MEZCLA DENSA EN CALIENTE MDC-3</v>
          </cell>
          <cell r="C102" t="str">
            <v>M³</v>
          </cell>
          <cell r="D102">
            <v>228777</v>
          </cell>
          <cell r="E102" t="str">
            <v>3.6.4</v>
          </cell>
          <cell r="F102">
            <v>464337</v>
          </cell>
          <cell r="G102" t="str">
            <v>CON CEMENTO ASFALTICO</v>
          </cell>
        </row>
        <row r="103">
          <cell r="A103" t="str">
            <v>450.4</v>
          </cell>
          <cell r="B103" t="str">
            <v>MEZCLA DENSA EN CALIENTE MDC-3</v>
          </cell>
          <cell r="C103" t="str">
            <v>M³</v>
          </cell>
          <cell r="D103">
            <v>506143</v>
          </cell>
          <cell r="E103" t="str">
            <v>3.6.4</v>
          </cell>
        </row>
        <row r="104">
          <cell r="A104" t="str">
            <v>450.5</v>
          </cell>
          <cell r="B104" t="str">
            <v>MEZCLA DENSA EN CALIENTE PARA BACHEO</v>
          </cell>
          <cell r="C104" t="str">
            <v>M³</v>
          </cell>
          <cell r="D104">
            <v>339385</v>
          </cell>
          <cell r="E104" t="str">
            <v>3.6.4</v>
          </cell>
          <cell r="F104">
            <v>339385</v>
          </cell>
          <cell r="G104" t="str">
            <v>CON CEMENTO ASFALTICO</v>
          </cell>
        </row>
        <row r="105">
          <cell r="A105" t="str">
            <v>451.1</v>
          </cell>
          <cell r="B105" t="str">
            <v>MEZCLA ABIERTA EN CALIENTE TIPO MAC-1</v>
          </cell>
          <cell r="C105" t="str">
            <v>M³</v>
          </cell>
          <cell r="D105">
            <v>228777</v>
          </cell>
          <cell r="E105" t="str">
            <v>3.6.4.12.1</v>
          </cell>
          <cell r="F105">
            <v>366187</v>
          </cell>
          <cell r="G105" t="str">
            <v>CON CEMENTO ASFALTICO</v>
          </cell>
        </row>
        <row r="106">
          <cell r="A106" t="str">
            <v>451.1P</v>
          </cell>
          <cell r="B106" t="str">
            <v>MEZCLA ABIERTA EN CALIENTE TIPO MAC-1</v>
          </cell>
          <cell r="C106" t="str">
            <v>M³</v>
          </cell>
          <cell r="D106">
            <v>506143</v>
          </cell>
          <cell r="E106" t="str">
            <v>3.6.4.12</v>
          </cell>
        </row>
        <row r="107">
          <cell r="A107" t="str">
            <v>451.2</v>
          </cell>
          <cell r="B107" t="str">
            <v>MEZCLA ABIERTA EN CALIENTE TIPO MAC-2</v>
          </cell>
          <cell r="C107" t="str">
            <v>M³</v>
          </cell>
          <cell r="D107">
            <v>228777</v>
          </cell>
          <cell r="E107" t="str">
            <v>3.6.4.12.2</v>
          </cell>
          <cell r="F107">
            <v>385817</v>
          </cell>
          <cell r="G107" t="str">
            <v>CON CEMENTO ASFALTICO</v>
          </cell>
        </row>
        <row r="108">
          <cell r="A108" t="str">
            <v>451.2P</v>
          </cell>
          <cell r="B108" t="str">
            <v>MEZCLA ABIERTA EN CALIENTE TIPO MAC-2</v>
          </cell>
          <cell r="C108" t="str">
            <v>M³</v>
          </cell>
          <cell r="D108">
            <v>506143</v>
          </cell>
          <cell r="E108" t="str">
            <v>3.6.4.12</v>
          </cell>
        </row>
        <row r="109">
          <cell r="A109" t="str">
            <v>451.3</v>
          </cell>
          <cell r="B109" t="str">
            <v>MEZCLA ABIERTA EN CALIENTE TIPO MAC-3</v>
          </cell>
          <cell r="C109" t="str">
            <v>M³</v>
          </cell>
          <cell r="D109">
            <v>228777</v>
          </cell>
          <cell r="E109" t="str">
            <v>3.6.4.12.3</v>
          </cell>
          <cell r="F109">
            <v>425077</v>
          </cell>
          <cell r="G109" t="str">
            <v>CON CEMENTO ASFALTICO</v>
          </cell>
        </row>
        <row r="110">
          <cell r="A110" t="str">
            <v>451.3P</v>
          </cell>
          <cell r="B110" t="str">
            <v>MEZCLA ABIERTA EN CALIENTE TIPO MAC-3</v>
          </cell>
          <cell r="C110" t="str">
            <v>M³</v>
          </cell>
          <cell r="D110">
            <v>506143</v>
          </cell>
          <cell r="E110" t="str">
            <v>3.6.4.12</v>
          </cell>
        </row>
        <row r="111">
          <cell r="A111" t="str">
            <v>452.1</v>
          </cell>
          <cell r="B111" t="str">
            <v>MEZCLA DISCONTINUA EN CALIENTE TIPO M-1</v>
          </cell>
          <cell r="C111" t="str">
            <v>M³</v>
          </cell>
          <cell r="D111">
            <v>228777</v>
          </cell>
          <cell r="E111" t="str">
            <v>3.6.4.13.1</v>
          </cell>
          <cell r="F111">
            <v>482901</v>
          </cell>
          <cell r="G111" t="str">
            <v>CON CEMENTO ASFALTICO</v>
          </cell>
        </row>
        <row r="112">
          <cell r="A112" t="str">
            <v>452.1P</v>
          </cell>
          <cell r="B112" t="str">
            <v>MEZCLA DISCONTINUA EN CALIENTE TIPO M-1</v>
          </cell>
          <cell r="C112" t="str">
            <v>M³</v>
          </cell>
          <cell r="D112">
            <v>506143</v>
          </cell>
          <cell r="E112" t="str">
            <v>3.6.4.13.1 </v>
          </cell>
        </row>
        <row r="113">
          <cell r="A113" t="str">
            <v>452.2</v>
          </cell>
          <cell r="B113" t="str">
            <v>MEZCLA DISCONTINUA EN CALIENTE TIPO M-2</v>
          </cell>
          <cell r="C113" t="str">
            <v>M³</v>
          </cell>
          <cell r="D113">
            <v>228777</v>
          </cell>
          <cell r="E113" t="str">
            <v>3.6.4.13.2</v>
          </cell>
          <cell r="F113">
            <v>482901</v>
          </cell>
          <cell r="G113" t="str">
            <v>CON CEMENTO ASFALTICO</v>
          </cell>
        </row>
        <row r="114">
          <cell r="A114" t="str">
            <v>452.2P</v>
          </cell>
          <cell r="B114" t="str">
            <v>MEZCLA DISCONTINUA EN CALIENTE TIPO M-2</v>
          </cell>
          <cell r="C114" t="str">
            <v>M³</v>
          </cell>
          <cell r="D114">
            <v>506143</v>
          </cell>
          <cell r="E114" t="str">
            <v>3.6.4.13.2</v>
          </cell>
        </row>
        <row r="115">
          <cell r="A115" t="str">
            <v>452.3</v>
          </cell>
          <cell r="B115" t="str">
            <v>MEZCLA DISCONTINUA EN CALIENTE TIPO F-1</v>
          </cell>
          <cell r="C115" t="str">
            <v>M³</v>
          </cell>
          <cell r="D115">
            <v>228777</v>
          </cell>
          <cell r="E115" t="str">
            <v>3.6.4.13.7</v>
          </cell>
          <cell r="F115">
            <v>482901</v>
          </cell>
          <cell r="G115" t="str">
            <v>CON CEMENTO ASFALTICO</v>
          </cell>
        </row>
        <row r="116">
          <cell r="A116" t="str">
            <v>452.3P</v>
          </cell>
          <cell r="B116" t="str">
            <v>MEZCLA DISCONTINUA EN CALIENTE TIPO F-1</v>
          </cell>
          <cell r="C116" t="str">
            <v>M³</v>
          </cell>
          <cell r="D116">
            <v>509173</v>
          </cell>
          <cell r="E116" t="str">
            <v>3.6.4.13.7</v>
          </cell>
        </row>
        <row r="117">
          <cell r="A117" t="str">
            <v>452.4</v>
          </cell>
          <cell r="B117" t="str">
            <v>MEZCLA DISCONTINUA EN CALIENTE TIPO F-2</v>
          </cell>
          <cell r="C117" t="str">
            <v>M³</v>
          </cell>
          <cell r="D117">
            <v>228777</v>
          </cell>
          <cell r="E117" t="str">
            <v>3.6.4.13.8</v>
          </cell>
          <cell r="F117">
            <v>482901</v>
          </cell>
          <cell r="G117" t="str">
            <v>CON CEMENTO ASFALTICO</v>
          </cell>
        </row>
        <row r="118">
          <cell r="A118" t="str">
            <v>452.4P</v>
          </cell>
          <cell r="B118" t="str">
            <v>MEZCLA DISCONTINUA EN CALIENTE TIPO F-2</v>
          </cell>
          <cell r="C118" t="str">
            <v>M³</v>
          </cell>
          <cell r="D118">
            <v>506143</v>
          </cell>
          <cell r="E118" t="str">
            <v>3.6.4.13.8 </v>
          </cell>
        </row>
        <row r="119">
          <cell r="A119" t="str">
            <v>453.1</v>
          </cell>
          <cell r="B119" t="str">
            <v>MEZCLA DRENANTE</v>
          </cell>
          <cell r="C119" t="str">
            <v>M³</v>
          </cell>
          <cell r="D119">
            <v>228777</v>
          </cell>
          <cell r="E119" t="str">
            <v>3.6.4.13.7</v>
          </cell>
          <cell r="F119">
            <v>482901</v>
          </cell>
          <cell r="G119" t="str">
            <v>CON CEMENTO ASFALTICO</v>
          </cell>
        </row>
        <row r="120">
          <cell r="A120" t="str">
            <v>460.1</v>
          </cell>
          <cell r="B120" t="str">
            <v>FRESADO DE UN PAVIMENTO ASFALTICO</v>
          </cell>
          <cell r="C120" t="str">
            <v>M²</v>
          </cell>
          <cell r="D120">
            <v>2157</v>
          </cell>
          <cell r="E120" t="str">
            <v>3.6.4.15.2</v>
          </cell>
        </row>
        <row r="121">
          <cell r="A121" t="str">
            <v>460P</v>
          </cell>
          <cell r="B121" t="str">
            <v>FRESADO DE UN PAVIMENTO ASFALTICO</v>
          </cell>
          <cell r="C121" t="str">
            <v>M³</v>
          </cell>
          <cell r="D121">
            <v>42141</v>
          </cell>
          <cell r="E121" t="str">
            <v>3.6.4.15</v>
          </cell>
        </row>
        <row r="122">
          <cell r="A122" t="str">
            <v>461.1</v>
          </cell>
          <cell r="B122" t="str">
            <v>PAVIMENTO ASFALTICO RECICLADO EN FRIO EN EL LUGAR CON EMULSION ASFALTICA</v>
          </cell>
          <cell r="C122" t="str">
            <v>M³</v>
          </cell>
          <cell r="D122">
            <v>86372</v>
          </cell>
          <cell r="E122" t="str">
            <v>3.6.4.16.1</v>
          </cell>
          <cell r="F122">
            <v>194948</v>
          </cell>
          <cell r="G122" t="str">
            <v>CON EMULSION</v>
          </cell>
        </row>
        <row r="123">
          <cell r="A123" t="str">
            <v>461.2</v>
          </cell>
          <cell r="B123" t="str">
            <v>PAVIMENTO ASFALTICO RECICLADO EN FRIO EN EL LUGAR CON CEMENTO ASFALTICO ESPUMADO</v>
          </cell>
          <cell r="C123" t="str">
            <v>M³</v>
          </cell>
          <cell r="D123">
            <v>77593</v>
          </cell>
          <cell r="E123" t="str">
            <v>3.6.4.16.2</v>
          </cell>
          <cell r="F123">
            <v>289597</v>
          </cell>
          <cell r="G123" t="str">
            <v>CON CEMENTO ASFALTICO</v>
          </cell>
        </row>
        <row r="124">
          <cell r="A124" t="str">
            <v>462.1P</v>
          </cell>
          <cell r="B124" t="str">
            <v>PAVIMENTO ASFALTICO RECICLADO EN CALIENTE MDC-0</v>
          </cell>
          <cell r="C124" t="str">
            <v>M³</v>
          </cell>
          <cell r="D124">
            <v>180286</v>
          </cell>
          <cell r="E124" t="str">
            <v>3.6.4.17</v>
          </cell>
        </row>
        <row r="125">
          <cell r="A125" t="str">
            <v>462.2P</v>
          </cell>
          <cell r="B125" t="str">
            <v>PAVIMENTO ASFALTICO RECICLADO EN CALIENTE MDC-1</v>
          </cell>
          <cell r="C125" t="str">
            <v>M³</v>
          </cell>
          <cell r="D125">
            <v>180286</v>
          </cell>
          <cell r="E125" t="str">
            <v>3.6.4.17</v>
          </cell>
        </row>
        <row r="126">
          <cell r="A126" t="str">
            <v>462.3P</v>
          </cell>
          <cell r="B126" t="str">
            <v>PAVIMENTO ASFALTICO RECICLADO EN CALIENTE MDC-2</v>
          </cell>
          <cell r="C126" t="str">
            <v>M³</v>
          </cell>
          <cell r="D126">
            <v>180286</v>
          </cell>
          <cell r="E126" t="str">
            <v>3.6.4.17</v>
          </cell>
        </row>
        <row r="127">
          <cell r="A127" t="str">
            <v>462.4P</v>
          </cell>
          <cell r="B127" t="str">
            <v>PAVIMENTO ASFALTICO RECICLADO EN CALIENTE MDC-3</v>
          </cell>
          <cell r="C127" t="str">
            <v>M³</v>
          </cell>
          <cell r="D127">
            <v>180286</v>
          </cell>
          <cell r="E127" t="str">
            <v>3.6.4.17</v>
          </cell>
        </row>
        <row r="128">
          <cell r="A128" t="str">
            <v>462.5</v>
          </cell>
          <cell r="B128" t="str">
            <v>PAVIMENTO ASFALTICO RECICLADO EN CALIENTE PARA BACHEO</v>
          </cell>
          <cell r="C128" t="str">
            <v>M³</v>
          </cell>
          <cell r="D128">
            <v>0</v>
          </cell>
          <cell r="E128" t="str">
            <v>3.6.4.17</v>
          </cell>
        </row>
        <row r="129">
          <cell r="A129" t="str">
            <v>500.1</v>
          </cell>
          <cell r="B129" t="str">
            <v>PAVIMENTO DE CONCRETO HIDRAULICO</v>
          </cell>
          <cell r="C129" t="str">
            <v>M³</v>
          </cell>
          <cell r="D129">
            <v>722180</v>
          </cell>
          <cell r="E129" t="str">
            <v>3.6.5.1</v>
          </cell>
        </row>
        <row r="130">
          <cell r="A130" t="str">
            <v>510.1</v>
          </cell>
          <cell r="B130" t="str">
            <v>PAVIMENTO DE ADOQUINES DE CONCRETO</v>
          </cell>
          <cell r="C130" t="str">
            <v>M²</v>
          </cell>
          <cell r="D130">
            <v>61618</v>
          </cell>
          <cell r="E130" t="str">
            <v>3.6.5.2.10</v>
          </cell>
        </row>
        <row r="131">
          <cell r="A131" t="str">
            <v>510P1</v>
          </cell>
          <cell r="B131" t="str">
            <v>ADOQUIN GRAMA</v>
          </cell>
          <cell r="C131" t="str">
            <v>M²</v>
          </cell>
          <cell r="D131">
            <v>64639.765568181814</v>
          </cell>
          <cell r="E131" t="str">
            <v>3.6.5.2</v>
          </cell>
        </row>
        <row r="132">
          <cell r="A132" t="str">
            <v>510P2</v>
          </cell>
          <cell r="B132" t="str">
            <v>ADOQUIN COLOR</v>
          </cell>
          <cell r="C132" t="str">
            <v>M²</v>
          </cell>
          <cell r="D132">
            <v>69964.992499999993</v>
          </cell>
          <cell r="E132" t="str">
            <v>3.6.5.2.2</v>
          </cell>
        </row>
        <row r="133">
          <cell r="A133" t="str">
            <v>510P3</v>
          </cell>
          <cell r="B133" t="str">
            <v>DILATACION ADOQUIN</v>
          </cell>
          <cell r="C133" t="str">
            <v>M²</v>
          </cell>
          <cell r="D133">
            <v>10628.329833333333</v>
          </cell>
          <cell r="E133" t="str">
            <v>3.6.5.2</v>
          </cell>
        </row>
        <row r="134">
          <cell r="A134" t="str">
            <v>600.1</v>
          </cell>
          <cell r="B134" t="str">
            <v>EXCAVACIONES VARIAS SIN CLASIFICAR</v>
          </cell>
          <cell r="C134" t="str">
            <v>M³</v>
          </cell>
          <cell r="D134">
            <v>11285</v>
          </cell>
          <cell r="E134" t="str">
            <v>3.6.6.1.9</v>
          </cell>
        </row>
        <row r="135">
          <cell r="A135" t="str">
            <v>600.2</v>
          </cell>
          <cell r="B135" t="str">
            <v>EXCAVACIONES VARIAS EN ROCA EN SECO</v>
          </cell>
          <cell r="C135" t="str">
            <v>M³</v>
          </cell>
          <cell r="D135">
            <v>62298</v>
          </cell>
          <cell r="E135" t="str">
            <v>3.6.6.1.9</v>
          </cell>
        </row>
        <row r="136">
          <cell r="A136" t="str">
            <v>600.3</v>
          </cell>
          <cell r="B136" t="str">
            <v>EXCAVACIONES VARIAS EN ROCA BAJO AGUA</v>
          </cell>
          <cell r="C136" t="str">
            <v>M³</v>
          </cell>
          <cell r="D136">
            <v>65154</v>
          </cell>
          <cell r="E136" t="str">
            <v>3.6.6.1.9</v>
          </cell>
        </row>
        <row r="137">
          <cell r="A137" t="str">
            <v>600.4</v>
          </cell>
          <cell r="B137" t="str">
            <v>EXCAVACIONES VARIAS EN MATERIAL COMUN EN SECO</v>
          </cell>
          <cell r="C137" t="str">
            <v>M³</v>
          </cell>
          <cell r="D137">
            <v>11892</v>
          </cell>
          <cell r="E137" t="str">
            <v xml:space="preserve">3.6.6.1.10  </v>
          </cell>
        </row>
        <row r="138">
          <cell r="A138" t="str">
            <v>600.4P</v>
          </cell>
          <cell r="B138" t="str">
            <v>EXCAVACIONES VARIAS EN MATERIA COMUN EN SECO A MANO</v>
          </cell>
          <cell r="C138" t="str">
            <v>M³</v>
          </cell>
          <cell r="D138">
            <v>25985</v>
          </cell>
          <cell r="E138" t="str">
            <v>3.6.6.1</v>
          </cell>
        </row>
        <row r="139">
          <cell r="A139" t="str">
            <v>600.5</v>
          </cell>
          <cell r="B139" t="str">
            <v>EXCAVACIONES VARIAS EN MATERIAL COMUN BAJO AGUA</v>
          </cell>
          <cell r="C139" t="str">
            <v>M³</v>
          </cell>
          <cell r="D139">
            <v>31327</v>
          </cell>
          <cell r="E139" t="str">
            <v>3.6.6.1.11</v>
          </cell>
        </row>
        <row r="140">
          <cell r="A140" t="str">
            <v>600.5P</v>
          </cell>
          <cell r="B140" t="str">
            <v>EXCAVACIONES VARIAS EN MATERIAL COMUN BAJO AGUA A MANO</v>
          </cell>
          <cell r="C140" t="str">
            <v>M³</v>
          </cell>
          <cell r="D140">
            <v>43678</v>
          </cell>
          <cell r="E140" t="str">
            <v>3.6.6.1</v>
          </cell>
        </row>
        <row r="141">
          <cell r="A141" t="str">
            <v>610.1</v>
          </cell>
          <cell r="B141" t="str">
            <v>RELLENO PARA ESTRUCTURAS</v>
          </cell>
          <cell r="C141" t="str">
            <v>M³</v>
          </cell>
          <cell r="D141">
            <v>73249</v>
          </cell>
          <cell r="E141" t="str">
            <v xml:space="preserve">3.6.6.2.1   </v>
          </cell>
        </row>
        <row r="142">
          <cell r="A142" t="str">
            <v>610.2</v>
          </cell>
          <cell r="B142" t="str">
            <v>MATERIAL FILTRANTE</v>
          </cell>
          <cell r="C142" t="str">
            <v>M³</v>
          </cell>
          <cell r="D142">
            <v>103160</v>
          </cell>
          <cell r="E142" t="str">
            <v>3.6.6.2.4</v>
          </cell>
        </row>
        <row r="143">
          <cell r="A143" t="str">
            <v>620.1</v>
          </cell>
          <cell r="B143" t="str">
            <v>PILOTES PREFABRICADOS DE CONCRETO</v>
          </cell>
          <cell r="C143" t="str">
            <v>ML</v>
          </cell>
          <cell r="D143">
            <v>0</v>
          </cell>
          <cell r="E143" t="str">
            <v>3.6.6.3.1</v>
          </cell>
        </row>
        <row r="144">
          <cell r="A144" t="str">
            <v>620.2</v>
          </cell>
          <cell r="B144" t="str">
            <v>EXTENSION DE PILOTES PREFABRICADOS</v>
          </cell>
          <cell r="C144" t="str">
            <v>ML</v>
          </cell>
          <cell r="D144">
            <v>0</v>
          </cell>
          <cell r="E144" t="str">
            <v>3.6.6.3.2</v>
          </cell>
        </row>
        <row r="145">
          <cell r="A145" t="str">
            <v>620.3</v>
          </cell>
          <cell r="B145" t="str">
            <v>PRUEBA DE CARGA DE PILOTE PREFABRICADO</v>
          </cell>
          <cell r="C145" t="str">
            <v>ML</v>
          </cell>
          <cell r="D145">
            <v>0</v>
          </cell>
          <cell r="E145" t="str">
            <v>3.6.6.4.6</v>
          </cell>
        </row>
        <row r="146">
          <cell r="A146" t="str">
            <v>620P</v>
          </cell>
          <cell r="B146" t="str">
            <v>PILOTE EN MADERA DE D=15CM</v>
          </cell>
          <cell r="C146" t="str">
            <v>ML</v>
          </cell>
          <cell r="D146">
            <v>83178</v>
          </cell>
          <cell r="E146" t="str">
            <v>3.6.6.4</v>
          </cell>
        </row>
        <row r="147">
          <cell r="A147" t="str">
            <v>621.1</v>
          </cell>
          <cell r="B147" t="str">
            <v>PILOTE DE CONCRETO FUNDIDO EN SITIO D=1M L=15M</v>
          </cell>
          <cell r="C147" t="str">
            <v>ML</v>
          </cell>
          <cell r="D147">
            <v>1699634</v>
          </cell>
          <cell r="E147" t="str">
            <v>3.6.6.4.1</v>
          </cell>
        </row>
        <row r="148">
          <cell r="A148" t="str">
            <v>621.2</v>
          </cell>
          <cell r="B148" t="str">
            <v>BASE ACAMPANADA FUNDIDA EN SITIO</v>
          </cell>
          <cell r="C148" t="str">
            <v>M³</v>
          </cell>
          <cell r="D148">
            <v>1890166</v>
          </cell>
          <cell r="E148" t="str">
            <v>3.6.6.4.2</v>
          </cell>
        </row>
        <row r="149">
          <cell r="A149" t="str">
            <v>621.3</v>
          </cell>
          <cell r="B149" t="str">
            <v>PILOTE DE PRUEBA (EN SITIO)</v>
          </cell>
          <cell r="C149" t="str">
            <v>ML</v>
          </cell>
          <cell r="D149">
            <v>0</v>
          </cell>
          <cell r="E149" t="str">
            <v>3.6.6.4.3</v>
          </cell>
        </row>
        <row r="150">
          <cell r="A150" t="str">
            <v>621.4</v>
          </cell>
          <cell r="B150" t="str">
            <v>BASE ACAMPANADA DE PRUEBA (EN SITIO)</v>
          </cell>
          <cell r="C150" t="str">
            <v>M³</v>
          </cell>
          <cell r="D150">
            <v>0</v>
          </cell>
          <cell r="E150" t="str">
            <v xml:space="preserve"> 3.6.6.4.4</v>
          </cell>
        </row>
        <row r="151">
          <cell r="A151" t="str">
            <v>621.5</v>
          </cell>
          <cell r="B151" t="str">
            <v>CAMISA PERMANENTE DE DIAMETRO EXTERIOR</v>
          </cell>
          <cell r="C151" t="str">
            <v>ML</v>
          </cell>
          <cell r="D151">
            <v>2778394</v>
          </cell>
          <cell r="E151" t="str">
            <v>3.6.6.5.5</v>
          </cell>
        </row>
        <row r="152">
          <cell r="A152" t="str">
            <v>621.5P</v>
          </cell>
          <cell r="B152" t="str">
            <v>CAMISA PERMANENTE DE DIAMETRO INTERIOR D=1M EN CONCRETO</v>
          </cell>
          <cell r="C152" t="str">
            <v>ML</v>
          </cell>
          <cell r="D152">
            <v>708141</v>
          </cell>
          <cell r="E152" t="str">
            <v>3.6.6.4.5</v>
          </cell>
        </row>
        <row r="153">
          <cell r="A153" t="str">
            <v>621.6</v>
          </cell>
          <cell r="B153" t="str">
            <v>PRUEBA DE CARGA DE PILOTE FUNDIDO EN SITIO</v>
          </cell>
          <cell r="C153" t="str">
            <v>U</v>
          </cell>
          <cell r="D153">
            <v>0</v>
          </cell>
          <cell r="E153" t="str">
            <v xml:space="preserve"> 3.6.6.4.6 </v>
          </cell>
        </row>
        <row r="154">
          <cell r="A154" t="str">
            <v>621.7</v>
          </cell>
          <cell r="B154" t="str">
            <v>CAISSONS DE DIAMETRO INTERIOR 1,20 M EN CONCRETO CLASE C Y ANILLO E = 0,15 INCLUYE EXCAVACION BAJO AGUA Y BOMBEOS MAS PLASTIFICANTE SIKAMENT (SEGÚN REQUERIMIENTOS DE FABRICANTE) ( NO INCLUYE ACERO DE REFUERZO)</v>
          </cell>
          <cell r="C154" t="str">
            <v>M³</v>
          </cell>
          <cell r="D154">
            <v>1904399</v>
          </cell>
          <cell r="E154" t="str">
            <v>3.6.6.4</v>
          </cell>
        </row>
        <row r="155">
          <cell r="A155" t="str">
            <v>622.1</v>
          </cell>
          <cell r="B155" t="str">
            <v>TABLESTACADO DE MADERA</v>
          </cell>
          <cell r="C155" t="str">
            <v>M²</v>
          </cell>
          <cell r="D155">
            <v>123066</v>
          </cell>
          <cell r="E155" t="str">
            <v>3.6.6.5.1</v>
          </cell>
        </row>
        <row r="156">
          <cell r="A156" t="str">
            <v>622.2</v>
          </cell>
          <cell r="B156" t="str">
            <v>TABLESTACADO METALICO</v>
          </cell>
          <cell r="C156" t="str">
            <v>M²</v>
          </cell>
          <cell r="D156">
            <v>510796</v>
          </cell>
          <cell r="E156" t="str">
            <v>3.6.6.5.3</v>
          </cell>
        </row>
        <row r="157">
          <cell r="A157" t="str">
            <v>622.3</v>
          </cell>
          <cell r="B157" t="str">
            <v>TABLESTACADO DE CONCRETO REFORZADO</v>
          </cell>
          <cell r="C157" t="str">
            <v>M²</v>
          </cell>
          <cell r="D157">
            <v>298962</v>
          </cell>
          <cell r="E157" t="str">
            <v>3.6.6.5.2</v>
          </cell>
        </row>
        <row r="158">
          <cell r="A158" t="str">
            <v>622.4</v>
          </cell>
          <cell r="B158" t="str">
            <v>TABLESTACADO DE CONCRETO PREESFORZADO</v>
          </cell>
          <cell r="C158" t="str">
            <v>M²</v>
          </cell>
          <cell r="D158">
            <v>333276</v>
          </cell>
          <cell r="E158" t="str">
            <v>3.6.6.5.4 </v>
          </cell>
        </row>
        <row r="159">
          <cell r="A159" t="str">
            <v>622.5</v>
          </cell>
          <cell r="B159" t="str">
            <v>CORTE DEL EXTREMO SUPERIOR DEL ELEMENTO</v>
          </cell>
          <cell r="C159" t="str">
            <v>ML</v>
          </cell>
          <cell r="D159">
            <v>97200.74</v>
          </cell>
          <cell r="E159" t="str">
            <v>3.6.6.5.5</v>
          </cell>
        </row>
        <row r="160">
          <cell r="A160" t="str">
            <v>630.1</v>
          </cell>
          <cell r="B160" t="str">
            <v>CONCRETO CLASE A</v>
          </cell>
          <cell r="C160" t="str">
            <v>M³</v>
          </cell>
          <cell r="D160">
            <v>1200844</v>
          </cell>
          <cell r="E160" t="str">
            <v>3.6.6.6.8</v>
          </cell>
        </row>
        <row r="161">
          <cell r="A161" t="str">
            <v>630.2</v>
          </cell>
          <cell r="B161" t="str">
            <v>CONCRETO CLASE B</v>
          </cell>
          <cell r="C161" t="str">
            <v>M³</v>
          </cell>
          <cell r="D161">
            <v>1094189</v>
          </cell>
          <cell r="E161" t="str">
            <v>3.6.6.6.17</v>
          </cell>
        </row>
        <row r="162">
          <cell r="A162" t="str">
            <v>630.3</v>
          </cell>
          <cell r="B162" t="str">
            <v>CONCRETO CLASE C</v>
          </cell>
          <cell r="C162" t="str">
            <v>M³</v>
          </cell>
          <cell r="D162">
            <v>882756</v>
          </cell>
          <cell r="E162" t="str">
            <v xml:space="preserve"> 3.6.6.6.26</v>
          </cell>
        </row>
        <row r="163">
          <cell r="A163" t="str">
            <v>630.4</v>
          </cell>
          <cell r="B163" t="str">
            <v>CONCRETO CLASE D</v>
          </cell>
          <cell r="C163" t="str">
            <v>M³</v>
          </cell>
          <cell r="D163">
            <v>479577</v>
          </cell>
          <cell r="E163" t="str">
            <v xml:space="preserve">3.6.6.6.35 </v>
          </cell>
        </row>
        <row r="164">
          <cell r="A164" t="str">
            <v>630.5</v>
          </cell>
          <cell r="B164" t="str">
            <v>CONCRETO CLASE E</v>
          </cell>
          <cell r="C164" t="str">
            <v>M³</v>
          </cell>
          <cell r="D164">
            <v>442327</v>
          </cell>
          <cell r="E164" t="str">
            <v>3.6.6.6.44</v>
          </cell>
        </row>
        <row r="165">
          <cell r="A165" t="str">
            <v>630.6</v>
          </cell>
          <cell r="B165" t="str">
            <v>CONCRETO CLASE F</v>
          </cell>
          <cell r="C165" t="str">
            <v>M³</v>
          </cell>
          <cell r="D165">
            <v>340016</v>
          </cell>
          <cell r="E165" t="str">
            <v>3.6.6.6.46</v>
          </cell>
        </row>
        <row r="166">
          <cell r="A166" t="str">
            <v>630.7</v>
          </cell>
          <cell r="B166" t="str">
            <v>CONCRETO CLASE G</v>
          </cell>
          <cell r="C166" t="str">
            <v>M³</v>
          </cell>
          <cell r="D166">
            <v>356076</v>
          </cell>
          <cell r="E166" t="str">
            <v>3.6.6.6.47</v>
          </cell>
        </row>
        <row r="167">
          <cell r="A167" t="str">
            <v>630P</v>
          </cell>
          <cell r="B167" t="str">
            <v>MORTERO 1.3</v>
          </cell>
          <cell r="C167" t="str">
            <v>M³</v>
          </cell>
          <cell r="D167">
            <v>355631</v>
          </cell>
          <cell r="E167" t="str">
            <v>3.3.5.3.6</v>
          </cell>
        </row>
        <row r="168">
          <cell r="A168" t="str">
            <v>631P</v>
          </cell>
          <cell r="B168" t="str">
            <v>BOLSACRETOS</v>
          </cell>
          <cell r="C168" t="str">
            <v>M³</v>
          </cell>
          <cell r="D168">
            <v>625514.01791666669</v>
          </cell>
          <cell r="E168" t="str">
            <v>3.6.6.21.2</v>
          </cell>
        </row>
        <row r="169">
          <cell r="A169" t="str">
            <v>632.1</v>
          </cell>
          <cell r="B169" t="str">
            <v>BARANDA DE CONCRETO 0.15*0.20</v>
          </cell>
          <cell r="C169" t="str">
            <v>ML</v>
          </cell>
          <cell r="D169">
            <v>113773</v>
          </cell>
          <cell r="E169" t="str">
            <v>3.6.6.7.1</v>
          </cell>
        </row>
        <row r="170">
          <cell r="A170" t="str">
            <v>632P</v>
          </cell>
          <cell r="B170" t="str">
            <v>BARANDA METALICA</v>
          </cell>
          <cell r="C170" t="str">
            <v>ML</v>
          </cell>
          <cell r="D170">
            <v>330104</v>
          </cell>
          <cell r="E170" t="str">
            <v>3.6.6.11</v>
          </cell>
        </row>
        <row r="171">
          <cell r="A171" t="str">
            <v>640.1</v>
          </cell>
          <cell r="B171" t="str">
            <v>ACERO DE REFUERZO GRADO 37</v>
          </cell>
          <cell r="C171" t="str">
            <v>KG</v>
          </cell>
          <cell r="D171">
            <v>3298</v>
          </cell>
          <cell r="E171" t="str">
            <v>3.6.6.8.1 </v>
          </cell>
        </row>
        <row r="172">
          <cell r="A172" t="str">
            <v>640.2</v>
          </cell>
          <cell r="B172" t="str">
            <v>ACERO DE REFUERZO GRADO 40</v>
          </cell>
          <cell r="C172" t="str">
            <v>KG</v>
          </cell>
          <cell r="D172">
            <v>3298</v>
          </cell>
          <cell r="E172" t="str">
            <v> 3.6.6.8.2 </v>
          </cell>
        </row>
        <row r="173">
          <cell r="A173" t="str">
            <v>640.3</v>
          </cell>
          <cell r="B173" t="str">
            <v>ACERO DE REFUERZO GRADO 60</v>
          </cell>
          <cell r="C173" t="str">
            <v>KG</v>
          </cell>
          <cell r="D173">
            <v>3298</v>
          </cell>
          <cell r="E173" t="str">
            <v> 3.6.6.8.3 </v>
          </cell>
        </row>
        <row r="174">
          <cell r="A174" t="str">
            <v>641.1</v>
          </cell>
          <cell r="B174" t="str">
            <v>ACERO DE PREESFUERZO</v>
          </cell>
          <cell r="C174" t="str">
            <v>TON-M</v>
          </cell>
          <cell r="D174">
            <v>1096</v>
          </cell>
          <cell r="E174" t="str">
            <v>3.6.6.9.1</v>
          </cell>
        </row>
        <row r="175">
          <cell r="A175" t="str">
            <v>641.1P</v>
          </cell>
          <cell r="B175" t="str">
            <v>ANCLAJE EN ROCA DE D=4" CON 3 TORONES DE 1/2" POSTENSADOS</v>
          </cell>
          <cell r="C175" t="str">
            <v>TON-M</v>
          </cell>
          <cell r="D175">
            <v>303033</v>
          </cell>
          <cell r="E175" t="str">
            <v>3.6.6.9</v>
          </cell>
        </row>
        <row r="176">
          <cell r="A176" t="str">
            <v>642.1</v>
          </cell>
          <cell r="B176" t="str">
            <v>APOYO ELASTOMERICO</v>
          </cell>
          <cell r="C176" t="str">
            <v>U (DM³)</v>
          </cell>
          <cell r="D176">
            <v>502159</v>
          </cell>
          <cell r="E176" t="str">
            <v>3.6.6.10.1</v>
          </cell>
        </row>
        <row r="177">
          <cell r="A177" t="str">
            <v>642.2</v>
          </cell>
          <cell r="B177" t="str">
            <v>SELLO PARA JUNTAS DE PUENTES</v>
          </cell>
          <cell r="C177" t="str">
            <v>ML</v>
          </cell>
          <cell r="D177">
            <v>39246</v>
          </cell>
          <cell r="E177" t="str">
            <v>3.6.6.10.2</v>
          </cell>
        </row>
        <row r="178">
          <cell r="A178" t="str">
            <v>642P1</v>
          </cell>
          <cell r="B178" t="str">
            <v>CONSTRUCCION JUNTAS ELASTOMERICAS DE 30CM DE ANCHO</v>
          </cell>
          <cell r="C178" t="str">
            <v>ML</v>
          </cell>
          <cell r="D178">
            <v>747193</v>
          </cell>
          <cell r="E178" t="str">
            <v>3.6.6.10</v>
          </cell>
        </row>
        <row r="179">
          <cell r="A179" t="str">
            <v>642P2</v>
          </cell>
          <cell r="B179" t="str">
            <v>JUNTAS ELASTOMERICAS M100</v>
          </cell>
          <cell r="C179" t="str">
            <v>ML</v>
          </cell>
          <cell r="D179">
            <v>1819600.6764874654</v>
          </cell>
          <cell r="E179" t="str">
            <v>3.6.6.10</v>
          </cell>
        </row>
        <row r="180">
          <cell r="A180" t="str">
            <v>642P3</v>
          </cell>
          <cell r="B180" t="str">
            <v>JUNTAS ELASTOMERICAS M60</v>
          </cell>
          <cell r="C180" t="str">
            <v>ML</v>
          </cell>
          <cell r="D180">
            <v>1552934.5736303227</v>
          </cell>
          <cell r="E180" t="str">
            <v>3.6.6.10</v>
          </cell>
        </row>
        <row r="181">
          <cell r="A181" t="str">
            <v>650.1</v>
          </cell>
          <cell r="B181" t="str">
            <v>DISEÑO Y FABRICACION DE ESTRUCTURA METALICA</v>
          </cell>
          <cell r="C181" t="str">
            <v>KG</v>
          </cell>
          <cell r="D181">
            <v>15579</v>
          </cell>
          <cell r="E181" t="str">
            <v>3.6.6.11.1</v>
          </cell>
        </row>
        <row r="182">
          <cell r="A182" t="str">
            <v>650.2</v>
          </cell>
          <cell r="B182" t="str">
            <v>FABRICACION DE LA ESTRUCTURA METALICA</v>
          </cell>
          <cell r="C182" t="str">
            <v>KG</v>
          </cell>
          <cell r="D182">
            <v>10761</v>
          </cell>
          <cell r="E182" t="str">
            <v>3.6.6.11.2</v>
          </cell>
        </row>
        <row r="183">
          <cell r="A183" t="str">
            <v>650.3</v>
          </cell>
          <cell r="B183" t="str">
            <v>TRANSPORTE DE LA ESTRUCTURA METALICA</v>
          </cell>
          <cell r="C183" t="str">
            <v>KG</v>
          </cell>
          <cell r="D183">
            <v>0.65</v>
          </cell>
          <cell r="E183" t="str">
            <v>3.6.6.11.7</v>
          </cell>
        </row>
        <row r="184">
          <cell r="A184" t="str">
            <v>650.3 OTRO</v>
          </cell>
          <cell r="B184" t="str">
            <v>TRANSPORTE DE LA ESTRUCTURA METALICA</v>
          </cell>
          <cell r="C184" t="str">
            <v>KG</v>
          </cell>
          <cell r="D184">
            <v>1</v>
          </cell>
          <cell r="E184" t="str">
            <v>3.6.6.11.7</v>
          </cell>
        </row>
        <row r="185">
          <cell r="A185" t="str">
            <v>650.4</v>
          </cell>
          <cell r="B185" t="str">
            <v>MONTAJE Y PINTURA DE ESTRUCTURA METALICA</v>
          </cell>
          <cell r="C185" t="str">
            <v>KG</v>
          </cell>
          <cell r="D185">
            <v>3532</v>
          </cell>
          <cell r="E185" t="str">
            <v>3.6.6.11.6</v>
          </cell>
        </row>
        <row r="186">
          <cell r="A186" t="str">
            <v>660.1</v>
          </cell>
          <cell r="B186" t="str">
            <v>TUBERIA DE CONCRETO SIMPLE 450 MM</v>
          </cell>
          <cell r="C186" t="str">
            <v>ML</v>
          </cell>
          <cell r="D186">
            <v>0</v>
          </cell>
          <cell r="E186" t="str">
            <v>3.6.6.12.9 </v>
          </cell>
        </row>
        <row r="187">
          <cell r="A187" t="str">
            <v>660.2</v>
          </cell>
          <cell r="B187" t="str">
            <v>TUBERIA DE CONCRETO SIMPLE 600 MM</v>
          </cell>
          <cell r="C187" t="str">
            <v>ML</v>
          </cell>
          <cell r="D187">
            <v>408511</v>
          </cell>
          <cell r="E187" t="str">
            <v>3.6.6.12.8</v>
          </cell>
        </row>
        <row r="188">
          <cell r="A188" t="str">
            <v>660.3</v>
          </cell>
          <cell r="B188" t="str">
            <v>TUBERIA DE CONCRETO SIMPLE 750 MM</v>
          </cell>
          <cell r="C188" t="str">
            <v>ML</v>
          </cell>
          <cell r="D188">
            <v>0</v>
          </cell>
          <cell r="E188" t="str">
            <v>3.6.6.12.9</v>
          </cell>
        </row>
        <row r="189">
          <cell r="A189" t="str">
            <v>661.1</v>
          </cell>
          <cell r="B189" t="str">
            <v>TUBERIA DE CONCRETO REFORZADO 900 MM (TIPO 1)</v>
          </cell>
          <cell r="C189" t="str">
            <v>ML</v>
          </cell>
          <cell r="D189">
            <v>503041</v>
          </cell>
          <cell r="E189" t="str">
            <v>3.6.6.13.4</v>
          </cell>
        </row>
        <row r="190">
          <cell r="A190" t="str">
            <v>661.2</v>
          </cell>
          <cell r="B190" t="str">
            <v>TUBERIA DE CONCRETO REFORZADO 900 MM (TIPO 2)</v>
          </cell>
          <cell r="C190" t="str">
            <v>ML</v>
          </cell>
          <cell r="D190">
            <v>513271</v>
          </cell>
          <cell r="E190" t="str">
            <v>3.6.6.13.20</v>
          </cell>
        </row>
        <row r="191">
          <cell r="A191" t="str">
            <v>661 OTRO</v>
          </cell>
          <cell r="B191" t="str">
            <v>TUBERIA DE CONCRETO REFORZADO 900 MM</v>
          </cell>
          <cell r="C191" t="str">
            <v>ML</v>
          </cell>
          <cell r="D191">
            <v>463346</v>
          </cell>
          <cell r="E191" t="str">
            <v>3.6.6.13</v>
          </cell>
        </row>
        <row r="192">
          <cell r="A192" t="str">
            <v>662.1</v>
          </cell>
          <cell r="B192" t="str">
            <v>TUBERIA CORRUGADA DE ACERO GALVANIZADO</v>
          </cell>
          <cell r="C192" t="str">
            <v>ML</v>
          </cell>
          <cell r="D192">
            <v>866382</v>
          </cell>
          <cell r="E192" t="str">
            <v>3.3.14.19.1</v>
          </cell>
        </row>
        <row r="193">
          <cell r="A193" t="str">
            <v>662.2</v>
          </cell>
          <cell r="B193" t="str">
            <v>TUBERIA CORRUGADA DE ACERO CON RECUBRIMIENTO</v>
          </cell>
          <cell r="C193" t="str">
            <v>ML</v>
          </cell>
          <cell r="D193">
            <v>0</v>
          </cell>
          <cell r="E193" t="str">
            <v>3.6.6.14</v>
          </cell>
        </row>
        <row r="194">
          <cell r="A194" t="str">
            <v>670.1P</v>
          </cell>
          <cell r="B194" t="str">
            <v>DISIPADOR DE ENERGIA Y SEDIMENTADOR EN GAVIONES (con recubrimiento)</v>
          </cell>
          <cell r="C194" t="str">
            <v>M³</v>
          </cell>
          <cell r="D194">
            <v>280169</v>
          </cell>
          <cell r="E194" t="str">
            <v>3.6.6.15.2</v>
          </cell>
        </row>
        <row r="195">
          <cell r="A195" t="str">
            <v>670.2</v>
          </cell>
          <cell r="B195" t="str">
            <v>DISIPADOR DE ENERGIA Y SEDIMENTADOR EN CONCRETO CICLOPEO</v>
          </cell>
          <cell r="C195" t="str">
            <v>M³</v>
          </cell>
          <cell r="D195">
            <v>526293</v>
          </cell>
          <cell r="E195" t="str">
            <v>3.6.6.15.2</v>
          </cell>
        </row>
        <row r="196">
          <cell r="A196" t="str">
            <v>671.1</v>
          </cell>
          <cell r="B196" t="str">
            <v>CUNETAS DE CONCRETO FUNDIDA EN SITIO</v>
          </cell>
          <cell r="C196" t="str">
            <v>M³</v>
          </cell>
          <cell r="D196">
            <v>496161</v>
          </cell>
          <cell r="E196" t="str">
            <v>3.6.6.16.1</v>
          </cell>
        </row>
        <row r="197">
          <cell r="A197" t="str">
            <v>672.1</v>
          </cell>
          <cell r="B197" t="str">
            <v>BORDILLOS</v>
          </cell>
          <cell r="C197" t="str">
            <v>ML</v>
          </cell>
          <cell r="D197">
            <v>73351</v>
          </cell>
          <cell r="E197" t="str">
            <v>3.6.6.19.2</v>
          </cell>
        </row>
        <row r="198">
          <cell r="A198" t="str">
            <v>673.1</v>
          </cell>
          <cell r="B198" t="str">
            <v>MATERIAL DRENANTE</v>
          </cell>
          <cell r="C198" t="str">
            <v>M³</v>
          </cell>
          <cell r="D198">
            <v>110857</v>
          </cell>
          <cell r="E198" t="str">
            <v>3.6.6.19.2</v>
          </cell>
        </row>
        <row r="199">
          <cell r="A199" t="str">
            <v>673.2</v>
          </cell>
          <cell r="B199" t="str">
            <v>GEOTEXTIL</v>
          </cell>
          <cell r="C199" t="str">
            <v>M²</v>
          </cell>
          <cell r="D199">
            <v>6003</v>
          </cell>
          <cell r="E199" t="str">
            <v>3.6.8.1.2</v>
          </cell>
        </row>
        <row r="200">
          <cell r="A200" t="str">
            <v>673.3</v>
          </cell>
          <cell r="B200" t="str">
            <v>MATERIAL DE COBERTURA</v>
          </cell>
          <cell r="C200" t="str">
            <v>M³</v>
          </cell>
          <cell r="D200">
            <v>101281</v>
          </cell>
          <cell r="E200" t="str">
            <v>3.6.8.1.2</v>
          </cell>
        </row>
        <row r="201">
          <cell r="A201" t="str">
            <v>674.1</v>
          </cell>
          <cell r="B201" t="str">
            <v>DRENES HORIZONTALES TUBERIA PERFORADA 2"</v>
          </cell>
          <cell r="C201" t="str">
            <v>M²</v>
          </cell>
          <cell r="D201">
            <v>123342</v>
          </cell>
          <cell r="E201" t="str">
            <v>3.6.6.20.1</v>
          </cell>
        </row>
        <row r="202">
          <cell r="A202" t="str">
            <v>675.1</v>
          </cell>
          <cell r="B202" t="str">
            <v>GEOTEXTIL PARA PAVIMENTACION Y REPAVIMENTACION</v>
          </cell>
          <cell r="C202" t="str">
            <v>M²</v>
          </cell>
          <cell r="D202">
            <v>5388</v>
          </cell>
          <cell r="E202" t="str">
            <v> 3.6.8.2.6 </v>
          </cell>
        </row>
        <row r="203">
          <cell r="A203" t="str">
            <v>675.2</v>
          </cell>
          <cell r="B203" t="str">
            <v>EMULSION ASFALTICA PARA RETENCION DE GEOTEXTILES</v>
          </cell>
          <cell r="C203" t="str">
            <v>LT</v>
          </cell>
          <cell r="D203">
            <v>2467</v>
          </cell>
          <cell r="E203" t="str">
            <v>3.6.4.2</v>
          </cell>
        </row>
        <row r="204">
          <cell r="A204" t="str">
            <v>675.3</v>
          </cell>
          <cell r="B204" t="str">
            <v>CEMENTO ASFALTICO PARA RETENCION DE GEOTEXTILES</v>
          </cell>
          <cell r="C204" t="str">
            <v>KG</v>
          </cell>
          <cell r="D204">
            <v>1969</v>
          </cell>
          <cell r="E204" t="str">
            <v>3.6.4.1.2</v>
          </cell>
        </row>
        <row r="205">
          <cell r="A205" t="str">
            <v>676.1</v>
          </cell>
          <cell r="B205" t="str">
            <v>GEOTEXTIL PARA ESTABILIZACION DE SUELOS DE SUBRASANTE Y CAPAS GRANULARES</v>
          </cell>
          <cell r="C205" t="str">
            <v>M²</v>
          </cell>
          <cell r="D205">
            <v>7273</v>
          </cell>
          <cell r="E205" t="str">
            <v> 3.6.8.2.2 </v>
          </cell>
        </row>
        <row r="206">
          <cell r="A206" t="str">
            <v>680.1</v>
          </cell>
          <cell r="B206" t="str">
            <v>ESCAMAS EN CONCRETO</v>
          </cell>
          <cell r="C206" t="str">
            <v>M²</v>
          </cell>
          <cell r="D206">
            <v>218504</v>
          </cell>
          <cell r="E206" t="str">
            <v>3.6.6.20.1</v>
          </cell>
        </row>
        <row r="207">
          <cell r="A207" t="str">
            <v>680.2</v>
          </cell>
          <cell r="B207" t="str">
            <v>ARMADURA GALVANIZADA</v>
          </cell>
          <cell r="C207" t="str">
            <v>ML</v>
          </cell>
          <cell r="D207">
            <v>7694</v>
          </cell>
          <cell r="E207" t="str">
            <v>3.6.6.20.2</v>
          </cell>
        </row>
        <row r="208">
          <cell r="A208" t="str">
            <v>680.3</v>
          </cell>
          <cell r="B208" t="str">
            <v>RELLENO GRANULAR PARA TIERRA ARMADA</v>
          </cell>
          <cell r="C208" t="str">
            <v>M³</v>
          </cell>
          <cell r="D208">
            <v>72423</v>
          </cell>
          <cell r="E208" t="str">
            <v>3.6.6.20.3</v>
          </cell>
        </row>
        <row r="209">
          <cell r="A209" t="str">
            <v>681.1</v>
          </cell>
          <cell r="B209" t="str">
            <v>GAVIONES</v>
          </cell>
          <cell r="C209" t="str">
            <v>M³</v>
          </cell>
          <cell r="D209">
            <v>199765</v>
          </cell>
          <cell r="E209" t="str">
            <v xml:space="preserve">3.6.6.21.1  </v>
          </cell>
        </row>
        <row r="210">
          <cell r="A210" t="str">
            <v>682.1</v>
          </cell>
          <cell r="B210" t="str">
            <v>COLCHOGAVION</v>
          </cell>
          <cell r="C210" t="str">
            <v>M³</v>
          </cell>
          <cell r="D210">
            <v>204705</v>
          </cell>
          <cell r="E210" t="str">
            <v>3.2.7.5.3</v>
          </cell>
        </row>
        <row r="211">
          <cell r="A211" t="str">
            <v>674.2</v>
          </cell>
          <cell r="B211" t="str">
            <v>DRENES HORIZONTALES TUBERIA PERFORADA 2" SIN CLASIFICAR</v>
          </cell>
          <cell r="C211" t="str">
            <v>ML</v>
          </cell>
          <cell r="D211">
            <v>121259</v>
          </cell>
          <cell r="E211" t="str">
            <v>3.6.6.20.2</v>
          </cell>
        </row>
        <row r="212">
          <cell r="A212" t="str">
            <v>700.1</v>
          </cell>
          <cell r="B212" t="str">
            <v>LINEA DE DEMARCACION</v>
          </cell>
          <cell r="C212" t="str">
            <v>ML</v>
          </cell>
          <cell r="D212">
            <v>2576</v>
          </cell>
          <cell r="E212" t="str">
            <v>3.6.7.1.1</v>
          </cell>
        </row>
        <row r="213">
          <cell r="A213" t="str">
            <v>700.2</v>
          </cell>
          <cell r="B213" t="str">
            <v>MARCA VIAL</v>
          </cell>
          <cell r="C213" t="str">
            <v>M²</v>
          </cell>
          <cell r="D213">
            <v>39736</v>
          </cell>
          <cell r="E213" t="str">
            <v>3.6.7.1.6</v>
          </cell>
        </row>
        <row r="214">
          <cell r="A214" t="str">
            <v>700P</v>
          </cell>
          <cell r="B214" t="str">
            <v>BANDAS SONORAS REDUCTORAS DE VELOCIDAD</v>
          </cell>
          <cell r="C214" t="str">
            <v>M²</v>
          </cell>
          <cell r="D214">
            <v>154345.0675</v>
          </cell>
          <cell r="E214" t="str">
            <v>3.6.7</v>
          </cell>
        </row>
        <row r="215">
          <cell r="A215" t="str">
            <v>701.1</v>
          </cell>
          <cell r="B215" t="str">
            <v>TACHAS REFLECTIVAS</v>
          </cell>
          <cell r="C215" t="str">
            <v>U</v>
          </cell>
          <cell r="D215">
            <v>6606</v>
          </cell>
          <cell r="E215" t="str">
            <v>3.6.7.2.1</v>
          </cell>
        </row>
        <row r="216">
          <cell r="A216" t="str">
            <v>710.1</v>
          </cell>
          <cell r="B216" t="str">
            <v>SEÑALES DE TRANSITO GRUPO 1 (75*75)</v>
          </cell>
          <cell r="C216" t="str">
            <v>U</v>
          </cell>
          <cell r="D216">
            <v>310803</v>
          </cell>
          <cell r="E216" t="str">
            <v>3.6.7.3.13</v>
          </cell>
        </row>
        <row r="217">
          <cell r="A217" t="str">
            <v>710.2</v>
          </cell>
          <cell r="B217" t="str">
            <v>SEÑALES DE TRANSITO GRUPO 2 (1.20*0.4)</v>
          </cell>
          <cell r="C217" t="str">
            <v>U</v>
          </cell>
          <cell r="D217">
            <v>381029</v>
          </cell>
          <cell r="E217" t="str">
            <v>3.6.7.3</v>
          </cell>
        </row>
        <row r="218">
          <cell r="A218" t="str">
            <v>710.3</v>
          </cell>
          <cell r="B218" t="str">
            <v>SEÑALES DE TRANSITO GRUPO 3 (SP-54 LA FERREA)</v>
          </cell>
          <cell r="C218" t="str">
            <v>U</v>
          </cell>
          <cell r="D218">
            <v>381029</v>
          </cell>
          <cell r="E218" t="str">
            <v>3.6.7.3</v>
          </cell>
        </row>
        <row r="219">
          <cell r="A219" t="str">
            <v>710.4</v>
          </cell>
          <cell r="B219" t="str">
            <v>SEÑALES DE TRANSITO GRUPO 4 (DELINEADORES DE CURVA)</v>
          </cell>
          <cell r="C219" t="str">
            <v>U</v>
          </cell>
          <cell r="D219">
            <v>286926</v>
          </cell>
          <cell r="E219" t="str">
            <v>3.6.7.3</v>
          </cell>
        </row>
        <row r="220">
          <cell r="A220" t="str">
            <v>710.5</v>
          </cell>
          <cell r="B220" t="str">
            <v>SEÑALES DE TRANSITO GRUPO 5 (INFORMATIVAS)</v>
          </cell>
          <cell r="C220" t="str">
            <v>M²</v>
          </cell>
          <cell r="D220">
            <v>377077</v>
          </cell>
          <cell r="E220" t="str">
            <v>3.6.7.3</v>
          </cell>
        </row>
        <row r="221">
          <cell r="A221" t="str">
            <v>720.1</v>
          </cell>
          <cell r="B221" t="str">
            <v>POSTE DE KILOMETRAJE</v>
          </cell>
          <cell r="C221" t="str">
            <v>U</v>
          </cell>
          <cell r="D221">
            <v>80114</v>
          </cell>
          <cell r="E221" t="str">
            <v>3.6.7.4.1</v>
          </cell>
        </row>
        <row r="222">
          <cell r="A222" t="str">
            <v>730.1</v>
          </cell>
          <cell r="B222" t="str">
            <v>DEFENSAS METALICAS</v>
          </cell>
          <cell r="C222" t="str">
            <v>ML</v>
          </cell>
          <cell r="D222">
            <v>147500</v>
          </cell>
          <cell r="E222" t="str">
            <v>3.6.7.5.1</v>
          </cell>
        </row>
        <row r="223">
          <cell r="A223" t="str">
            <v>730.2</v>
          </cell>
          <cell r="B223" t="str">
            <v>SECCION FINAL DE DEFENSAS METALICAS</v>
          </cell>
          <cell r="C223" t="str">
            <v>U</v>
          </cell>
          <cell r="D223">
            <v>67302</v>
          </cell>
          <cell r="E223" t="str">
            <v>3.6.7.5.2</v>
          </cell>
        </row>
        <row r="224">
          <cell r="A224" t="str">
            <v>740.1</v>
          </cell>
          <cell r="B224" t="str">
            <v>CAPTAFAROS</v>
          </cell>
          <cell r="C224" t="str">
            <v>U</v>
          </cell>
          <cell r="D224">
            <v>14660</v>
          </cell>
          <cell r="E224" t="str">
            <v>3.6.7.6.1</v>
          </cell>
        </row>
        <row r="225">
          <cell r="A225" t="str">
            <v>800.1</v>
          </cell>
          <cell r="B225" t="str">
            <v>CERCA DE ALAMBRE DE PUAS CON POSTES DE MADERA</v>
          </cell>
          <cell r="C225" t="str">
            <v>ML</v>
          </cell>
          <cell r="D225">
            <v>12216</v>
          </cell>
          <cell r="E225" t="str">
            <v>3.6.9.1.4</v>
          </cell>
        </row>
        <row r="226">
          <cell r="A226" t="str">
            <v>800.2</v>
          </cell>
          <cell r="B226" t="str">
            <v>CERCA DE ALAMBRE DE PUAS CON POSTES DE CONCRETO</v>
          </cell>
          <cell r="C226" t="str">
            <v>ML</v>
          </cell>
          <cell r="D226">
            <v>21506</v>
          </cell>
          <cell r="E226" t="str">
            <v>3.6.9.1.10</v>
          </cell>
        </row>
        <row r="227">
          <cell r="A227" t="str">
            <v>800.3</v>
          </cell>
          <cell r="B227" t="str">
            <v>CERCAS DE MALLA CON POSTES DE MADERA</v>
          </cell>
          <cell r="C227" t="str">
            <v>ML</v>
          </cell>
          <cell r="D227">
            <v>21704</v>
          </cell>
          <cell r="E227" t="str">
            <v>3.6.9.1.6</v>
          </cell>
        </row>
        <row r="228">
          <cell r="A228" t="str">
            <v>800.4</v>
          </cell>
          <cell r="B228" t="str">
            <v>CERCAS DE MALLA CON POSTES DE CONCRETO</v>
          </cell>
          <cell r="C228" t="str">
            <v>ML</v>
          </cell>
          <cell r="D228">
            <v>34468</v>
          </cell>
          <cell r="E228" t="str">
            <v>3.6.9.1.13</v>
          </cell>
        </row>
        <row r="229">
          <cell r="A229" t="str">
            <v>800P</v>
          </cell>
          <cell r="B229" t="str">
            <v>CERRAMIENTO EN MALLA ESLABONADA</v>
          </cell>
          <cell r="C229" t="str">
            <v>ML</v>
          </cell>
          <cell r="D229">
            <v>81449.287833333336</v>
          </cell>
          <cell r="E229" t="str">
            <v>3.6.9.1.30</v>
          </cell>
        </row>
        <row r="230">
          <cell r="A230" t="str">
            <v>810.1</v>
          </cell>
          <cell r="B230" t="str">
            <v>EMPRADIZACION DE TALUDES CON BLOQUES DE CESPED</v>
          </cell>
          <cell r="C230" t="str">
            <v>M²</v>
          </cell>
          <cell r="D230">
            <v>6845</v>
          </cell>
          <cell r="E230" t="str">
            <v>3.6.9.2.1</v>
          </cell>
        </row>
        <row r="231">
          <cell r="A231" t="str">
            <v>810.1P</v>
          </cell>
          <cell r="B231" t="str">
            <v>EMPRADIZACION DE TALUDES CON BIOMANTO</v>
          </cell>
          <cell r="C231" t="str">
            <v>M²</v>
          </cell>
          <cell r="D231">
            <v>11405</v>
          </cell>
          <cell r="E231" t="str">
            <v> 3.6.9.2</v>
          </cell>
        </row>
        <row r="232">
          <cell r="A232" t="str">
            <v>810.2</v>
          </cell>
          <cell r="B232" t="str">
            <v>EMPRADIZACION DE TALUDES CON TIERRA ORGANICA Y SEMILLAS</v>
          </cell>
          <cell r="C232" t="str">
            <v>M²</v>
          </cell>
          <cell r="D232">
            <v>16988</v>
          </cell>
          <cell r="E232" t="str">
            <v>3.6.9.2.2</v>
          </cell>
        </row>
        <row r="233">
          <cell r="A233" t="str">
            <v>810.2P</v>
          </cell>
          <cell r="B233" t="str">
            <v>EMPEDRADO PARA TALUDES</v>
          </cell>
          <cell r="C233" t="str">
            <v>M²</v>
          </cell>
          <cell r="D233">
            <v>55627.520000000004</v>
          </cell>
          <cell r="E233" t="str">
            <v> 3.6.9.2</v>
          </cell>
        </row>
        <row r="234">
          <cell r="A234" t="str">
            <v>812.1</v>
          </cell>
          <cell r="B234" t="str">
            <v>RECUBRIMIENTO DE TALUD CON MALLA Y MORTERO 1:4 DE e= 5 cm.</v>
          </cell>
          <cell r="C234" t="str">
            <v>M²</v>
          </cell>
          <cell r="D234">
            <v>69246</v>
          </cell>
          <cell r="E234" t="str">
            <v> 3.3.6.10.3 </v>
          </cell>
        </row>
        <row r="235">
          <cell r="A235" t="str">
            <v>815P</v>
          </cell>
          <cell r="B235" t="str">
            <v>ARBORIZACION</v>
          </cell>
          <cell r="C235" t="str">
            <v>U</v>
          </cell>
          <cell r="D235">
            <v>34301</v>
          </cell>
          <cell r="E235" t="str">
            <v>3.2.10.3</v>
          </cell>
        </row>
        <row r="236">
          <cell r="A236" t="str">
            <v>900.1</v>
          </cell>
          <cell r="B236" t="str">
            <v>TRANSPORTE DE MATERIALES PROVENIENTES DE LA EXPLAN, CANAL, PRESTA ENTRE 100 Y 1000 M</v>
          </cell>
          <cell r="C236" t="str">
            <v>M³-ESTACION</v>
          </cell>
          <cell r="D236">
            <v>1828</v>
          </cell>
          <cell r="E236" t="str">
            <v xml:space="preserve">3.6.9.3.1   </v>
          </cell>
        </row>
        <row r="237">
          <cell r="A237" t="str">
            <v>900.2</v>
          </cell>
          <cell r="B237" t="str">
            <v>TRANSPORTE DE MATERIALES PROVENIENTES DE LA EXPLAN, CANAL, PRESTA MAYOR A 1000 M</v>
          </cell>
          <cell r="C237" t="str">
            <v>M³-KM</v>
          </cell>
          <cell r="D237">
            <v>1239</v>
          </cell>
          <cell r="E237" t="str">
            <v xml:space="preserve">3.6.9.3.1   </v>
          </cell>
        </row>
        <row r="238">
          <cell r="A238" t="str">
            <v>900.3</v>
          </cell>
          <cell r="B238" t="str">
            <v>TRANSPORTE DE MATERIAL PROVENIENTE DE DERRUMBES</v>
          </cell>
          <cell r="C238" t="str">
            <v>M³-KM</v>
          </cell>
          <cell r="D238">
            <v>1239</v>
          </cell>
          <cell r="E238" t="str">
            <v xml:space="preserve">3.6.9.3.1   </v>
          </cell>
        </row>
        <row r="239">
          <cell r="A239" t="str">
            <v>680P</v>
          </cell>
          <cell r="B239" t="str">
            <v>MURO TIERRA ARMADA CON GEOTEXTIL</v>
          </cell>
          <cell r="C239" t="str">
            <v>M3</v>
          </cell>
          <cell r="D239">
            <v>123655</v>
          </cell>
          <cell r="E239" t="str">
            <v>3.3.11.3</v>
          </cell>
        </row>
        <row r="240">
          <cell r="A240" t="str">
            <v>234.1</v>
          </cell>
          <cell r="B240" t="str">
            <v>AFINAMIENTO TALUDES</v>
          </cell>
          <cell r="C240" t="str">
            <v>M2</v>
          </cell>
          <cell r="D240">
            <v>8029</v>
          </cell>
          <cell r="E240" t="str">
            <v>3.6.8.2 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O CONCRETO"/>
      <sheetName val="PAVIMENTO MR 45"/>
      <sheetName val="ESPACIO PUBLICO"/>
      <sheetName val="CARPETA ASFALTICA"/>
      <sheetName val="1.1"/>
      <sheetName val="2.1"/>
      <sheetName val="4.1 "/>
      <sheetName val="4.2"/>
      <sheetName val="4.3"/>
      <sheetName val="4.4"/>
      <sheetName val="4.5"/>
      <sheetName val="5.1"/>
      <sheetName val="5.2"/>
      <sheetName val="5.3"/>
      <sheetName val="5.4"/>
      <sheetName val="5.5"/>
      <sheetName val="6.1"/>
      <sheetName val="6.2"/>
      <sheetName val="6.3"/>
      <sheetName val="6.4"/>
      <sheetName val="6.5"/>
      <sheetName val="6.6"/>
      <sheetName val="6.7"/>
      <sheetName val="6.8"/>
      <sheetName val="6.9"/>
      <sheetName val="6.10"/>
      <sheetName val="6.11"/>
      <sheetName val="7.1"/>
      <sheetName val="7.2"/>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A8" t="str">
            <v>Aguja e hilo para geotextil</v>
          </cell>
          <cell r="G8" t="str">
            <v>Retroexcavadora 330 ME</v>
          </cell>
        </row>
        <row r="9">
          <cell r="A9" t="str">
            <v>Geotextil NT 2000</v>
          </cell>
          <cell r="G9" t="str">
            <v>Carrotanque 3000 galones</v>
          </cell>
        </row>
        <row r="10">
          <cell r="A10" t="str">
            <v>Cordren circular 6"</v>
          </cell>
          <cell r="G10" t="str">
            <v>Motoniveladora CAT 12G</v>
          </cell>
        </row>
        <row r="11">
          <cell r="A11" t="str">
            <v>Grava</v>
          </cell>
          <cell r="G11" t="str">
            <v>Vibrocompactador IR SD100C</v>
          </cell>
        </row>
        <row r="12">
          <cell r="A12" t="str">
            <v>Subbase Granular</v>
          </cell>
          <cell r="G12" t="str">
            <v>Minicargador tipo Bobcat</v>
          </cell>
        </row>
        <row r="13">
          <cell r="A13" t="str">
            <v>Geotextil TR 4000</v>
          </cell>
          <cell r="G13" t="str">
            <v>Compactador tipo Mickey</v>
          </cell>
        </row>
        <row r="14">
          <cell r="A14" t="str">
            <v>Geotextil planar</v>
          </cell>
          <cell r="G14" t="str">
            <v>Compactador Manual tipo Rana</v>
          </cell>
        </row>
        <row r="15">
          <cell r="A15" t="str">
            <v>Geodren Circular</v>
          </cell>
          <cell r="G15" t="str">
            <v>Recicladora de Pavimento</v>
          </cell>
        </row>
        <row r="16">
          <cell r="A16" t="str">
            <v>Afirmado</v>
          </cell>
          <cell r="G16" t="str">
            <v>Formaleta para pavimento</v>
          </cell>
        </row>
        <row r="17">
          <cell r="A17" t="str">
            <v>Cemento estructural</v>
          </cell>
          <cell r="G17" t="str">
            <v>Torre Iluminacion</v>
          </cell>
        </row>
        <row r="18">
          <cell r="A18" t="str">
            <v>Material tipo base</v>
          </cell>
          <cell r="G18" t="str">
            <v>Formaleta para bordillo</v>
          </cell>
        </row>
        <row r="19">
          <cell r="A19" t="str">
            <v>Acero de refuerzo ( parrilla pasadores de carga) 1 1/4"</v>
          </cell>
          <cell r="G19" t="str">
            <v>Carrotanque Irrigador</v>
          </cell>
        </row>
        <row r="20">
          <cell r="A20" t="str">
            <v>Curaseal Rojo</v>
          </cell>
          <cell r="G20" t="str">
            <v>Compresor</v>
          </cell>
        </row>
        <row r="21">
          <cell r="A21" t="str">
            <v>Concreto MR 45 Kg/cm2</v>
          </cell>
          <cell r="G21" t="str">
            <v>Compactador de llantas PT125R</v>
          </cell>
        </row>
        <row r="22">
          <cell r="A22" t="str">
            <v>Sellasil 3/8</v>
          </cell>
          <cell r="G22" t="str">
            <v>Compactador Tandem DD65</v>
          </cell>
        </row>
        <row r="23">
          <cell r="A23" t="str">
            <v>Eucobar</v>
          </cell>
          <cell r="G23" t="str">
            <v>Pavimentadora BG2455C</v>
          </cell>
        </row>
        <row r="24">
          <cell r="A24" t="str">
            <v>Vulkem 45 gris</v>
          </cell>
          <cell r="G24" t="str">
            <v>Herramienta Menores</v>
          </cell>
        </row>
        <row r="25">
          <cell r="A25" t="str">
            <v>Acero de Barra de Anclaje 5/8"</v>
          </cell>
          <cell r="G25" t="str">
            <v>Formaleta para muro</v>
          </cell>
        </row>
        <row r="26">
          <cell r="A26" t="str">
            <v>Arena para sopore de losetas (JUAN DE ACOSTA)</v>
          </cell>
          <cell r="G26" t="str">
            <v>Vibrador para concretos</v>
          </cell>
        </row>
        <row r="27">
          <cell r="A27" t="str">
            <v>Arena para sello de losetas (STO. TOMAS)</v>
          </cell>
          <cell r="G27" t="str">
            <v>Bomba para concretos</v>
          </cell>
        </row>
        <row r="28">
          <cell r="A28" t="str">
            <v>Loseta de concreto 40X40 color gris claro</v>
          </cell>
        </row>
        <row r="29">
          <cell r="A29" t="str">
            <v>Loseta de concreto 40X40 tactil color amarillo</v>
          </cell>
        </row>
        <row r="30">
          <cell r="A30" t="str">
            <v>Loseta de concreto 40X40 toperol</v>
          </cell>
        </row>
        <row r="31">
          <cell r="A31" t="str">
            <v>Adoquin peatonal color verde</v>
          </cell>
        </row>
        <row r="32">
          <cell r="A32" t="str">
            <v>Adoquin peatonal color rojo</v>
          </cell>
        </row>
        <row r="33">
          <cell r="A33" t="str">
            <v>Concreto 3000 PSI</v>
          </cell>
        </row>
        <row r="34">
          <cell r="A34" t="str">
            <v>Concreto 2000 psi</v>
          </cell>
        </row>
        <row r="35">
          <cell r="A35" t="str">
            <v>Acero Grado 60</v>
          </cell>
        </row>
        <row r="36">
          <cell r="A36" t="str">
            <v>Desmoldante</v>
          </cell>
        </row>
        <row r="37">
          <cell r="A37" t="str">
            <v>Protestor de fraguado</v>
          </cell>
        </row>
        <row r="38">
          <cell r="A38" t="str">
            <v>Tubo Sanitario D=4"</v>
          </cell>
        </row>
        <row r="39">
          <cell r="A39" t="str">
            <v>Emulsion Asfaltica CRL-0 ó CRL-1</v>
          </cell>
        </row>
        <row r="40">
          <cell r="A40" t="str">
            <v>Mezcla Densa en Caliente tipo MDC-2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ase Datos Insumos"/>
      <sheetName val="Base Datos Sueldo"/>
      <sheetName val="Resumen"/>
      <sheetName val="Resumen (2)"/>
      <sheetName val="MINICAR. 753 (011-01)"/>
      <sheetName val="MINICAR.873 (011-02)"/>
      <sheetName val="MINICAR. 751 (011-03)"/>
      <sheetName val="CARGADOR 966C (011-05)"/>
      <sheetName val="CARGADOR 950B (011-06)"/>
      <sheetName val="CARGADOR 966D (011-08)"/>
      <sheetName val="CARGADOR 966E (011-09)"/>
      <sheetName val="MINICAR. S130 (011-20)"/>
      <sheetName val="MINICAR. S130 (011-21)"/>
      <sheetName val="MINICAR. 175 (011-22)"/>
      <sheetName val="BARREDORAS (012-01)"/>
      <sheetName val="BARREDORAS (012-02)"/>
      <sheetName val="VIBRO SD77DATF (022-01)"/>
      <sheetName val="VIBRO CS533E (022-02)"/>
      <sheetName val="VIBRO SD100 (022-05)"/>
      <sheetName val="VIBRO SD100 (022-06)"/>
      <sheetName val="VIBRO SD100 (022-07)"/>
      <sheetName val="VIBRO SD100 (022-08)"/>
      <sheetName val="VIBRO CS433B (022-09)"/>
      <sheetName val="VIBRO CS433B (022-12)"/>
      <sheetName val="VIBRO CS433B (022-13)"/>
      <sheetName val="VIBRO HYSTER 850A (022-14)"/>
      <sheetName val="VIBRO DYNAPAC CA-15 (022-15)"/>
      <sheetName val="VIBRO TANDEN DD65 (023-02)"/>
      <sheetName val="VIBRO TANDEN CB434C (023-03)"/>
      <sheetName val="VIBRO TANDEM DD-22 (023-12)"/>
      <sheetName val="VIBRO HYSTER C530A (024-03)"/>
      <sheetName val="VIBRO ING.RAND PT125R (024-05)"/>
      <sheetName val="VIBRO HYSTER C530A (024-11)"/>
      <sheetName val="VIBRO HYSTER C530A (024-15)"/>
      <sheetName val="COMPRESOR QUINCY QTH-15 (030-01"/>
      <sheetName val="COMPRESOR KHOLER (030-02)"/>
      <sheetName val="COMPRESOR INGERSOLL (030-07)"/>
      <sheetName val="COMPRESOR KAESER (030-08)"/>
      <sheetName val="COMPRESOR KAESER (030-09)"/>
      <sheetName val="COMPRESOR KAESER (030-10)"/>
      <sheetName val="MARTILLO H. KRUPP (031-01)"/>
      <sheetName val="MARTILLO H. KRUPP (031-04)"/>
      <sheetName val="MARTILLO H. KRUPP (031-05)"/>
      <sheetName val="MARTILLO H. KRUPP (031-06)"/>
      <sheetName val="DERRETIDORA (033-01)"/>
      <sheetName val="DERRETIDORA (033-02)"/>
      <sheetName val="RETRO 428 B (051-02)"/>
      <sheetName val="RETRO 436 B (051-03)"/>
      <sheetName val="RETRO VOLVO BL60 (051-10)"/>
      <sheetName val="RETRO VOLVO BL60 (051-11)"/>
      <sheetName val="RETRO 320R (052-03)"/>
      <sheetName val="RETRO 320R (052-04)"/>
      <sheetName val="RETRO 690ELC (052-05)"/>
      <sheetName val="RETRO 330ME (052-06)"/>
      <sheetName val="RETRO 330ME (052-07)"/>
      <sheetName val="RETRO 200C LC (052-08)"/>
      <sheetName val="RETRO 200C LC (052-09)"/>
      <sheetName val="RETRO 345BL (052-10)"/>
      <sheetName val="RETRO 200C LC (052-11)"/>
      <sheetName val="IRRIGADOR( 060-01)"/>
      <sheetName val="IRRIGADOR 211(060-03)"/>
      <sheetName val="PAVIMENTADORA BG260 (071-01)"/>
      <sheetName val="PAVIMENTADORA SB140 (071-12)"/>
      <sheetName val="PAVIMENTADORA BG245B (072-01)"/>
      <sheetName val="PAVIMENTADORA BG2455C (072-02)"/>
      <sheetName val="MOTO 670CH (090-01)"/>
      <sheetName val="MOTO 12G (090-03)"/>
      <sheetName val="MOTO 12G (090-04)"/>
      <sheetName val="MOTO 12G (090-05)"/>
      <sheetName val="MOTO 120G (090-06)"/>
      <sheetName val="MOTO 12G (090-07)"/>
      <sheetName val="MOTO 670CH (090-09)"/>
      <sheetName val="MOTO 12G (090-16)"/>
      <sheetName val="RECUPERADORA RM350 (100-01)"/>
      <sheetName val="FRESADORA ASFALTO 1000R (100-02"/>
      <sheetName val="FRESADORA PAV. W-1900 (100-03)"/>
      <sheetName val="PERFILADORA PAV. PR-450 (101-01"/>
      <sheetName val="TRACTOR AGRICOLA (111-06)"/>
      <sheetName val="TRACTOR-ORUGAS CAT-D6D (112-01)"/>
      <sheetName val="TRACTOR-ORUGA CAT-D8N (112-02)"/>
      <sheetName val="TRACTOR CAT-D7G (112-06)"/>
      <sheetName val="TRACTOR CAT-D7H (112-07)"/>
      <sheetName val="TRITURADORA MANDIBULA (120-03)"/>
      <sheetName val="VOLQ. CHEVROLET 131-05"/>
      <sheetName val="VOLQ. KENWORTH (132-10)"/>
      <sheetName val="VOLQ. KENWORTH (132-11)"/>
      <sheetName val="VOLQ. KENWORTH (132-12)"/>
      <sheetName val="VOLQ. INTERN.(132-14)"/>
      <sheetName val="VOLQ. INTERN.(132-15)"/>
      <sheetName val="VOLQ. INTERN.(132-16)"/>
      <sheetName val="VOLQ. INTERN.(132-17)"/>
      <sheetName val="VOLQ. INTERN.(132-18)"/>
      <sheetName val="VOLQ. INTERN.(132-19)"/>
      <sheetName val="VOLQ. INTERN.(132-20)"/>
      <sheetName val="VOLQ. INTERN.(132-21)"/>
      <sheetName val="VOLQ. (132-25)"/>
      <sheetName val="VOLQ. (132-26)"/>
      <sheetName val="VOLQ. (132-27)"/>
      <sheetName val="VOLQ. (132-28)"/>
      <sheetName val="VOLQ. (132-31)"/>
      <sheetName val="VOLQ. (132-32)"/>
      <sheetName val="VOLQ. (132-33)"/>
      <sheetName val="VOLQ. (132-34)"/>
      <sheetName val="VOLQ. (132-35)"/>
      <sheetName val="VOLQ. (132-36)"/>
      <sheetName val="VOLQ. (132-37)"/>
      <sheetName val="VOLQ. (132-38)"/>
      <sheetName val="VOLQ. (132-39)"/>
      <sheetName val="VOLQ. (132-41)"/>
      <sheetName val="VOLQ. (132-42)"/>
      <sheetName val="VOLQ. 132-43"/>
      <sheetName val="CARROTANQUE 140-04"/>
      <sheetName val="CARROTANQUE 140-05"/>
      <sheetName val="CARROTANQUE 140-07"/>
      <sheetName val="TRACTOMULA 150-03"/>
      <sheetName val="CAMABAJA 3 EJES 155-10"/>
      <sheetName val="CAMABAJA 2 EJES (155)-11-13"/>
      <sheetName val="CAMIONETA 161-01"/>
      <sheetName val="CAMIONETA 161-02"/>
      <sheetName val="CAMIONETA 161-04"/>
      <sheetName val="CAMIONETA 161-08"/>
      <sheetName val="CAMPERO 161-11"/>
      <sheetName val="CAMION FURGON 162-01"/>
      <sheetName val="CAMION ESTACA 162-05"/>
      <sheetName val="CAMION CABINADO 162-06"/>
      <sheetName val="CAMION FURGO 162-07"/>
      <sheetName val="CAMION FERRETERO 163-02"/>
      <sheetName val="CAMION MTTO. 163-03"/>
      <sheetName val="CAMION MTTO. 163-06"/>
      <sheetName val="MOTOBOMBA THOMPSON (182)-01-03"/>
      <sheetName val="MOTOBOMBA THOMPSON 182-02"/>
      <sheetName val="CORTADORA PAV. GRAFCO 232-04"/>
      <sheetName val="GENERADOR CAT 240-08"/>
      <sheetName val="GENERADOR CUMMINS 240-09"/>
      <sheetName val="GENERADOR WILSON 240-10"/>
      <sheetName val="TORRE ILUMIN ING.RAND 242-01"/>
      <sheetName val="TORRE ILUMIN ING.RAND 242-04"/>
      <sheetName val="TORRE ILUMIN ING.RAND 242-05"/>
      <sheetName val="TORRE SEÑALIZACION (243)-01-02"/>
      <sheetName val="TANQUE REMOLQUE (250)-03-04"/>
      <sheetName val="PLANTA ASFALTO (260-01)"/>
      <sheetName val="TRAILER-DOLLY (270) 01 AL 06"/>
      <sheetName val="Equipo107"/>
      <sheetName val="Equipo108"/>
      <sheetName val="Equipo109"/>
      <sheetName val="Equipo110"/>
      <sheetName val="Equipo111"/>
      <sheetName val="Equipo112"/>
      <sheetName val="Equipo113"/>
      <sheetName val="Equipo114"/>
      <sheetName val="Equipo115"/>
      <sheetName val="Equipo116"/>
      <sheetName val="Equipo117"/>
      <sheetName val="Equipo118"/>
      <sheetName val="Equipo119"/>
      <sheetName val="Equipo120"/>
      <sheetName val="Equipo121"/>
      <sheetName val="Equipo122"/>
      <sheetName val="Equipo123"/>
      <sheetName val="Equipo124"/>
      <sheetName val="Equipo125"/>
      <sheetName val="Equipo126"/>
      <sheetName val="Equipo127"/>
      <sheetName val="Equipo128"/>
      <sheetName val="Equipo129"/>
      <sheetName val="Equipo130"/>
      <sheetName val="Equipo131"/>
      <sheetName val="Equipo132"/>
      <sheetName val="Equipo133"/>
      <sheetName val="Equipo134"/>
      <sheetName val="Equipo135"/>
      <sheetName val="Equipo136"/>
      <sheetName val="Equipo137"/>
      <sheetName val="Equipo138"/>
      <sheetName val="Equipo139"/>
      <sheetName val="Equipo140"/>
      <sheetName val="Equipo141"/>
      <sheetName val="Equipo142"/>
      <sheetName val="Equipo143"/>
      <sheetName val="Equipo144"/>
      <sheetName val="Equipo145"/>
      <sheetName val="Equipo146"/>
      <sheetName val="Equipo147"/>
      <sheetName val="Equipo148"/>
      <sheetName val="Equipo149"/>
      <sheetName val="Equipo150"/>
      <sheetName val="Anexos"/>
      <sheetName val="PRESUPUESTO DE OPERACION"/>
      <sheetName val="C.OPER.CONSTRUPLAN"/>
      <sheetName val="TARIFAS DE EQUIPOS CTC"/>
      <sheetName val="C&amp;T"/>
      <sheetName val="U.T. Y CONSOR."/>
      <sheetName val="CAT-D7H"/>
      <sheetName val="INSUMOS"/>
      <sheetName val="Fixed Plant Maintenance"/>
    </sheetNames>
    <sheetDataSet>
      <sheetData sheetId="0" refreshError="1"/>
      <sheetData sheetId="1">
        <row r="4">
          <cell r="A4" t="str">
            <v>INSUMOS</v>
          </cell>
          <cell r="B4" t="str">
            <v>PRECIOS</v>
          </cell>
        </row>
        <row r="6">
          <cell r="A6" t="str">
            <v>1 Cuchilla 4T5318</v>
          </cell>
          <cell r="B6">
            <v>499826.6</v>
          </cell>
        </row>
        <row r="7">
          <cell r="A7" t="str">
            <v>1 Puntera 4J8844</v>
          </cell>
          <cell r="B7">
            <v>823134.84</v>
          </cell>
        </row>
        <row r="8">
          <cell r="A8" t="str">
            <v>1 Puntera-4j8843</v>
          </cell>
          <cell r="B8">
            <v>823134.84</v>
          </cell>
        </row>
        <row r="9">
          <cell r="A9" t="str">
            <v>2 Cuchillas 7T6936</v>
          </cell>
          <cell r="B9">
            <v>1412787.2</v>
          </cell>
        </row>
        <row r="10">
          <cell r="A10" t="str">
            <v>3 Pernos 8E6359</v>
          </cell>
          <cell r="B10">
            <v>167475</v>
          </cell>
        </row>
        <row r="11">
          <cell r="A11" t="str">
            <v>3 Puntas 6Y0359</v>
          </cell>
          <cell r="B11">
            <v>1378393.2</v>
          </cell>
        </row>
        <row r="12">
          <cell r="A12" t="str">
            <v>3 Retenedores 8E 6358</v>
          </cell>
          <cell r="B12">
            <v>167475</v>
          </cell>
        </row>
        <row r="13">
          <cell r="A13" t="str">
            <v>32 Tornillos 6F0196</v>
          </cell>
          <cell r="B13">
            <v>307984.64000000001</v>
          </cell>
        </row>
        <row r="14">
          <cell r="A14" t="str">
            <v>32 Tuercas 2J 3505</v>
          </cell>
          <cell r="B14">
            <v>170863.35999999999</v>
          </cell>
        </row>
        <row r="15">
          <cell r="A15" t="str">
            <v>Aceite Hidraulico</v>
          </cell>
          <cell r="B15">
            <v>20309</v>
          </cell>
        </row>
        <row r="16">
          <cell r="A16" t="str">
            <v>Aceite Motor</v>
          </cell>
          <cell r="B16">
            <v>20037</v>
          </cell>
        </row>
        <row r="17">
          <cell r="A17" t="str">
            <v>Aceite Motor 232-04</v>
          </cell>
          <cell r="B17">
            <v>55881.84</v>
          </cell>
        </row>
        <row r="18">
          <cell r="A18" t="str">
            <v>Aceite Transmisión</v>
          </cell>
          <cell r="B18">
            <v>21400</v>
          </cell>
        </row>
        <row r="19">
          <cell r="A19" t="str">
            <v>Aceite Transmisión 242-01</v>
          </cell>
          <cell r="B19">
            <v>5500</v>
          </cell>
        </row>
        <row r="20">
          <cell r="A20" t="str">
            <v>ACPM</v>
          </cell>
          <cell r="B20">
            <v>5497.8</v>
          </cell>
        </row>
        <row r="21">
          <cell r="A21" t="str">
            <v>Adapatador ref:8J7525 retrocargador 436B</v>
          </cell>
          <cell r="B21">
            <v>83412.12</v>
          </cell>
        </row>
        <row r="22">
          <cell r="A22" t="str">
            <v>Adaptador ref:8J7525 retrocargador 428B</v>
          </cell>
          <cell r="B22">
            <v>83412.12</v>
          </cell>
        </row>
        <row r="23">
          <cell r="A23" t="str">
            <v>Aire Primario 232-04</v>
          </cell>
          <cell r="B23">
            <v>34635.279999999999</v>
          </cell>
        </row>
        <row r="24">
          <cell r="A24" t="str">
            <v>Aire Primario 242-01</v>
          </cell>
          <cell r="B24">
            <v>176320</v>
          </cell>
        </row>
        <row r="25">
          <cell r="A25" t="str">
            <v>Aire Primario 242-04</v>
          </cell>
          <cell r="B25">
            <v>176320</v>
          </cell>
        </row>
        <row r="26">
          <cell r="A26" t="str">
            <v>Aire Primario 242-05</v>
          </cell>
          <cell r="B26">
            <v>176320</v>
          </cell>
        </row>
        <row r="27">
          <cell r="A27" t="str">
            <v>Aire Secundario 232-04</v>
          </cell>
          <cell r="B27">
            <v>174000</v>
          </cell>
        </row>
        <row r="28">
          <cell r="A28" t="str">
            <v>Aire Secundario 242-01</v>
          </cell>
          <cell r="B28">
            <v>176320</v>
          </cell>
        </row>
        <row r="29">
          <cell r="A29" t="str">
            <v>Aire Secundario 242-04</v>
          </cell>
          <cell r="B29">
            <v>176320</v>
          </cell>
        </row>
        <row r="30">
          <cell r="A30" t="str">
            <v>Aire Secundario 242-05</v>
          </cell>
          <cell r="B30">
            <v>176320</v>
          </cell>
        </row>
        <row r="31">
          <cell r="A31" t="str">
            <v>Arandela ref:5P8250</v>
          </cell>
          <cell r="B31">
            <v>6871.84</v>
          </cell>
        </row>
        <row r="32">
          <cell r="A32" t="str">
            <v>Bases ref:9U9617 perfiladora Pr450</v>
          </cell>
          <cell r="B32">
            <v>37472.639999999999</v>
          </cell>
        </row>
        <row r="33">
          <cell r="A33" t="str">
            <v>Bases ref:9U9617 perfiladora procut 1000R</v>
          </cell>
          <cell r="B33">
            <v>37472.639999999999</v>
          </cell>
        </row>
        <row r="34">
          <cell r="A34" t="str">
            <v>Combustible Final 242-01</v>
          </cell>
          <cell r="B34">
            <v>71813.45</v>
          </cell>
        </row>
        <row r="35">
          <cell r="A35" t="str">
            <v>Combustible Final 242-04</v>
          </cell>
          <cell r="B35">
            <v>71813.45</v>
          </cell>
        </row>
        <row r="36">
          <cell r="A36" t="str">
            <v>Combustible Final 242-05</v>
          </cell>
          <cell r="B36">
            <v>71813.45</v>
          </cell>
        </row>
        <row r="37">
          <cell r="A37" t="str">
            <v>Combustible Primario 242-01</v>
          </cell>
          <cell r="B37">
            <v>71813.45</v>
          </cell>
        </row>
        <row r="38">
          <cell r="A38" t="str">
            <v>Combustible Primario 242-04</v>
          </cell>
          <cell r="B38">
            <v>71813.45</v>
          </cell>
        </row>
        <row r="39">
          <cell r="A39" t="str">
            <v>Combustible Primario 242-05</v>
          </cell>
          <cell r="B39">
            <v>71813.45</v>
          </cell>
        </row>
        <row r="40">
          <cell r="A40" t="str">
            <v>Cuchilla ref.7T6936 CAT-D7H</v>
          </cell>
          <cell r="B40">
            <v>759924.12</v>
          </cell>
        </row>
        <row r="41">
          <cell r="A41" t="str">
            <v>Cuchilla ref: 6Y5540</v>
          </cell>
          <cell r="B41">
            <v>890194.44</v>
          </cell>
        </row>
        <row r="42">
          <cell r="A42" t="str">
            <v>Cuchilla ref:1U0593 cargador 966D</v>
          </cell>
          <cell r="B42">
            <v>1497457.9</v>
          </cell>
        </row>
        <row r="43">
          <cell r="A43" t="str">
            <v>Cuchilla ref:1U0593 cargador 966E</v>
          </cell>
          <cell r="B43">
            <v>1497457.9</v>
          </cell>
        </row>
        <row r="44">
          <cell r="A44" t="str">
            <v>Cuchilla ref:1U0601 cargador 950B</v>
          </cell>
          <cell r="B44">
            <v>1376570.8</v>
          </cell>
        </row>
        <row r="45">
          <cell r="A45" t="str">
            <v>Cuchilla ref:1U2406 cargador 966C</v>
          </cell>
          <cell r="B45">
            <v>1399102.7</v>
          </cell>
        </row>
        <row r="46">
          <cell r="A46" t="str">
            <v>Cuchilla ref:4T2921 CAT-D7G</v>
          </cell>
          <cell r="B46">
            <v>626144.80000000005</v>
          </cell>
        </row>
        <row r="47">
          <cell r="A47" t="str">
            <v>Cuchilla ref:4T2922 CAT-D7G</v>
          </cell>
          <cell r="B47">
            <v>466085.68</v>
          </cell>
        </row>
        <row r="48">
          <cell r="A48" t="str">
            <v>Cuchilla ref:4T5318 CAT-D6D</v>
          </cell>
          <cell r="B48">
            <v>537672.76</v>
          </cell>
        </row>
        <row r="49">
          <cell r="A49" t="str">
            <v>Cuchilla ref:4T5318 CAT-D7H</v>
          </cell>
          <cell r="B49">
            <v>537672.76</v>
          </cell>
        </row>
        <row r="50">
          <cell r="A50" t="str">
            <v>Cuchilla ref:4T6381</v>
          </cell>
          <cell r="B50">
            <v>1453136.6</v>
          </cell>
        </row>
        <row r="51">
          <cell r="A51" t="str">
            <v>Cuchilla ref:5D9553</v>
          </cell>
          <cell r="B51">
            <v>397650.32</v>
          </cell>
        </row>
        <row r="52">
          <cell r="A52" t="str">
            <v>Cuchilla ref:5D9553 motoniveladora 120G</v>
          </cell>
          <cell r="B52">
            <v>397650.32</v>
          </cell>
        </row>
        <row r="53">
          <cell r="A53" t="str">
            <v>Cuchilla ref:7t6936 CAT-D6D</v>
          </cell>
          <cell r="B53">
            <v>759924.12</v>
          </cell>
        </row>
        <row r="54">
          <cell r="A54" t="str">
            <v>Cuchilla ref:9R7621 retrocargador 428B</v>
          </cell>
          <cell r="B54">
            <v>108311.38</v>
          </cell>
        </row>
        <row r="55">
          <cell r="A55" t="str">
            <v>Cuchilla ref:9R7621 retrocargador 436B</v>
          </cell>
          <cell r="B55">
            <v>98996.72</v>
          </cell>
        </row>
        <row r="56">
          <cell r="A56" t="str">
            <v>Cuchilla ref:9R7622 retrocargador 428B</v>
          </cell>
          <cell r="B56">
            <v>98996.72</v>
          </cell>
        </row>
        <row r="57">
          <cell r="A57" t="str">
            <v>Cuchilla ref:9R7622 retrocargador 436B</v>
          </cell>
          <cell r="B57">
            <v>885434.96</v>
          </cell>
        </row>
        <row r="58">
          <cell r="A58" t="str">
            <v>Elementos de desgaste (CEPILLO)</v>
          </cell>
          <cell r="B58">
            <v>1572000</v>
          </cell>
        </row>
        <row r="59">
          <cell r="A59" t="str">
            <v>Elementos de desgaste (punta) (031)05-06</v>
          </cell>
          <cell r="B59">
            <v>1160000</v>
          </cell>
        </row>
        <row r="60">
          <cell r="A60" t="str">
            <v>Elementos de desgaste (punta) 031-01</v>
          </cell>
          <cell r="B60">
            <v>3479999.9999999995</v>
          </cell>
        </row>
        <row r="61">
          <cell r="A61" t="str">
            <v>Elementos de desgaste (punta) 031-04</v>
          </cell>
          <cell r="B61">
            <v>5336000</v>
          </cell>
        </row>
        <row r="62">
          <cell r="A62" t="str">
            <v>Escalificadores ref:1957218 motoniveladora 120G</v>
          </cell>
          <cell r="B62">
            <v>400147.8</v>
          </cell>
        </row>
        <row r="63">
          <cell r="A63" t="str">
            <v>Escarificador ref:1957219</v>
          </cell>
          <cell r="B63">
            <v>306323.52</v>
          </cell>
        </row>
        <row r="64">
          <cell r="A64" t="str">
            <v>Filtro  combustible final CAT-D7H ref:1R0750</v>
          </cell>
          <cell r="B64">
            <v>46154.080000000002</v>
          </cell>
        </row>
        <row r="65">
          <cell r="A65" t="str">
            <v>Filtro agua compac PT125R ref:59674044</v>
          </cell>
          <cell r="B65">
            <v>34289.599999999999</v>
          </cell>
        </row>
        <row r="66">
          <cell r="A66" t="str">
            <v>Filtro agua irrigador de asfalto ref:W-475</v>
          </cell>
          <cell r="B66">
            <v>4347.68</v>
          </cell>
        </row>
        <row r="67">
          <cell r="A67" t="str">
            <v>Filtro agua volqueta ref:W-475</v>
          </cell>
          <cell r="B67">
            <v>15999.88</v>
          </cell>
        </row>
        <row r="68">
          <cell r="A68" t="str">
            <v>Filtro aire compac Pt125R ref:36876423</v>
          </cell>
          <cell r="B68">
            <v>94127.039999999994</v>
          </cell>
        </row>
        <row r="69">
          <cell r="A69" t="str">
            <v>Filtro aire prim Bobcat 751 ref:6598492</v>
          </cell>
          <cell r="B69">
            <v>82448.160000000003</v>
          </cell>
        </row>
        <row r="70">
          <cell r="A70" t="str">
            <v>Filtro aire prim com.vib.SD77 ref:59825562</v>
          </cell>
          <cell r="B70">
            <v>131834</v>
          </cell>
        </row>
        <row r="71">
          <cell r="A71" t="str">
            <v>Filtro aire prim compac.vib.auto CS433B ref0773968</v>
          </cell>
          <cell r="B71">
            <v>86439.72</v>
          </cell>
        </row>
        <row r="72">
          <cell r="A72" t="str">
            <v>Filtro aire prim irrigador de asfalto ref:A2-595</v>
          </cell>
          <cell r="B72">
            <v>104999.72</v>
          </cell>
        </row>
        <row r="73">
          <cell r="A73" t="str">
            <v>Filtro aire prim motoniveladora 120G ref.7W5389</v>
          </cell>
          <cell r="B73">
            <v>165774.44</v>
          </cell>
        </row>
        <row r="74">
          <cell r="A74" t="str">
            <v>Filtro aire prim perfiladora Pr450 8T ref:P182049</v>
          </cell>
          <cell r="B74">
            <v>355798.68</v>
          </cell>
        </row>
        <row r="75">
          <cell r="A75" t="str">
            <v>Filtro aire prim retroexcavadora 330 ref:7Y1322</v>
          </cell>
          <cell r="B75">
            <v>230858.56</v>
          </cell>
        </row>
        <row r="76">
          <cell r="A76" t="str">
            <v>Filtro Aire Primario (030)-08-09-10</v>
          </cell>
          <cell r="B76">
            <v>176320</v>
          </cell>
        </row>
        <row r="77">
          <cell r="A77" t="str">
            <v>Filtro Aire Primario (030-07)</v>
          </cell>
          <cell r="B77">
            <v>176320</v>
          </cell>
        </row>
        <row r="78">
          <cell r="A78" t="str">
            <v>Filtro Aire Primario 033-01</v>
          </cell>
          <cell r="B78">
            <v>176320</v>
          </cell>
        </row>
        <row r="79">
          <cell r="A79" t="str">
            <v>Filtro Aire Primario 033-02</v>
          </cell>
          <cell r="B79">
            <v>176320</v>
          </cell>
        </row>
        <row r="80">
          <cell r="A80" t="str">
            <v>Filtro Aire Primario 120-03</v>
          </cell>
          <cell r="B80">
            <v>190454.6</v>
          </cell>
        </row>
        <row r="81">
          <cell r="A81" t="str">
            <v>Filtro aire primario 12G ref:7W5389</v>
          </cell>
          <cell r="B81">
            <v>165774.44</v>
          </cell>
        </row>
        <row r="82">
          <cell r="A82" t="str">
            <v>Filtro aire primario cargador 950B ref:7W5317</v>
          </cell>
          <cell r="B82">
            <v>175172.76</v>
          </cell>
        </row>
        <row r="83">
          <cell r="A83" t="str">
            <v>Filtro aire primario cargador 966C ref:7W5317</v>
          </cell>
          <cell r="B83">
            <v>175172.76</v>
          </cell>
        </row>
        <row r="84">
          <cell r="A84" t="str">
            <v>Filtro aire primario cargador 966D ref:7W5317</v>
          </cell>
          <cell r="B84">
            <v>175172.76</v>
          </cell>
        </row>
        <row r="85">
          <cell r="A85" t="str">
            <v>Filtro aire primario cargador 966E ref:7W5317</v>
          </cell>
          <cell r="B85">
            <v>175172.76</v>
          </cell>
        </row>
        <row r="86">
          <cell r="A86" t="str">
            <v>Filtro aire primario carro manten NPR ref:PA2712</v>
          </cell>
          <cell r="B86">
            <v>28000.080000000002</v>
          </cell>
        </row>
        <row r="87">
          <cell r="A87" t="str">
            <v>Filtro aire primario CAT-D6D ref.7W5495</v>
          </cell>
          <cell r="B87">
            <v>228441.17</v>
          </cell>
        </row>
        <row r="88">
          <cell r="A88" t="str">
            <v>Filtro aire primario CAT-D7G ref:7W5317</v>
          </cell>
          <cell r="B88">
            <v>175172.76</v>
          </cell>
        </row>
        <row r="89">
          <cell r="A89" t="str">
            <v>Filtro aire primario CAT-D7H ref:;7W5317</v>
          </cell>
          <cell r="B89">
            <v>175172.76</v>
          </cell>
        </row>
        <row r="90">
          <cell r="A90" t="str">
            <v>Filtro aire primario com.vib.SD-1000D ref:35318252</v>
          </cell>
          <cell r="B90">
            <v>131316.64000000001</v>
          </cell>
        </row>
        <row r="91">
          <cell r="A91" t="str">
            <v>Filtro aire primario compac. DD65 ref:59144170</v>
          </cell>
          <cell r="B91">
            <v>90455.64</v>
          </cell>
        </row>
        <row r="92">
          <cell r="A92" t="str">
            <v>Filtro aire primario D8N ref:1P7360</v>
          </cell>
          <cell r="B92">
            <v>151940.28</v>
          </cell>
        </row>
        <row r="93">
          <cell r="A93" t="str">
            <v>Filtro aire primario Finisher ref:254K</v>
          </cell>
          <cell r="B93">
            <v>42000.12</v>
          </cell>
        </row>
        <row r="94">
          <cell r="A94" t="str">
            <v>Filtro aire primario perfiladora procut 1000R</v>
          </cell>
          <cell r="B94">
            <v>457434.03</v>
          </cell>
        </row>
        <row r="95">
          <cell r="A95" t="str">
            <v>Filtro aire primario recuperadora RM350 ref:6I2505</v>
          </cell>
          <cell r="B95">
            <v>312986.56</v>
          </cell>
        </row>
        <row r="96">
          <cell r="A96" t="str">
            <v>Filtro aire primario retrocargador 428B ref:8N5504</v>
          </cell>
          <cell r="B96">
            <v>157427.07999999999</v>
          </cell>
        </row>
        <row r="97">
          <cell r="A97" t="str">
            <v>Filtro aire primario retrocargador 436B ref:8N5504</v>
          </cell>
          <cell r="B97">
            <v>157427.07999999999</v>
          </cell>
        </row>
        <row r="98">
          <cell r="A98" t="str">
            <v>Filtro aire primario retroexcavadora 320 ref7Y0404</v>
          </cell>
          <cell r="B98">
            <v>285085.08</v>
          </cell>
        </row>
        <row r="99">
          <cell r="A99" t="str">
            <v>Filtro aire primario retroexcavadora 345BL ref7Y0404</v>
          </cell>
          <cell r="B99">
            <v>285085.08</v>
          </cell>
        </row>
        <row r="100">
          <cell r="A100" t="str">
            <v>Filtro aire primario tanden DD-22 ref:59341560</v>
          </cell>
          <cell r="B100">
            <v>162168</v>
          </cell>
        </row>
        <row r="101">
          <cell r="A101" t="str">
            <v>Filtro aire primario tractor agricola ref:AR796</v>
          </cell>
          <cell r="B101">
            <v>127042.04</v>
          </cell>
        </row>
        <row r="102">
          <cell r="A102" t="str">
            <v>Filtro aire primario Volqueta ref:A2 595</v>
          </cell>
          <cell r="B102">
            <v>104999.72</v>
          </cell>
        </row>
        <row r="103">
          <cell r="A103" t="str">
            <v>Filtro aire primbobcat 873 ref:6666375</v>
          </cell>
          <cell r="B103">
            <v>106286.16</v>
          </cell>
        </row>
        <row r="104">
          <cell r="A104" t="str">
            <v>Filtro aire sec Bobcat 751 ref:6598462</v>
          </cell>
          <cell r="B104">
            <v>80795.16</v>
          </cell>
        </row>
        <row r="105">
          <cell r="A105" t="str">
            <v>Filtro aire sec bobcat 873 ref:6666376</v>
          </cell>
          <cell r="B105">
            <v>84417.84</v>
          </cell>
        </row>
        <row r="106">
          <cell r="A106" t="str">
            <v>Filtro aire sec com.vib. SD77 ref:59825554</v>
          </cell>
          <cell r="B106">
            <v>94743</v>
          </cell>
        </row>
        <row r="107">
          <cell r="A107" t="str">
            <v>Filtro aire sec com.vib.SD-1000D ref:35328442</v>
          </cell>
          <cell r="B107">
            <v>118184.28</v>
          </cell>
        </row>
        <row r="108">
          <cell r="A108" t="str">
            <v>Filtro aire sec irrigador de asfalto ref:A2-595</v>
          </cell>
          <cell r="B108">
            <v>104999.72</v>
          </cell>
        </row>
        <row r="109">
          <cell r="A109" t="str">
            <v>Filtro aire sec motoniveladora 120G ref:2S1285</v>
          </cell>
          <cell r="B109">
            <v>164490.32</v>
          </cell>
        </row>
        <row r="110">
          <cell r="A110" t="str">
            <v>Filtro aire sec perfiladora PR450 ref:P182049</v>
          </cell>
          <cell r="B110">
            <v>355798.68</v>
          </cell>
        </row>
        <row r="111">
          <cell r="A111" t="str">
            <v>Filtro aire sec recuperadora RM350 ref:6I2506</v>
          </cell>
          <cell r="B111">
            <v>286253.2</v>
          </cell>
        </row>
        <row r="112">
          <cell r="A112" t="str">
            <v>Filtro aire sec retrocargador 428B ref:4W6691</v>
          </cell>
          <cell r="B112">
            <v>142776.28</v>
          </cell>
        </row>
        <row r="113">
          <cell r="A113" t="str">
            <v>Filtro aire sec retrocargador 436B ref:4W6691</v>
          </cell>
          <cell r="B113">
            <v>142776.28</v>
          </cell>
        </row>
        <row r="114">
          <cell r="A114" t="str">
            <v>Filtro aire sec retroexcavadora 320 ref:5I5208</v>
          </cell>
          <cell r="B114">
            <v>142425.96</v>
          </cell>
        </row>
        <row r="115">
          <cell r="A115" t="str">
            <v>Filtro aire sec retroexcavadora 330 ref:7Y1323</v>
          </cell>
          <cell r="B115">
            <v>379063.64</v>
          </cell>
        </row>
        <row r="116">
          <cell r="A116" t="str">
            <v>Filtro aire sec retroexcavadora 345BL ref:5I5208</v>
          </cell>
          <cell r="B116">
            <v>142425.96</v>
          </cell>
        </row>
        <row r="117">
          <cell r="A117" t="str">
            <v>Filtro Aire Secundario (030)-08-09-10</v>
          </cell>
          <cell r="B117">
            <v>176320</v>
          </cell>
        </row>
        <row r="118">
          <cell r="A118" t="str">
            <v>Filtro Aire Secundario (030-07)</v>
          </cell>
          <cell r="B118">
            <v>176320</v>
          </cell>
        </row>
        <row r="119">
          <cell r="A119" t="str">
            <v>Filtro Aire Secundario 033-01</v>
          </cell>
          <cell r="B119">
            <v>176320</v>
          </cell>
        </row>
        <row r="120">
          <cell r="A120" t="str">
            <v>Filtro Aire Secundario 033-02</v>
          </cell>
          <cell r="B120">
            <v>176320</v>
          </cell>
        </row>
        <row r="121">
          <cell r="A121" t="str">
            <v>Filtro Aire Secundario 120-03</v>
          </cell>
          <cell r="B121">
            <v>195390.4</v>
          </cell>
        </row>
        <row r="122">
          <cell r="A122" t="str">
            <v>Filtro aire secundario 12G ref:2S1285</v>
          </cell>
          <cell r="B122">
            <v>164490.32</v>
          </cell>
        </row>
        <row r="123">
          <cell r="A123" t="str">
            <v>Filtro aire secundario caompac. DD65 ref:59144188</v>
          </cell>
          <cell r="B123">
            <v>67856.52</v>
          </cell>
        </row>
        <row r="124">
          <cell r="A124" t="str">
            <v>Filtro aire secundario cargador 950B ref:9S9972</v>
          </cell>
          <cell r="B124">
            <v>178149.32</v>
          </cell>
        </row>
        <row r="125">
          <cell r="A125" t="str">
            <v>Filtro aire secundario cargador 966C ref:2S1286</v>
          </cell>
          <cell r="B125">
            <v>184978.24</v>
          </cell>
        </row>
        <row r="126">
          <cell r="A126" t="str">
            <v>Filtro aire secundario cargador 966D ref:9S9972</v>
          </cell>
          <cell r="B126">
            <v>178149.32</v>
          </cell>
        </row>
        <row r="127">
          <cell r="A127" t="str">
            <v>Filtro aire secundario cargador 966E ref:9S9972</v>
          </cell>
          <cell r="B127">
            <v>178149.32</v>
          </cell>
        </row>
        <row r="128">
          <cell r="A128" t="str">
            <v>Filtro aire secundario CAT-D6D ref:1P7360</v>
          </cell>
          <cell r="B128">
            <v>228441.17</v>
          </cell>
        </row>
        <row r="129">
          <cell r="A129" t="str">
            <v>Filtro aire secundario CAT-D7G ref.9S9972</v>
          </cell>
          <cell r="B129">
            <v>178149.32</v>
          </cell>
        </row>
        <row r="130">
          <cell r="A130" t="str">
            <v>Filtro aire secundario CAT-D7H ref:9S9972</v>
          </cell>
          <cell r="B130">
            <v>178149.32</v>
          </cell>
        </row>
        <row r="131">
          <cell r="A131" t="str">
            <v>Filtro aire secundario compac. Cs 433B ref:0773968</v>
          </cell>
          <cell r="B131">
            <v>86439.72</v>
          </cell>
        </row>
        <row r="132">
          <cell r="A132" t="str">
            <v>Filtro aire secundario D8N ref:7W5495</v>
          </cell>
          <cell r="B132">
            <v>196827.64</v>
          </cell>
        </row>
        <row r="133">
          <cell r="A133" t="str">
            <v>Filtro aire secundario Finisher ref.254K</v>
          </cell>
          <cell r="B133">
            <v>42000.12</v>
          </cell>
        </row>
        <row r="134">
          <cell r="A134" t="str">
            <v>Filtro aire secundario perfiladora procut 1000R</v>
          </cell>
          <cell r="B134">
            <v>243552.25</v>
          </cell>
        </row>
        <row r="135">
          <cell r="A135" t="str">
            <v>Filtro aire secundario tractor agricola ref:AL671</v>
          </cell>
          <cell r="B135">
            <v>82959.72</v>
          </cell>
        </row>
        <row r="136">
          <cell r="A136" t="str">
            <v>Filtro aire secundario Volqueta ref:A2 595</v>
          </cell>
          <cell r="B136">
            <v>104999.72</v>
          </cell>
        </row>
        <row r="137">
          <cell r="A137" t="str">
            <v>Filtro comb compac PT125R ref:35308048</v>
          </cell>
          <cell r="B137">
            <v>72556.84</v>
          </cell>
        </row>
        <row r="138">
          <cell r="A138" t="str">
            <v>Filtro comble com.vib.SD77  ref35374677</v>
          </cell>
          <cell r="B138">
            <v>48071.56</v>
          </cell>
        </row>
        <row r="139">
          <cell r="A139" t="str">
            <v>Filtro comble final com.vib.SD-1000D ref:59728196</v>
          </cell>
          <cell r="B139">
            <v>47774.6</v>
          </cell>
        </row>
        <row r="140">
          <cell r="A140" t="str">
            <v>Filtro comble final irrigador de asfalto ref:BF877</v>
          </cell>
          <cell r="B140">
            <v>14999.96</v>
          </cell>
        </row>
        <row r="141">
          <cell r="A141" t="str">
            <v>Filtro comble final perfiladora PR-450 ref:1R0749</v>
          </cell>
          <cell r="B141">
            <v>67331.039999999994</v>
          </cell>
        </row>
        <row r="142">
          <cell r="A142" t="str">
            <v>Filtro comble final recuperadora RM350 ref:1R0749</v>
          </cell>
          <cell r="B142">
            <v>67331.039999999994</v>
          </cell>
        </row>
        <row r="143">
          <cell r="A143" t="str">
            <v>Filtro comble final retrocargador 428B ref:159610</v>
          </cell>
          <cell r="B143">
            <v>94021.48</v>
          </cell>
        </row>
        <row r="144">
          <cell r="A144" t="str">
            <v>Filtro comble final retroexcavador 330 ref:1R0750</v>
          </cell>
          <cell r="B144">
            <v>46154.080000000002</v>
          </cell>
        </row>
        <row r="145">
          <cell r="A145" t="str">
            <v>Filtro comble prim irrigador de asfalto ref:BF 876</v>
          </cell>
          <cell r="B145">
            <v>14999.96</v>
          </cell>
        </row>
        <row r="146">
          <cell r="A146" t="str">
            <v>Filtro comble prim tractor agricola ref:AL679</v>
          </cell>
          <cell r="B146">
            <v>15000</v>
          </cell>
        </row>
        <row r="147">
          <cell r="A147" t="str">
            <v>Filtro comble primario compac DD65 ref:54477153</v>
          </cell>
          <cell r="B147">
            <v>36205.919999999998</v>
          </cell>
        </row>
        <row r="148">
          <cell r="A148" t="str">
            <v>Filtro comble primario Hyster C-530A ref:PM228</v>
          </cell>
          <cell r="B148">
            <v>4999.6000000000004</v>
          </cell>
        </row>
        <row r="149">
          <cell r="A149" t="str">
            <v>Filtro comble sec compac.  DD65 ref:36855493</v>
          </cell>
          <cell r="B149">
            <v>41412</v>
          </cell>
        </row>
        <row r="150">
          <cell r="A150" t="str">
            <v>Filtro comble separadores agua Finisher ref:8N9803</v>
          </cell>
          <cell r="B150">
            <v>79552.800000000003</v>
          </cell>
        </row>
        <row r="151">
          <cell r="A151" t="str">
            <v>Filtro combustible Final (030)-08-09-10</v>
          </cell>
          <cell r="B151">
            <v>71813.45</v>
          </cell>
        </row>
        <row r="152">
          <cell r="A152" t="str">
            <v>Filtro combustible Final (030-07)</v>
          </cell>
          <cell r="B152">
            <v>71813.45</v>
          </cell>
        </row>
        <row r="153">
          <cell r="A153" t="str">
            <v>Filtro combustible Final 033-01</v>
          </cell>
          <cell r="B153">
            <v>71813.45</v>
          </cell>
        </row>
        <row r="154">
          <cell r="A154" t="str">
            <v>Filtro combustible Final 033-02</v>
          </cell>
          <cell r="B154">
            <v>71813.45</v>
          </cell>
        </row>
        <row r="155">
          <cell r="A155" t="str">
            <v>Filtro Combustible Final 120-03</v>
          </cell>
          <cell r="B155">
            <v>48751.32</v>
          </cell>
        </row>
        <row r="156">
          <cell r="A156" t="str">
            <v>Filtro combustible final 12G ref:1R0750</v>
          </cell>
          <cell r="B156">
            <v>46154.080000000002</v>
          </cell>
        </row>
        <row r="157">
          <cell r="A157" t="str">
            <v>Filtro Combustible Final 232-04</v>
          </cell>
          <cell r="B157">
            <v>36748.800000000003</v>
          </cell>
        </row>
        <row r="158">
          <cell r="A158" t="str">
            <v>Filtro combustible final cargador 950B ref:1R0750</v>
          </cell>
          <cell r="B158">
            <v>46154.080000000002</v>
          </cell>
        </row>
        <row r="159">
          <cell r="A159" t="str">
            <v>Filtro combustible final cargador 966C ref:1R0750</v>
          </cell>
          <cell r="B159">
            <v>46154.080000000002</v>
          </cell>
        </row>
        <row r="160">
          <cell r="A160" t="str">
            <v>Filtro combustible final cargador 966D ref:1R0750</v>
          </cell>
          <cell r="B160">
            <v>46154.080000000002</v>
          </cell>
        </row>
        <row r="161">
          <cell r="A161" t="str">
            <v>Filtro combustible final cargador 966E ref:1R0750</v>
          </cell>
          <cell r="B161">
            <v>46154.080000000002</v>
          </cell>
        </row>
        <row r="162">
          <cell r="A162" t="str">
            <v>Filtro combustible final carro mto C-70 ref:PM228</v>
          </cell>
          <cell r="B162">
            <v>4999.6000000000004</v>
          </cell>
        </row>
        <row r="163">
          <cell r="A163" t="str">
            <v>Filtro combustible final carro mto NPR ref:A-4052</v>
          </cell>
          <cell r="B163">
            <v>12760</v>
          </cell>
        </row>
        <row r="164">
          <cell r="A164" t="str">
            <v>Filtro combustible final CAT-D6D ref:1R0750</v>
          </cell>
          <cell r="B164">
            <v>53538.73</v>
          </cell>
        </row>
        <row r="165">
          <cell r="A165" t="str">
            <v>Filtro combustible final CAT-D7G ref.1R0750</v>
          </cell>
          <cell r="B165">
            <v>46154.080000000002</v>
          </cell>
        </row>
        <row r="166">
          <cell r="A166" t="str">
            <v>Filtro combustible final com CS433B ref:0676987</v>
          </cell>
          <cell r="B166">
            <v>23435.48</v>
          </cell>
        </row>
        <row r="167">
          <cell r="A167" t="str">
            <v>Filtro combustible final D8N ref:1R0749</v>
          </cell>
          <cell r="B167">
            <v>67331.039999999994</v>
          </cell>
        </row>
        <row r="168">
          <cell r="A168" t="str">
            <v>Filtro combustible final Hyster C-530A ref:PM228</v>
          </cell>
          <cell r="B168">
            <v>4999.6000000000004</v>
          </cell>
        </row>
        <row r="169">
          <cell r="A169" t="str">
            <v>Filtro combustible final moto 120G ref:1R0750</v>
          </cell>
          <cell r="B169">
            <v>46154.080000000002</v>
          </cell>
        </row>
        <row r="170">
          <cell r="A170" t="str">
            <v>Filtro combustible final perfiladora procut 1000R</v>
          </cell>
          <cell r="B170">
            <v>62772.24</v>
          </cell>
        </row>
        <row r="171">
          <cell r="A171" t="str">
            <v>Filtro combustible final retro 320 ref:5I7951</v>
          </cell>
          <cell r="B171">
            <v>45634.400000000001</v>
          </cell>
        </row>
        <row r="172">
          <cell r="A172" t="str">
            <v>Filtro combustible final retro 345BL ref:5I7951</v>
          </cell>
          <cell r="B172">
            <v>45634.400000000001</v>
          </cell>
        </row>
        <row r="173">
          <cell r="A173" t="str">
            <v>Filtro combustible final retro 436B ref:1596102</v>
          </cell>
          <cell r="B173">
            <v>94021.48</v>
          </cell>
        </row>
        <row r="174">
          <cell r="A174" t="str">
            <v>Filtro combustible final tanden DD-22 ref:59765511</v>
          </cell>
          <cell r="B174">
            <v>39208</v>
          </cell>
        </row>
        <row r="175">
          <cell r="A175" t="str">
            <v>Filtro combustible final Volqueta  ref:BF 877</v>
          </cell>
          <cell r="B175">
            <v>14999.96</v>
          </cell>
        </row>
        <row r="176">
          <cell r="A176" t="str">
            <v>Filtro combustible prim Bobcat 751 ref:6667352</v>
          </cell>
          <cell r="B176">
            <v>60517.2</v>
          </cell>
        </row>
        <row r="177">
          <cell r="A177" t="str">
            <v>Filtro combustible prim bobcat 873 ref:6667352</v>
          </cell>
          <cell r="B177">
            <v>60517.2</v>
          </cell>
        </row>
        <row r="178">
          <cell r="A178" t="str">
            <v>Filtro combustible prim carro mto NPR ref:A-4051</v>
          </cell>
          <cell r="B178">
            <v>11600</v>
          </cell>
        </row>
        <row r="179">
          <cell r="A179" t="str">
            <v>Filtro combustible prim carro mtoC-70 ref:PM228</v>
          </cell>
          <cell r="B179">
            <v>4999.6000000000004</v>
          </cell>
        </row>
        <row r="180">
          <cell r="A180" t="str">
            <v>Filtro combustible Primario (030)-08-09-10</v>
          </cell>
          <cell r="B180">
            <v>71813.45</v>
          </cell>
        </row>
        <row r="181">
          <cell r="A181" t="str">
            <v>Filtro combustible Primario (030-07)</v>
          </cell>
          <cell r="B181">
            <v>71813.45</v>
          </cell>
        </row>
        <row r="182">
          <cell r="A182" t="str">
            <v>Filtro combustible Primario 033-01</v>
          </cell>
          <cell r="B182">
            <v>71813.45</v>
          </cell>
        </row>
        <row r="183">
          <cell r="A183" t="str">
            <v>Filtro combustible Primario 033-02</v>
          </cell>
          <cell r="B183">
            <v>71813.45</v>
          </cell>
        </row>
        <row r="184">
          <cell r="A184" t="str">
            <v>Filtro Combustible Primario 120-03</v>
          </cell>
          <cell r="B184">
            <v>48751.32</v>
          </cell>
        </row>
        <row r="185">
          <cell r="A185" t="str">
            <v>Filtro combustible primario 12G ref:1R0750</v>
          </cell>
          <cell r="B185">
            <v>46154.080000000002</v>
          </cell>
        </row>
        <row r="186">
          <cell r="A186" t="str">
            <v>Filtro Combustible Primario 232-04</v>
          </cell>
          <cell r="B186">
            <v>25457.360000000001</v>
          </cell>
        </row>
        <row r="187">
          <cell r="A187" t="str">
            <v>Filtro combustible primario DD-22 ref:59765511</v>
          </cell>
          <cell r="B187">
            <v>39208</v>
          </cell>
        </row>
        <row r="188">
          <cell r="A188" t="str">
            <v>Filtro combustible primario Finisher ref:BF909</v>
          </cell>
          <cell r="B188">
            <v>43999.96</v>
          </cell>
        </row>
        <row r="189">
          <cell r="A189" t="str">
            <v>Filtro combustible primario recupRM350 ref:1R0749</v>
          </cell>
          <cell r="B189">
            <v>67331.039999999994</v>
          </cell>
        </row>
        <row r="190">
          <cell r="A190" t="str">
            <v>Filtro combustible primario retro 320 ref:5I7951</v>
          </cell>
          <cell r="B190">
            <v>45634.400000000001</v>
          </cell>
        </row>
        <row r="191">
          <cell r="A191" t="str">
            <v>Filtro combustible primario retro 345BL ref:5I7951</v>
          </cell>
          <cell r="B191">
            <v>45634.400000000001</v>
          </cell>
        </row>
        <row r="192">
          <cell r="A192" t="str">
            <v>Filtro combustible primario Volqueta ref:BF 876</v>
          </cell>
          <cell r="B192">
            <v>14999.96</v>
          </cell>
        </row>
        <row r="193">
          <cell r="A193" t="str">
            <v>Filtro combustible secundario Finisher ref: BF909</v>
          </cell>
          <cell r="B193">
            <v>43999.96</v>
          </cell>
        </row>
        <row r="194">
          <cell r="A194" t="str">
            <v>Filtro de motor irrigador de asfalto ref:FC-67</v>
          </cell>
          <cell r="B194">
            <v>17999.72</v>
          </cell>
        </row>
        <row r="195">
          <cell r="A195" t="str">
            <v>Filtro desechable gas Hyster C-530A ref:GF61</v>
          </cell>
          <cell r="B195">
            <v>5800</v>
          </cell>
        </row>
        <row r="196">
          <cell r="A196" t="str">
            <v>Filtro hdco compac PT125R ref:59490664</v>
          </cell>
          <cell r="B196">
            <v>117714.48</v>
          </cell>
        </row>
        <row r="197">
          <cell r="A197" t="str">
            <v>Filtro hdco compactador PT125R ref:59303123</v>
          </cell>
          <cell r="B197">
            <v>125072.36</v>
          </cell>
        </row>
        <row r="198">
          <cell r="A198" t="str">
            <v>Filtro Hidraulico 120-03</v>
          </cell>
          <cell r="B198">
            <v>112032.8</v>
          </cell>
        </row>
        <row r="199">
          <cell r="A199" t="str">
            <v>Filtro hidráulico 12G ref:1R0719</v>
          </cell>
          <cell r="B199">
            <v>41321.519999999997</v>
          </cell>
        </row>
        <row r="200">
          <cell r="A200" t="str">
            <v>Filtro Hidraulico 232-04</v>
          </cell>
          <cell r="B200">
            <v>20309.099999999999</v>
          </cell>
        </row>
        <row r="201">
          <cell r="A201" t="str">
            <v>Filtro hidraulico Bobcat 751 ref:6630977</v>
          </cell>
          <cell r="B201">
            <v>149575.04000000001</v>
          </cell>
        </row>
        <row r="202">
          <cell r="A202" t="str">
            <v>Filtro hidraulico Bobcat 873 ref:6630977</v>
          </cell>
          <cell r="B202">
            <v>149575.04000000001</v>
          </cell>
        </row>
        <row r="203">
          <cell r="A203" t="str">
            <v>Filtro hidraulico cam.vib.auto SD-100D ref58887936</v>
          </cell>
          <cell r="B203">
            <v>192709.64</v>
          </cell>
        </row>
        <row r="204">
          <cell r="A204" t="str">
            <v>Filtro hidraulico cargador  966C ref:1R0719</v>
          </cell>
          <cell r="B204">
            <v>41321.519999999997</v>
          </cell>
        </row>
        <row r="205">
          <cell r="A205" t="str">
            <v>Filtro hidraulico cargador 950B ref:1R0719</v>
          </cell>
          <cell r="B205">
            <v>41321.519999999997</v>
          </cell>
        </row>
        <row r="206">
          <cell r="A206" t="str">
            <v>Filtro hidraulico cargador 966D ref:1R0719</v>
          </cell>
          <cell r="B206">
            <v>41321.519999999997</v>
          </cell>
        </row>
        <row r="207">
          <cell r="A207" t="str">
            <v>Filtro hidraulico cargador 966E ref:1R0719</v>
          </cell>
          <cell r="B207">
            <v>41321.519999999997</v>
          </cell>
        </row>
        <row r="208">
          <cell r="A208" t="str">
            <v>Filtro hidraulico CAT-D6D ref:1R0741</v>
          </cell>
          <cell r="B208">
            <v>53538.73</v>
          </cell>
        </row>
        <row r="209">
          <cell r="A209" t="str">
            <v>Filtro hidraulico CAT-D7G ref:1R0735</v>
          </cell>
          <cell r="B209">
            <v>103168.08</v>
          </cell>
        </row>
        <row r="210">
          <cell r="A210" t="str">
            <v>Filtro hidraulico CAT-D7H ref:1R0735</v>
          </cell>
          <cell r="B210">
            <v>103168.08</v>
          </cell>
        </row>
        <row r="211">
          <cell r="A211" t="str">
            <v>Filtro hidraulico com.vib SD77 ref:58887936</v>
          </cell>
          <cell r="B211">
            <v>173686.8</v>
          </cell>
        </row>
        <row r="212">
          <cell r="A212" t="str">
            <v>Filtro hidraulico compactador DD65 ref:59026500</v>
          </cell>
          <cell r="B212">
            <v>58805.04</v>
          </cell>
        </row>
        <row r="213">
          <cell r="A213" t="str">
            <v>Filtro hidraulico D8N ref:1R0741</v>
          </cell>
          <cell r="B213">
            <v>46154.080000000002</v>
          </cell>
        </row>
        <row r="214">
          <cell r="A214" t="str">
            <v>Filtro hidraulico Finisher ref:BT287</v>
          </cell>
          <cell r="B214">
            <v>42000.12</v>
          </cell>
        </row>
        <row r="215">
          <cell r="A215" t="str">
            <v>Filtro hidraulico motoniveladora 120G ref:1R0719</v>
          </cell>
          <cell r="B215">
            <v>41321.519999999997</v>
          </cell>
        </row>
        <row r="216">
          <cell r="A216" t="str">
            <v>Filtro hidraulico perfiladora PR-450 ref:0541719</v>
          </cell>
          <cell r="B216">
            <v>41755.360000000001</v>
          </cell>
        </row>
        <row r="217">
          <cell r="A217" t="str">
            <v>Filtro hidraulico perfiladora procut 1000R</v>
          </cell>
          <cell r="B217">
            <v>305117.49</v>
          </cell>
        </row>
        <row r="218">
          <cell r="A218" t="str">
            <v>Filtro hidraulico retrocargador 428B ref:1194740</v>
          </cell>
          <cell r="B218">
            <v>50063.28</v>
          </cell>
        </row>
        <row r="219">
          <cell r="A219" t="str">
            <v>Filtro hidraulico retrocargador 436B ref:9T0973</v>
          </cell>
          <cell r="B219">
            <v>247439.6</v>
          </cell>
        </row>
        <row r="220">
          <cell r="A220" t="str">
            <v>Filtro hidraulico retroex330 ref:0944412</v>
          </cell>
          <cell r="B220">
            <v>38226.639999999999</v>
          </cell>
        </row>
        <row r="221">
          <cell r="A221" t="str">
            <v>Filtro hidraulico retroexcavadora 320 ref.4I3948</v>
          </cell>
          <cell r="B221">
            <v>170226.52</v>
          </cell>
        </row>
        <row r="222">
          <cell r="A222" t="str">
            <v>Filtro hidraulico retroexcavadora 345BL ref.4I3948</v>
          </cell>
          <cell r="B222">
            <v>170226.52</v>
          </cell>
        </row>
        <row r="223">
          <cell r="A223" t="str">
            <v>Filtro hidraulico tanden DD-22 ref:59480673</v>
          </cell>
          <cell r="B223">
            <v>41296</v>
          </cell>
        </row>
        <row r="224">
          <cell r="A224" t="str">
            <v>Filtro hidraulico tractor agricola ref:AR756</v>
          </cell>
          <cell r="B224">
            <v>19128.400000000001</v>
          </cell>
        </row>
        <row r="225">
          <cell r="A225" t="str">
            <v>Filtro hidrco compac.vib.auto CS433B ref:1446691</v>
          </cell>
          <cell r="B225">
            <v>157521.04</v>
          </cell>
        </row>
        <row r="226">
          <cell r="A226" t="str">
            <v>Filtro linea tandem DD-22 ref:36845493</v>
          </cell>
          <cell r="B226">
            <v>562600</v>
          </cell>
        </row>
        <row r="227">
          <cell r="A227" t="str">
            <v>Filtro Motor</v>
          </cell>
          <cell r="B227">
            <v>38537</v>
          </cell>
        </row>
        <row r="228">
          <cell r="A228" t="str">
            <v>Filtro Motor (030-07)</v>
          </cell>
          <cell r="B228">
            <v>38537</v>
          </cell>
        </row>
        <row r="229">
          <cell r="A229" t="str">
            <v>Filtro Motor 033-01</v>
          </cell>
          <cell r="B229">
            <v>38537</v>
          </cell>
        </row>
        <row r="230">
          <cell r="A230" t="str">
            <v>Filtro Motor 033-02</v>
          </cell>
          <cell r="B230">
            <v>38537</v>
          </cell>
        </row>
        <row r="231">
          <cell r="A231" t="str">
            <v>Filtro Motor 120-03</v>
          </cell>
          <cell r="B231">
            <v>42796.77</v>
          </cell>
        </row>
        <row r="232">
          <cell r="A232" t="str">
            <v>Filtro motor 12G ref:1R0739</v>
          </cell>
          <cell r="B232">
            <v>38226.639999999999</v>
          </cell>
        </row>
        <row r="233">
          <cell r="A233" t="str">
            <v>Filtro Motor 232-04</v>
          </cell>
          <cell r="B233">
            <v>20037</v>
          </cell>
        </row>
        <row r="234">
          <cell r="A234" t="str">
            <v xml:space="preserve">Filtro Motor 242-01 </v>
          </cell>
          <cell r="B234">
            <v>38537</v>
          </cell>
        </row>
        <row r="235">
          <cell r="A235" t="str">
            <v>Filtro Motor 242-05</v>
          </cell>
          <cell r="B235">
            <v>38537</v>
          </cell>
        </row>
        <row r="236">
          <cell r="A236" t="str">
            <v>Filtro motor cargador 950B ref:1R0739</v>
          </cell>
          <cell r="B236">
            <v>38226.639999999999</v>
          </cell>
        </row>
        <row r="237">
          <cell r="A237" t="str">
            <v>Filtro motor cargador 966C ref:1R0739</v>
          </cell>
          <cell r="B237">
            <v>38226.639999999999</v>
          </cell>
        </row>
        <row r="238">
          <cell r="A238" t="str">
            <v>Filtro motor cargador 966D ref:1R0739</v>
          </cell>
          <cell r="B238">
            <v>38226.639999999999</v>
          </cell>
        </row>
        <row r="239">
          <cell r="A239" t="str">
            <v>Filtro motor cargador 966E ref:1R0739</v>
          </cell>
          <cell r="B239">
            <v>38226.639999999999</v>
          </cell>
        </row>
        <row r="240">
          <cell r="A240" t="str">
            <v>Filtro motor carro manten C-70 ref: FC48</v>
          </cell>
          <cell r="B240">
            <v>10000.36</v>
          </cell>
        </row>
        <row r="241">
          <cell r="A241" t="str">
            <v>Filtro motor carro mto NPR ref: A4051</v>
          </cell>
          <cell r="B241">
            <v>9500.4</v>
          </cell>
        </row>
        <row r="242">
          <cell r="A242" t="str">
            <v>Filtro motor CAT-D6D ref:1R0739</v>
          </cell>
          <cell r="B242">
            <v>44342.9</v>
          </cell>
        </row>
        <row r="243">
          <cell r="A243" t="str">
            <v>Filtro motor CAT-D7G ref.1R0739</v>
          </cell>
          <cell r="B243">
            <v>38226.639999999999</v>
          </cell>
        </row>
        <row r="244">
          <cell r="A244" t="str">
            <v>Filtro motor CAT-D7H ref:1R0739</v>
          </cell>
          <cell r="B244">
            <v>38226.639999999999</v>
          </cell>
        </row>
        <row r="245">
          <cell r="A245" t="str">
            <v>Filtro motor com.vib SD77ref:59728170</v>
          </cell>
          <cell r="B245">
            <v>29975.56</v>
          </cell>
        </row>
        <row r="246">
          <cell r="A246" t="str">
            <v>Filtro motor compac PT125R ref:35308048</v>
          </cell>
          <cell r="B246">
            <v>61799</v>
          </cell>
        </row>
        <row r="247">
          <cell r="A247" t="str">
            <v>Filtro motor compac.vib.auto CS433B ref:7W2326</v>
          </cell>
          <cell r="B247">
            <v>33832.559999999998</v>
          </cell>
        </row>
        <row r="248">
          <cell r="A248" t="str">
            <v>Filtro motor compac.vibr.auto SD-100D ref:59728170</v>
          </cell>
          <cell r="B248">
            <v>33454.400000000001</v>
          </cell>
        </row>
        <row r="249">
          <cell r="A249" t="str">
            <v>Filtro motor compactador DD65 ref:97127328</v>
          </cell>
          <cell r="B249">
            <v>56971.08</v>
          </cell>
        </row>
        <row r="250">
          <cell r="A250" t="str">
            <v>Filtro motor D8N ref: 2P4005</v>
          </cell>
          <cell r="B250">
            <v>73466.28</v>
          </cell>
        </row>
        <row r="251">
          <cell r="A251" t="str">
            <v>Filtro motor finisher ref: A26</v>
          </cell>
          <cell r="B251">
            <v>12000.2</v>
          </cell>
        </row>
        <row r="252">
          <cell r="A252" t="str">
            <v>Filtro motor Hyster C-530A ref: PER49</v>
          </cell>
          <cell r="B252">
            <v>11600</v>
          </cell>
        </row>
        <row r="253">
          <cell r="A253" t="str">
            <v>Filtro motor minicargador Bobcat 751 ref:6665603</v>
          </cell>
          <cell r="B253">
            <v>32865.120000000003</v>
          </cell>
        </row>
        <row r="254">
          <cell r="A254" t="str">
            <v>Filtro motor minicargador Bobcat 873 ref:6665603</v>
          </cell>
          <cell r="B254">
            <v>32865.120000000003</v>
          </cell>
        </row>
        <row r="255">
          <cell r="A255" t="str">
            <v>Filtro motor motoniveladora 120G ref:1R0739</v>
          </cell>
          <cell r="B255">
            <v>38226.639999999999</v>
          </cell>
        </row>
        <row r="256">
          <cell r="A256" t="str">
            <v>Filtro motor perfiladora Pr-450 ref:1R0716</v>
          </cell>
          <cell r="B256">
            <v>76289.72</v>
          </cell>
        </row>
        <row r="257">
          <cell r="A257" t="str">
            <v>Filtro motor perfiladora procut 1000R</v>
          </cell>
          <cell r="B257">
            <v>103251.92</v>
          </cell>
        </row>
        <row r="258">
          <cell r="A258" t="str">
            <v>Filtro motor recuperadora RM350 ref:1R0716</v>
          </cell>
          <cell r="B258">
            <v>76289.72</v>
          </cell>
        </row>
        <row r="259">
          <cell r="A259" t="str">
            <v>Filtro motor retrocargador 428B 1R0739 ref:7W2326</v>
          </cell>
          <cell r="B259">
            <v>33832.559999999998</v>
          </cell>
        </row>
        <row r="260">
          <cell r="A260" t="str">
            <v>Filtro motor retrocargador 436B ref:7W2326</v>
          </cell>
          <cell r="B260">
            <v>33832.559999999998</v>
          </cell>
        </row>
        <row r="261">
          <cell r="A261" t="str">
            <v>Filtro motor retroexcavadora 320 ref:1R0739</v>
          </cell>
          <cell r="B261">
            <v>38226.639999999999</v>
          </cell>
        </row>
        <row r="262">
          <cell r="A262" t="str">
            <v>Filtro motor retroexcavadora 330 ref:1R0739</v>
          </cell>
          <cell r="B262">
            <v>32954</v>
          </cell>
        </row>
        <row r="263">
          <cell r="A263" t="str">
            <v>Filtro motor retroexcavadora 345BL ref:1R0739</v>
          </cell>
          <cell r="B263">
            <v>38226.639999999999</v>
          </cell>
        </row>
        <row r="264">
          <cell r="A264" t="str">
            <v>Filtro motor tandemDD-22 ref:59489583</v>
          </cell>
          <cell r="B264">
            <v>39904</v>
          </cell>
        </row>
        <row r="265">
          <cell r="A265" t="str">
            <v>Filtro motor tractor agricola ref: T19044</v>
          </cell>
          <cell r="B265">
            <v>15447.72</v>
          </cell>
        </row>
        <row r="266">
          <cell r="A266" t="str">
            <v>Filtro motor Volqueta  ref:FC-67</v>
          </cell>
          <cell r="B266">
            <v>17999.72</v>
          </cell>
        </row>
        <row r="267">
          <cell r="A267" t="str">
            <v>Filtro succion hco compac PT125R ref:59581595</v>
          </cell>
          <cell r="B267">
            <v>102811.96</v>
          </cell>
        </row>
        <row r="268">
          <cell r="A268" t="str">
            <v>Filtro Transmisión 120-03</v>
          </cell>
          <cell r="B268">
            <v>43964</v>
          </cell>
        </row>
        <row r="269">
          <cell r="A269" t="str">
            <v>Filtro transmisión 12G ref:1R0719</v>
          </cell>
          <cell r="B269">
            <v>41321.519999999997</v>
          </cell>
        </row>
        <row r="270">
          <cell r="A270" t="str">
            <v>Filtro transmision perfiladora procut 1000R</v>
          </cell>
          <cell r="B270">
            <v>305117.49</v>
          </cell>
        </row>
        <row r="271">
          <cell r="A271" t="str">
            <v>Filtro transmision recuperadora RM350 ref:1107464</v>
          </cell>
          <cell r="B271">
            <v>282130</v>
          </cell>
        </row>
        <row r="272">
          <cell r="A272" t="str">
            <v>Filtro transmision retrocargador 436B 1ref.194749</v>
          </cell>
          <cell r="B272">
            <v>50063.28</v>
          </cell>
        </row>
        <row r="273">
          <cell r="A273" t="str">
            <v>Filtro Transmisión232-04</v>
          </cell>
          <cell r="B273">
            <v>21400</v>
          </cell>
        </row>
        <row r="274">
          <cell r="A274" t="str">
            <v>Filtros hidraulicos recuperadora RM350 ref:0541719</v>
          </cell>
          <cell r="B274">
            <v>41755.360000000001</v>
          </cell>
        </row>
        <row r="275">
          <cell r="A275" t="str">
            <v>Frenos</v>
          </cell>
          <cell r="B275">
            <v>3000000</v>
          </cell>
        </row>
        <row r="276">
          <cell r="A276" t="str">
            <v>Frenos  (250)-03-04</v>
          </cell>
          <cell r="B276">
            <v>3000000</v>
          </cell>
        </row>
        <row r="277">
          <cell r="A277" t="str">
            <v>Frenos (270)01-02-03-04-05-06</v>
          </cell>
          <cell r="B277">
            <v>3000000</v>
          </cell>
        </row>
        <row r="278">
          <cell r="A278" t="str">
            <v>Frenos de irrigador de asfalto</v>
          </cell>
          <cell r="B278">
            <v>75</v>
          </cell>
        </row>
        <row r="279">
          <cell r="A279" t="str">
            <v>Frenos Volqueta</v>
          </cell>
          <cell r="B279">
            <v>75</v>
          </cell>
        </row>
        <row r="280">
          <cell r="A280" t="str">
            <v>Gasolina</v>
          </cell>
          <cell r="B280">
            <v>6200</v>
          </cell>
        </row>
        <row r="281">
          <cell r="A281" t="str">
            <v>Grasa</v>
          </cell>
          <cell r="B281">
            <v>5500</v>
          </cell>
        </row>
        <row r="282">
          <cell r="A282" t="str">
            <v>Grasa 232-04</v>
          </cell>
          <cell r="B282">
            <v>23200</v>
          </cell>
        </row>
        <row r="283">
          <cell r="A283" t="str">
            <v>Hidraulico 232-04</v>
          </cell>
          <cell r="B283">
            <v>57638.080000000002</v>
          </cell>
        </row>
        <row r="284">
          <cell r="A284" t="str">
            <v>Impacto, abrasión, factor Z - D8N</v>
          </cell>
          <cell r="B284">
            <v>25500</v>
          </cell>
        </row>
        <row r="285">
          <cell r="A285" t="str">
            <v>Impacto,abrasio,factor z perfiladora PR-450</v>
          </cell>
          <cell r="B285">
            <v>13200</v>
          </cell>
        </row>
        <row r="286">
          <cell r="A286" t="str">
            <v>Impacto,abrasion,factor z CAT-D6D</v>
          </cell>
          <cell r="B286">
            <v>15000</v>
          </cell>
        </row>
        <row r="287">
          <cell r="A287" t="str">
            <v>Impacto,abrasion,factor z CAT-D7G</v>
          </cell>
          <cell r="B287">
            <v>18000</v>
          </cell>
        </row>
        <row r="288">
          <cell r="A288" t="str">
            <v>Impacto,abrasion,factor z CAT-D7H</v>
          </cell>
          <cell r="B288">
            <v>18000</v>
          </cell>
        </row>
        <row r="289">
          <cell r="A289" t="str">
            <v>Impacto,abrasion,factor z finisher</v>
          </cell>
          <cell r="B289">
            <v>13200</v>
          </cell>
        </row>
        <row r="290">
          <cell r="A290" t="str">
            <v>Impacto,abrasion,factor z retroexcavadora 320</v>
          </cell>
          <cell r="B290">
            <v>10200</v>
          </cell>
        </row>
        <row r="291">
          <cell r="A291" t="str">
            <v>Impacto,abrasion,factor z retroexcavadora 345BL</v>
          </cell>
          <cell r="B291">
            <v>10200</v>
          </cell>
        </row>
        <row r="292">
          <cell r="A292" t="str">
            <v>Llantas</v>
          </cell>
          <cell r="B292">
            <v>400000</v>
          </cell>
        </row>
        <row r="293">
          <cell r="A293" t="str">
            <v>Llantas (030-07)</v>
          </cell>
          <cell r="B293">
            <v>400000</v>
          </cell>
        </row>
        <row r="294">
          <cell r="A294" t="str">
            <v>Llantas (250)-03-04</v>
          </cell>
          <cell r="B294">
            <v>7739993.2799999993</v>
          </cell>
        </row>
        <row r="295">
          <cell r="A295" t="str">
            <v>Llantas (270)01-02-03-04-05-06</v>
          </cell>
          <cell r="B295">
            <v>7739993.2799999993</v>
          </cell>
        </row>
        <row r="296">
          <cell r="A296" t="str">
            <v>Llantas 1100*20</v>
          </cell>
          <cell r="B296">
            <v>7739993.2799999993</v>
          </cell>
        </row>
        <row r="297">
          <cell r="A297" t="str">
            <v>Llantas 242-01</v>
          </cell>
          <cell r="B297">
            <v>400000</v>
          </cell>
        </row>
        <row r="298">
          <cell r="A298" t="str">
            <v>Llantas 242-05</v>
          </cell>
          <cell r="B298">
            <v>400000</v>
          </cell>
        </row>
        <row r="299">
          <cell r="A299" t="str">
            <v>Llantas cargador 950B ref:23.5*25</v>
          </cell>
          <cell r="B299">
            <v>5525776</v>
          </cell>
        </row>
        <row r="300">
          <cell r="A300" t="str">
            <v>Llantas cargador 966C ref:23.5*25</v>
          </cell>
          <cell r="B300">
            <v>5525776</v>
          </cell>
        </row>
        <row r="301">
          <cell r="A301" t="str">
            <v>Llantas cargador 966D ref:26.5*25</v>
          </cell>
          <cell r="B301">
            <v>9409920</v>
          </cell>
        </row>
        <row r="302">
          <cell r="A302" t="str">
            <v>LLantas cargador 966Eref:26.5*25</v>
          </cell>
          <cell r="B302">
            <v>9409920</v>
          </cell>
        </row>
        <row r="303">
          <cell r="A303" t="str">
            <v>Llantas carro mantenim C-70 750*16</v>
          </cell>
          <cell r="B303">
            <v>580000</v>
          </cell>
        </row>
        <row r="304">
          <cell r="A304" t="str">
            <v>LLantas com.vib.Dinapac CA15 ref:1400*24</v>
          </cell>
          <cell r="B304">
            <v>1781644</v>
          </cell>
        </row>
        <row r="305">
          <cell r="A305" t="str">
            <v>LLantas com.vibr-auto ingersoll rand ref:750*16</v>
          </cell>
          <cell r="B305">
            <v>4293160</v>
          </cell>
        </row>
        <row r="306">
          <cell r="A306" t="str">
            <v>Llantas compactador Hyster C-530A ref:750*16</v>
          </cell>
          <cell r="B306">
            <v>754000</v>
          </cell>
        </row>
        <row r="307">
          <cell r="A307" t="str">
            <v>Llantas copac.vib.auto Cs433B ref:14.9*24</v>
          </cell>
          <cell r="B307">
            <v>2441800</v>
          </cell>
        </row>
        <row r="308">
          <cell r="A308" t="str">
            <v>Llantas finisher 1800*25</v>
          </cell>
          <cell r="B308">
            <v>8352000</v>
          </cell>
        </row>
        <row r="309">
          <cell r="A309" t="str">
            <v>Llantas minicargador Bobcat 751 ref:10*16.5</v>
          </cell>
          <cell r="B309">
            <v>677400</v>
          </cell>
        </row>
        <row r="310">
          <cell r="A310" t="str">
            <v>LLantas minicargador Bobcat 873 ref:12*16.5</v>
          </cell>
          <cell r="B310">
            <v>871160</v>
          </cell>
        </row>
        <row r="311">
          <cell r="A311" t="str">
            <v>LLantas motoniveladora 120G ref:1300*24</v>
          </cell>
          <cell r="B311">
            <v>2709760</v>
          </cell>
        </row>
        <row r="312">
          <cell r="A312" t="str">
            <v>Llantas motoniveladora 12G ref:1400*24</v>
          </cell>
          <cell r="B312">
            <v>1781644</v>
          </cell>
        </row>
        <row r="313">
          <cell r="A313" t="str">
            <v>Llantas perfiladora procut 1000R ref:90513862</v>
          </cell>
          <cell r="B313">
            <v>2558728</v>
          </cell>
        </row>
        <row r="314">
          <cell r="A314" t="str">
            <v>Llantas recuperadora Rm350 15.5*25</v>
          </cell>
          <cell r="B314">
            <v>1977800</v>
          </cell>
        </row>
        <row r="315">
          <cell r="A315" t="str">
            <v>Llantas recuperadora RM350 23.5*25</v>
          </cell>
          <cell r="B315">
            <v>5525776</v>
          </cell>
        </row>
        <row r="316">
          <cell r="A316" t="str">
            <v>LLantas ref:1100*20 irrigador de asfalto</v>
          </cell>
          <cell r="B316">
            <v>800000</v>
          </cell>
        </row>
        <row r="317">
          <cell r="A317" t="str">
            <v>Llantas retrocargador 428B ref:12.5*18</v>
          </cell>
          <cell r="B317">
            <v>1318920</v>
          </cell>
        </row>
        <row r="318">
          <cell r="A318" t="str">
            <v>Llantas retrocargador 428B ref:19.5*24</v>
          </cell>
          <cell r="B318">
            <v>2460360</v>
          </cell>
        </row>
        <row r="319">
          <cell r="A319" t="str">
            <v>LLantas retrocargador 436B ref:1100*16</v>
          </cell>
          <cell r="B319">
            <v>600880</v>
          </cell>
        </row>
        <row r="320">
          <cell r="A320" t="str">
            <v>Llantas retrocargador 436B ref:19.5*24</v>
          </cell>
          <cell r="B320">
            <v>2460360</v>
          </cell>
        </row>
        <row r="321">
          <cell r="A321" t="str">
            <v>Llantas solidas de pavim finisher</v>
          </cell>
          <cell r="B321">
            <v>2588728</v>
          </cell>
        </row>
        <row r="322">
          <cell r="A322" t="str">
            <v>Llantas tractor agricola 13.6*38</v>
          </cell>
          <cell r="B322">
            <v>1405600</v>
          </cell>
        </row>
        <row r="323">
          <cell r="A323" t="str">
            <v>LLantas tractor agricola ref:1100*16</v>
          </cell>
          <cell r="B323">
            <v>601000</v>
          </cell>
        </row>
        <row r="324">
          <cell r="A324" t="str">
            <v>LLantas Volqueta ref:1100*20</v>
          </cell>
          <cell r="B324">
            <v>800000</v>
          </cell>
        </row>
        <row r="325">
          <cell r="A325" t="str">
            <v>Mando Final</v>
          </cell>
          <cell r="B325">
            <v>20037</v>
          </cell>
        </row>
        <row r="326">
          <cell r="A326" t="str">
            <v>Mano de obra</v>
          </cell>
          <cell r="B326">
            <v>5000000</v>
          </cell>
        </row>
        <row r="327">
          <cell r="A327" t="str">
            <v>Mano de obra  (250)-03-04</v>
          </cell>
          <cell r="B327">
            <v>5000000</v>
          </cell>
        </row>
        <row r="328">
          <cell r="A328" t="str">
            <v>Mano de obra (270)01-02-03-04-05-06</v>
          </cell>
          <cell r="B328">
            <v>5000000</v>
          </cell>
        </row>
        <row r="329">
          <cell r="A329" t="str">
            <v>Mano de obra 232-04</v>
          </cell>
          <cell r="B329">
            <v>2000000</v>
          </cell>
        </row>
        <row r="330">
          <cell r="A330" t="str">
            <v>Motor (030)-08-09</v>
          </cell>
          <cell r="B330">
            <v>38537</v>
          </cell>
        </row>
        <row r="331">
          <cell r="A331" t="str">
            <v>Motor 242-04</v>
          </cell>
          <cell r="B331">
            <v>38537</v>
          </cell>
        </row>
        <row r="332">
          <cell r="A332" t="str">
            <v>Multiproposito</v>
          </cell>
          <cell r="B332">
            <v>6380</v>
          </cell>
        </row>
        <row r="333">
          <cell r="A333" t="str">
            <v>Otro flitro</v>
          </cell>
          <cell r="B333">
            <v>25000</v>
          </cell>
        </row>
        <row r="334">
          <cell r="A334" t="str">
            <v>Pasador ref.8E6208 retrocargador 436B</v>
          </cell>
          <cell r="B334">
            <v>6600.4</v>
          </cell>
        </row>
        <row r="335">
          <cell r="A335" t="str">
            <v>Pasador ref: 1140468 retroexcavadora 330</v>
          </cell>
          <cell r="B335">
            <v>34260.6</v>
          </cell>
        </row>
        <row r="336">
          <cell r="A336" t="str">
            <v>Pasador ref: 1140468 retroexcavadora 345BL</v>
          </cell>
          <cell r="B336">
            <v>34260.6</v>
          </cell>
        </row>
        <row r="337">
          <cell r="A337" t="str">
            <v>Pasador ref:1140358 CAT-D7G</v>
          </cell>
          <cell r="B337">
            <v>19319.8</v>
          </cell>
        </row>
        <row r="338">
          <cell r="A338" t="str">
            <v>Pasador ref:1140358 retroexcavadora 320</v>
          </cell>
          <cell r="B338">
            <v>19319.8</v>
          </cell>
        </row>
        <row r="339">
          <cell r="A339" t="str">
            <v>Pasador ref:8E6208 retrocargador 428B</v>
          </cell>
          <cell r="B339">
            <v>6600.4</v>
          </cell>
        </row>
        <row r="340">
          <cell r="A340" t="str">
            <v>Perno ref.1140358 CAT D7H</v>
          </cell>
          <cell r="B340">
            <v>19319.8</v>
          </cell>
        </row>
        <row r="341">
          <cell r="A341" t="str">
            <v>Perno ref:4T2479</v>
          </cell>
          <cell r="B341">
            <v>85860.88</v>
          </cell>
        </row>
        <row r="342">
          <cell r="A342" t="str">
            <v>Perno ref:8E6359 CAT-D6D</v>
          </cell>
          <cell r="B342">
            <v>28147.4</v>
          </cell>
        </row>
        <row r="343">
          <cell r="A343" t="str">
            <v>Planchas Finisher ref:YB-876-2818</v>
          </cell>
          <cell r="B343">
            <v>1034035.6</v>
          </cell>
        </row>
        <row r="344">
          <cell r="A344" t="str">
            <v>Punta ref.1U3202 retrocargador 436B</v>
          </cell>
          <cell r="B344">
            <v>60268.959999999999</v>
          </cell>
        </row>
        <row r="345">
          <cell r="A345" t="str">
            <v>Punta ref.6Y0359 CAT-D6D</v>
          </cell>
          <cell r="B345">
            <v>436260.92</v>
          </cell>
        </row>
        <row r="346">
          <cell r="A346" t="str">
            <v>Punta ref.6Y0359 CAT-D7H</v>
          </cell>
          <cell r="B346">
            <v>436260.92</v>
          </cell>
        </row>
        <row r="347">
          <cell r="A347" t="str">
            <v>Punta ref: 6Y5230</v>
          </cell>
          <cell r="B347">
            <v>78354.52</v>
          </cell>
        </row>
        <row r="348">
          <cell r="A348" t="str">
            <v>Punta ref: 9W2452</v>
          </cell>
          <cell r="B348">
            <v>498945</v>
          </cell>
        </row>
        <row r="349">
          <cell r="A349" t="str">
            <v>Punta ref: 9W8452 retroexcavadora 330</v>
          </cell>
          <cell r="B349">
            <v>316841.24</v>
          </cell>
        </row>
        <row r="350">
          <cell r="A350" t="str">
            <v>Punta ref: 9W8452 retroexcavadora 345BL</v>
          </cell>
          <cell r="B350">
            <v>316841.24</v>
          </cell>
        </row>
        <row r="351">
          <cell r="A351" t="str">
            <v>Punta ref:1U3202 retrocargador 428B</v>
          </cell>
          <cell r="B351">
            <v>60268.959999999999</v>
          </cell>
        </row>
        <row r="352">
          <cell r="A352" t="str">
            <v>Punta ref:1U3352 retroexcavadora 320</v>
          </cell>
          <cell r="B352">
            <v>197834.52</v>
          </cell>
        </row>
        <row r="353">
          <cell r="A353" t="str">
            <v>Punta ref:6Y0359 CAT-D7G</v>
          </cell>
          <cell r="B353">
            <v>436260.92</v>
          </cell>
        </row>
        <row r="354">
          <cell r="A354" t="str">
            <v>Punta ref:6Y5230 motoniveladora 120G</v>
          </cell>
          <cell r="B354">
            <v>78354.52</v>
          </cell>
        </row>
        <row r="355">
          <cell r="A355" t="str">
            <v>Puntera ref.7Y0358 retroexcavadora 320</v>
          </cell>
          <cell r="B355">
            <v>1377507</v>
          </cell>
        </row>
        <row r="356">
          <cell r="A356" t="str">
            <v>Puntera ref.8E4194 CAT-D6D</v>
          </cell>
          <cell r="B356">
            <v>1137045.8999999999</v>
          </cell>
        </row>
        <row r="357">
          <cell r="A357" t="str">
            <v>Puntera ref: 3G6395 cargador 966C</v>
          </cell>
          <cell r="B357">
            <v>634612.80000000005</v>
          </cell>
        </row>
        <row r="358">
          <cell r="A358" t="str">
            <v>Puntera ref: 4T8101/3G9512 cargador 950B</v>
          </cell>
          <cell r="B358">
            <v>468430.04</v>
          </cell>
        </row>
        <row r="359">
          <cell r="A359" t="str">
            <v>Puntera ref: 8J9825 retroexcavadora 330</v>
          </cell>
          <cell r="B359">
            <v>2170369.2999999998</v>
          </cell>
        </row>
        <row r="360">
          <cell r="A360" t="str">
            <v>Puntera ref: 8J9825 retroexcavadora 345BL</v>
          </cell>
          <cell r="B360">
            <v>2170369.2999999998</v>
          </cell>
        </row>
        <row r="361">
          <cell r="A361" t="str">
            <v>Puntera ref:3G6395 cargador 966D</v>
          </cell>
          <cell r="B361">
            <v>634612.80000000005</v>
          </cell>
        </row>
        <row r="362">
          <cell r="A362" t="str">
            <v>Puntera ref:3G6395 cargador 966E</v>
          </cell>
          <cell r="B362">
            <v>634612.80000000005</v>
          </cell>
        </row>
        <row r="363">
          <cell r="A363" t="str">
            <v>Puntera ref:4j8843 CAT-D6D</v>
          </cell>
          <cell r="B363">
            <v>885540.52</v>
          </cell>
        </row>
        <row r="364">
          <cell r="A364" t="str">
            <v>Puntera ref:4j8843 CAT-D7G</v>
          </cell>
          <cell r="B364">
            <v>885540.52</v>
          </cell>
        </row>
        <row r="365">
          <cell r="A365" t="str">
            <v>Puntera ref:4j8843 CAT-D7H</v>
          </cell>
          <cell r="B365">
            <v>885540.52</v>
          </cell>
        </row>
        <row r="366">
          <cell r="A366" t="str">
            <v>Puntera ref:4J8844 CAT-D6D</v>
          </cell>
          <cell r="B366">
            <v>885540.52</v>
          </cell>
        </row>
        <row r="367">
          <cell r="A367" t="str">
            <v>Puntera ref:4J8844 CAT-D7G</v>
          </cell>
          <cell r="B367">
            <v>885540.52</v>
          </cell>
        </row>
        <row r="368">
          <cell r="A368" t="str">
            <v>Puntera ref:4J8844 CAT-D7H</v>
          </cell>
          <cell r="B368">
            <v>885540.52</v>
          </cell>
        </row>
        <row r="369">
          <cell r="A369" t="str">
            <v>Puntera ref:7Y0357 retroexcavadora 320</v>
          </cell>
          <cell r="B369">
            <v>1377507</v>
          </cell>
        </row>
        <row r="370">
          <cell r="A370" t="str">
            <v>Puntera ref:8E4193</v>
          </cell>
          <cell r="B370">
            <v>1137045.8999999999</v>
          </cell>
        </row>
        <row r="371">
          <cell r="A371" t="str">
            <v>Puntera ref:8E4194</v>
          </cell>
          <cell r="B371">
            <v>1137045.8999999999</v>
          </cell>
        </row>
        <row r="372">
          <cell r="A372" t="str">
            <v>Puntera ref:8J9826 retroexcavadora 330</v>
          </cell>
          <cell r="B372">
            <v>2170369.2999999998</v>
          </cell>
        </row>
        <row r="373">
          <cell r="A373" t="str">
            <v>Puntera ref:8J9826 retroexcavadora 345BL</v>
          </cell>
          <cell r="B373">
            <v>2170369.2999999998</v>
          </cell>
        </row>
        <row r="374">
          <cell r="A374" t="str">
            <v>Punteras ref: 2227570 perfiladora PR450</v>
          </cell>
          <cell r="B374">
            <v>18908</v>
          </cell>
        </row>
        <row r="375">
          <cell r="A375" t="str">
            <v>Punteras ref:2227570 perfiladora procut 1000R</v>
          </cell>
          <cell r="B375">
            <v>18908</v>
          </cell>
        </row>
        <row r="376">
          <cell r="A376" t="str">
            <v>ref:2227570recuperadora RM350</v>
          </cell>
          <cell r="B376">
            <v>18908</v>
          </cell>
        </row>
        <row r="377">
          <cell r="A377" t="str">
            <v>ref:5P8249 recuperadora RM350</v>
          </cell>
          <cell r="B377">
            <v>4049.56</v>
          </cell>
        </row>
        <row r="378">
          <cell r="A378" t="str">
            <v>ref:6K0545 recuperadora RM350</v>
          </cell>
          <cell r="B378">
            <v>11169.64</v>
          </cell>
        </row>
        <row r="379">
          <cell r="A379" t="str">
            <v>ref:6R3926 recuperadora RM350</v>
          </cell>
          <cell r="B379">
            <v>227669.72</v>
          </cell>
        </row>
        <row r="380">
          <cell r="A380" t="str">
            <v>ref:6R3927 recuperadora RM350</v>
          </cell>
          <cell r="B380">
            <v>113864.44</v>
          </cell>
        </row>
        <row r="381">
          <cell r="A381" t="str">
            <v>ref:7X0381 recuperadora RM350</v>
          </cell>
          <cell r="B381">
            <v>9608.2800000000007</v>
          </cell>
        </row>
        <row r="382">
          <cell r="A382" t="str">
            <v>ref:9U9617 recuperadora RM350</v>
          </cell>
          <cell r="B382">
            <v>37472.639999999999</v>
          </cell>
        </row>
        <row r="383">
          <cell r="A383" t="str">
            <v>Repuestos</v>
          </cell>
          <cell r="B383">
            <v>32000000</v>
          </cell>
        </row>
        <row r="384">
          <cell r="A384" t="str">
            <v>Repuestos (250)-03-04</v>
          </cell>
          <cell r="B384">
            <v>32000000</v>
          </cell>
        </row>
        <row r="385">
          <cell r="A385" t="str">
            <v>Repuestos (270)01-02-03-04-05-06</v>
          </cell>
          <cell r="B385">
            <v>32000000</v>
          </cell>
        </row>
        <row r="386">
          <cell r="A386" t="str">
            <v>Repuestos 232-04</v>
          </cell>
          <cell r="B386">
            <v>16000000</v>
          </cell>
        </row>
        <row r="387">
          <cell r="A387" t="str">
            <v>Reserva de mano de obra cargador 950B</v>
          </cell>
          <cell r="B387">
            <v>7000</v>
          </cell>
        </row>
        <row r="388">
          <cell r="A388" t="str">
            <v>Reserva de mano de obra cargador 966C</v>
          </cell>
          <cell r="B388">
            <v>7500</v>
          </cell>
        </row>
        <row r="389">
          <cell r="A389" t="str">
            <v>Reserva de mano de obra cargador 966D</v>
          </cell>
          <cell r="B389">
            <v>7500</v>
          </cell>
        </row>
        <row r="390">
          <cell r="A390" t="str">
            <v>Reserva de mano de obra cargador 966E</v>
          </cell>
          <cell r="B390">
            <v>7500</v>
          </cell>
        </row>
        <row r="391">
          <cell r="A391" t="str">
            <v>Reserva de mano de obra CAT-D7G</v>
          </cell>
          <cell r="B391">
            <v>7500</v>
          </cell>
        </row>
        <row r="392">
          <cell r="A392" t="str">
            <v>Reserva de mano de obra CAT-D7H</v>
          </cell>
          <cell r="B392">
            <v>7500</v>
          </cell>
        </row>
        <row r="393">
          <cell r="A393" t="str">
            <v>Reserva de mano de obra irrigador de asfalto</v>
          </cell>
          <cell r="B393">
            <v>25</v>
          </cell>
        </row>
        <row r="394">
          <cell r="A394" t="str">
            <v>Reserva de mano de obra minicargador Bobcat 75</v>
          </cell>
          <cell r="B394">
            <v>6250</v>
          </cell>
        </row>
        <row r="395">
          <cell r="A395" t="str">
            <v>Reserva de mano de obra minicargador Bobcat 873</v>
          </cell>
          <cell r="B395">
            <v>6250</v>
          </cell>
        </row>
        <row r="396">
          <cell r="A396" t="str">
            <v>Reserva de mano de obra motoniveladora 120G</v>
          </cell>
          <cell r="B396">
            <v>6250</v>
          </cell>
        </row>
        <row r="397">
          <cell r="A397" t="str">
            <v>Reserva de mano de obra perfiladora PR-450</v>
          </cell>
          <cell r="B397">
            <v>6250</v>
          </cell>
        </row>
        <row r="398">
          <cell r="A398" t="str">
            <v>Reserva de mano de obra retrocargador 436B</v>
          </cell>
          <cell r="B398">
            <v>9000</v>
          </cell>
        </row>
        <row r="399">
          <cell r="A399" t="str">
            <v>Reserva de mano de obra retroexcavadora 320</v>
          </cell>
          <cell r="B399">
            <v>6250</v>
          </cell>
        </row>
        <row r="400">
          <cell r="A400" t="str">
            <v>Reserva de mano de obra retroexcavadora 330</v>
          </cell>
          <cell r="B400">
            <v>7500</v>
          </cell>
        </row>
        <row r="401">
          <cell r="A401" t="str">
            <v>Reserva de mano de obra retroexcavadora 345BL</v>
          </cell>
          <cell r="B401">
            <v>6250</v>
          </cell>
        </row>
        <row r="402">
          <cell r="A402" t="str">
            <v>Reserva de mano de obra Volqueta</v>
          </cell>
          <cell r="B402">
            <v>11000</v>
          </cell>
        </row>
        <row r="403">
          <cell r="A403" t="str">
            <v>Reserva de mano de obra Volqueta</v>
          </cell>
          <cell r="B403">
            <v>25</v>
          </cell>
        </row>
        <row r="404">
          <cell r="A404" t="str">
            <v>Reserva de mano deobra compac.vib.SD77</v>
          </cell>
          <cell r="B404">
            <v>25</v>
          </cell>
        </row>
        <row r="405">
          <cell r="A405" t="str">
            <v>Reserva de reparaciones</v>
          </cell>
          <cell r="B405">
            <v>23368.2</v>
          </cell>
        </row>
        <row r="406">
          <cell r="A406" t="str">
            <v>Reserva de reparaciones cargador 950B</v>
          </cell>
          <cell r="B406">
            <v>23368.2</v>
          </cell>
        </row>
        <row r="407">
          <cell r="A407" t="str">
            <v>Reserva de reparaciones cargador 966C</v>
          </cell>
          <cell r="B407">
            <v>23368.2</v>
          </cell>
        </row>
        <row r="408">
          <cell r="A408" t="str">
            <v>Reserva de reparaciones cargador 966D</v>
          </cell>
          <cell r="B408">
            <v>10000</v>
          </cell>
        </row>
        <row r="409">
          <cell r="A409" t="str">
            <v>Reserva de reparaciones cargador 966E</v>
          </cell>
          <cell r="B409">
            <v>11250</v>
          </cell>
        </row>
        <row r="410">
          <cell r="A410" t="str">
            <v>Reserva de reparaciones CAT-D7H</v>
          </cell>
          <cell r="B410">
            <v>11250</v>
          </cell>
        </row>
        <row r="411">
          <cell r="A411" t="str">
            <v>Reserva de reparaciones comp.vib.auto. ingersoll</v>
          </cell>
          <cell r="B411">
            <v>11250</v>
          </cell>
        </row>
        <row r="412">
          <cell r="A412" t="str">
            <v>Reserva de reparaciones compac.vib.auto. CS433B</v>
          </cell>
          <cell r="B412">
            <v>6250</v>
          </cell>
        </row>
        <row r="413">
          <cell r="A413" t="str">
            <v>Reserva de reparaciones compac.vib.SD77</v>
          </cell>
          <cell r="B413">
            <v>6250</v>
          </cell>
        </row>
        <row r="414">
          <cell r="A414" t="str">
            <v>Reserva de reparaciones compactador tandem DD-22</v>
          </cell>
          <cell r="B414">
            <v>6250</v>
          </cell>
        </row>
        <row r="415">
          <cell r="A415" t="str">
            <v>Reserva de reparaciones minicargador Bobcat 75</v>
          </cell>
          <cell r="B415">
            <v>6250</v>
          </cell>
        </row>
        <row r="416">
          <cell r="A416" t="str">
            <v>Reserva de reparaciones minicargador Bobcat 873</v>
          </cell>
          <cell r="B416">
            <v>6250</v>
          </cell>
        </row>
        <row r="417">
          <cell r="A417" t="str">
            <v>Reserva de reparaciones motoniveladora 120G</v>
          </cell>
          <cell r="B417">
            <v>6250</v>
          </cell>
        </row>
        <row r="418">
          <cell r="A418" t="str">
            <v>Reserva de reparaciones perfiladora PR-450</v>
          </cell>
          <cell r="B418">
            <v>6250</v>
          </cell>
        </row>
        <row r="419">
          <cell r="A419" t="str">
            <v>Reserva de reparaciones- repuestos CAT-D6D</v>
          </cell>
          <cell r="B419">
            <v>21000</v>
          </cell>
        </row>
        <row r="420">
          <cell r="A420" t="str">
            <v>Reserva de reparaciones retrocargador 428B</v>
          </cell>
          <cell r="B420">
            <v>21000</v>
          </cell>
        </row>
        <row r="421">
          <cell r="A421" t="str">
            <v>Reserva de reparaciones retrocargador 436B</v>
          </cell>
          <cell r="B421">
            <v>9000</v>
          </cell>
        </row>
        <row r="422">
          <cell r="A422" t="str">
            <v>Reserva de reparaciones retroexcavadora 320</v>
          </cell>
          <cell r="B422">
            <v>7500</v>
          </cell>
        </row>
        <row r="423">
          <cell r="A423" t="str">
            <v>Reserva de reparaciones retroexcavadora 330</v>
          </cell>
          <cell r="B423">
            <v>7500</v>
          </cell>
        </row>
        <row r="424">
          <cell r="A424" t="str">
            <v>Reserva de reparaciones retroexcavadora 345BL</v>
          </cell>
          <cell r="B424">
            <v>6250</v>
          </cell>
        </row>
        <row r="425">
          <cell r="A425" t="str">
            <v>Reserva de repararaciones compactador DD65</v>
          </cell>
          <cell r="B425">
            <v>11000</v>
          </cell>
        </row>
        <row r="426">
          <cell r="A426" t="str">
            <v>Reserva de repuestos  irrigador de asfalto</v>
          </cell>
          <cell r="B426">
            <v>6250</v>
          </cell>
        </row>
        <row r="427">
          <cell r="A427" t="str">
            <v>Reserva de repuestos carro mantenim.NPR</v>
          </cell>
          <cell r="B427">
            <v>500</v>
          </cell>
        </row>
        <row r="428">
          <cell r="A428" t="str">
            <v>Reserva de repuestos CAT-D7G</v>
          </cell>
          <cell r="B428">
            <v>500</v>
          </cell>
        </row>
        <row r="429">
          <cell r="A429" t="str">
            <v>Reserva de repuestos de reparaciones C-70</v>
          </cell>
          <cell r="B429">
            <v>500</v>
          </cell>
        </row>
        <row r="430">
          <cell r="A430" t="str">
            <v>Reserva de repuestos de reparaciones Volqueta</v>
          </cell>
          <cell r="B430">
            <v>500</v>
          </cell>
        </row>
        <row r="431">
          <cell r="A431" t="str">
            <v>Reserva de repuestos Finisher</v>
          </cell>
          <cell r="B431">
            <v>11216.74</v>
          </cell>
        </row>
        <row r="432">
          <cell r="A432" t="str">
            <v>Reserva de repuestos Hyster C-530A</v>
          </cell>
          <cell r="B432">
            <v>11216.74</v>
          </cell>
        </row>
        <row r="433">
          <cell r="A433" t="str">
            <v>Reserva de repuestos perfiladora procut 1000R</v>
          </cell>
          <cell r="B433">
            <v>6250</v>
          </cell>
        </row>
        <row r="434">
          <cell r="A434" t="str">
            <v>Reserva de repuestos Recuperadora RM350</v>
          </cell>
          <cell r="B434">
            <v>6250</v>
          </cell>
        </row>
        <row r="435">
          <cell r="A435" t="str">
            <v>Reserva de repuestos tractor agricola</v>
          </cell>
          <cell r="B435">
            <v>6250</v>
          </cell>
        </row>
        <row r="436">
          <cell r="A436" t="str">
            <v>Reserva mano de obra carro mantenim. C-70</v>
          </cell>
          <cell r="B436">
            <v>6250</v>
          </cell>
        </row>
        <row r="437">
          <cell r="A437" t="str">
            <v>Reserva mano de obra carro mantenim.NPR</v>
          </cell>
          <cell r="B437">
            <v>25</v>
          </cell>
        </row>
        <row r="438">
          <cell r="A438" t="str">
            <v>Reserva mano de obra CAT-D6D</v>
          </cell>
          <cell r="B438">
            <v>25</v>
          </cell>
        </row>
        <row r="439">
          <cell r="A439" t="str">
            <v>Reserva mano de obra com.vib.auto.ingersoll rand</v>
          </cell>
          <cell r="B439">
            <v>6000</v>
          </cell>
        </row>
        <row r="440">
          <cell r="A440" t="str">
            <v>Reserva mano de obra compac PT125R</v>
          </cell>
          <cell r="B440">
            <v>6250</v>
          </cell>
        </row>
        <row r="441">
          <cell r="A441" t="str">
            <v>Reserva mano de obra compac.vib.auto.Cs433b</v>
          </cell>
          <cell r="B441">
            <v>6250</v>
          </cell>
        </row>
        <row r="442">
          <cell r="A442" t="str">
            <v>Reserva mano de obra compactador tandem DD-22</v>
          </cell>
          <cell r="B442">
            <v>6250</v>
          </cell>
        </row>
        <row r="443">
          <cell r="A443" t="str">
            <v>Reserva mano de obra Finisher</v>
          </cell>
          <cell r="B443">
            <v>8412.5499999999993</v>
          </cell>
        </row>
        <row r="444">
          <cell r="A444" t="str">
            <v>Reserva mano de obra Hyster C-530A</v>
          </cell>
          <cell r="B444">
            <v>8412.5499999999993</v>
          </cell>
        </row>
        <row r="445">
          <cell r="A445" t="str">
            <v>Reserva mano de obra perfiladora procut 1000R</v>
          </cell>
          <cell r="B445">
            <v>6250</v>
          </cell>
        </row>
        <row r="446">
          <cell r="A446" t="str">
            <v>Reserva mano de obra Recuperadora RM350</v>
          </cell>
          <cell r="B446">
            <v>6250</v>
          </cell>
        </row>
        <row r="447">
          <cell r="A447" t="str">
            <v>Reserva mano de obra retrocargador 428B</v>
          </cell>
          <cell r="B447">
            <v>6250</v>
          </cell>
        </row>
        <row r="448">
          <cell r="A448" t="str">
            <v>Reserva mano de obra tractor agricola</v>
          </cell>
          <cell r="B448">
            <v>6250</v>
          </cell>
        </row>
        <row r="449">
          <cell r="A449" t="str">
            <v>Reserva manode obra compactador DD65</v>
          </cell>
          <cell r="B449">
            <v>6250</v>
          </cell>
        </row>
        <row r="450">
          <cell r="A450" t="str">
            <v>Reserva repara ciones compac PT125R</v>
          </cell>
          <cell r="B450">
            <v>6250</v>
          </cell>
        </row>
        <row r="451">
          <cell r="A451" t="str">
            <v>Retenedor ref:1140358 CAT-D6D</v>
          </cell>
          <cell r="B451">
            <v>6250</v>
          </cell>
        </row>
        <row r="452">
          <cell r="A452" t="str">
            <v>Retenedor ref:1140358 CAT-D7H</v>
          </cell>
          <cell r="B452">
            <v>6250</v>
          </cell>
        </row>
        <row r="453">
          <cell r="A453" t="str">
            <v>Retenedor ref:8E6209 retrocargador 428B</v>
          </cell>
          <cell r="B453">
            <v>19319.8</v>
          </cell>
        </row>
        <row r="454">
          <cell r="A454" t="str">
            <v>Retenedor ref:8E6209 retrocargador 436B</v>
          </cell>
          <cell r="B454">
            <v>19319.8</v>
          </cell>
        </row>
        <row r="455">
          <cell r="A455" t="str">
            <v>Retenedor ref:8E6359 CAT-D7G</v>
          </cell>
          <cell r="B455">
            <v>14404.88</v>
          </cell>
        </row>
        <row r="456">
          <cell r="A456" t="str">
            <v>Retenedor ref:8E6359-3G9549 retroexcavadora 320</v>
          </cell>
          <cell r="B456">
            <v>14404.88</v>
          </cell>
        </row>
        <row r="457">
          <cell r="A457" t="str">
            <v>Retenedor ref:8E6359-3G9549 retroexcavadora 345BL</v>
          </cell>
          <cell r="B457">
            <v>28147.4</v>
          </cell>
        </row>
        <row r="458">
          <cell r="A458" t="str">
            <v>Retenedor ref:8E8469 retroexcavadora 330</v>
          </cell>
          <cell r="B458">
            <v>28147.4</v>
          </cell>
        </row>
        <row r="459">
          <cell r="A459" t="str">
            <v>SAE 10W</v>
          </cell>
          <cell r="B459">
            <v>32486.959999999999</v>
          </cell>
        </row>
        <row r="460">
          <cell r="A460" t="str">
            <v>SAE 40</v>
          </cell>
          <cell r="B460">
            <v>32486.959999999999</v>
          </cell>
        </row>
        <row r="461">
          <cell r="A461" t="str">
            <v>SAE 50</v>
          </cell>
          <cell r="B461">
            <v>23558.44</v>
          </cell>
        </row>
        <row r="462">
          <cell r="A462" t="str">
            <v>Tormillo ref:4J9058</v>
          </cell>
          <cell r="B462">
            <v>24824</v>
          </cell>
        </row>
        <row r="463">
          <cell r="A463" t="str">
            <v>Tornillo ref.5J4772 CAT-D7G</v>
          </cell>
          <cell r="B463">
            <v>23242.92</v>
          </cell>
        </row>
        <row r="464">
          <cell r="A464" t="str">
            <v>Tornillo ref.6F0196 CAT-D7H</v>
          </cell>
          <cell r="B464">
            <v>13853.88</v>
          </cell>
        </row>
        <row r="465">
          <cell r="A465" t="str">
            <v>Tornillo ref:3F5108</v>
          </cell>
          <cell r="B465">
            <v>9096.7199999999993</v>
          </cell>
        </row>
        <row r="466">
          <cell r="A466" t="str">
            <v>Tornillo ref:3F5108  motoniveladora 120G</v>
          </cell>
          <cell r="B466">
            <v>3804.8</v>
          </cell>
        </row>
        <row r="467">
          <cell r="A467" t="str">
            <v>Tornillo ref:4F4042 cargador 950B</v>
          </cell>
          <cell r="B467">
            <v>3804.8</v>
          </cell>
        </row>
        <row r="468">
          <cell r="A468" t="str">
            <v>Tornillo ref:5P8823 cargador 966D</v>
          </cell>
          <cell r="B468">
            <v>3804.8</v>
          </cell>
        </row>
        <row r="469">
          <cell r="A469" t="str">
            <v>Tornillo ref:6F0196 CAT-D6D</v>
          </cell>
          <cell r="B469">
            <v>12842.36</v>
          </cell>
        </row>
        <row r="470">
          <cell r="A470" t="str">
            <v>Tornillo ref:6F0196 CAT-D7G</v>
          </cell>
          <cell r="B470">
            <v>38469.08</v>
          </cell>
        </row>
        <row r="471">
          <cell r="A471" t="str">
            <v>Tornillo ref:6i6371 retroexcavadora 320</v>
          </cell>
          <cell r="B471">
            <v>9096.7199999999993</v>
          </cell>
        </row>
        <row r="472">
          <cell r="A472" t="str">
            <v>Tornillo ref:6i6371 retroexcavadora 320</v>
          </cell>
          <cell r="B472">
            <v>14103</v>
          </cell>
        </row>
        <row r="473">
          <cell r="A473" t="str">
            <v>Tornillo ref:6i6371 retroexcavadora 345BL</v>
          </cell>
          <cell r="B473">
            <v>14103</v>
          </cell>
        </row>
        <row r="474">
          <cell r="A474" t="str">
            <v>Tornillo ref:6V6535 cargador 966C</v>
          </cell>
          <cell r="B474">
            <v>14103</v>
          </cell>
        </row>
        <row r="475">
          <cell r="A475" t="str">
            <v>Tornillo ref:7Y2146 retroexcavadora 330</v>
          </cell>
          <cell r="B475">
            <v>34782.6</v>
          </cell>
        </row>
        <row r="476">
          <cell r="A476" t="str">
            <v>Tornillos ref:5P8823 cargador 966E</v>
          </cell>
          <cell r="B476">
            <v>18122.68</v>
          </cell>
        </row>
        <row r="477">
          <cell r="A477" t="str">
            <v>Transmisión 232-04</v>
          </cell>
          <cell r="B477">
            <v>18122.68</v>
          </cell>
        </row>
        <row r="478">
          <cell r="A478" t="str">
            <v>Transmisión 242-04</v>
          </cell>
          <cell r="B478">
            <v>38469.08</v>
          </cell>
        </row>
        <row r="479">
          <cell r="A479" t="str">
            <v>Transmisión 242-05</v>
          </cell>
          <cell r="B479">
            <v>92800</v>
          </cell>
        </row>
        <row r="480">
          <cell r="A480" t="str">
            <v>Tuerca ref.2J3505 CAT-D6D</v>
          </cell>
          <cell r="B480">
            <v>5500</v>
          </cell>
        </row>
        <row r="481">
          <cell r="A481" t="str">
            <v>Tuerca ref.2J3505 CAT-D7G</v>
          </cell>
          <cell r="B481">
            <v>5500</v>
          </cell>
        </row>
        <row r="482">
          <cell r="A482" t="str">
            <v>Tuerca ref.4K0367 motoniveladora 120G</v>
          </cell>
          <cell r="B482">
            <v>4897.5200000000004</v>
          </cell>
        </row>
        <row r="483">
          <cell r="A483" t="str">
            <v>Tuerca ref:2J 3505 CAT-D7H</v>
          </cell>
          <cell r="B483">
            <v>4897.5200000000004</v>
          </cell>
        </row>
      </sheetData>
      <sheetData sheetId="2">
        <row r="4">
          <cell r="A4" t="str">
            <v>INSUMOS</v>
          </cell>
        </row>
        <row r="7">
          <cell r="B7" t="str">
            <v xml:space="preserve"> SUELDOS</v>
          </cell>
        </row>
        <row r="8">
          <cell r="B8" t="str">
            <v>COND. CAMION</v>
          </cell>
          <cell r="C8">
            <v>433700</v>
          </cell>
        </row>
        <row r="9">
          <cell r="B9" t="str">
            <v>COND. CAMIONETA</v>
          </cell>
          <cell r="C9">
            <v>433700</v>
          </cell>
        </row>
        <row r="10">
          <cell r="B10" t="str">
            <v>COND. CARROTANQUE</v>
          </cell>
          <cell r="C10">
            <v>433700</v>
          </cell>
        </row>
        <row r="11">
          <cell r="B11" t="str">
            <v>COND. TANQUE</v>
          </cell>
          <cell r="C11">
            <v>433700</v>
          </cell>
        </row>
        <row r="12">
          <cell r="B12" t="str">
            <v>COND. TRAILER-DOLLY</v>
          </cell>
          <cell r="C12">
            <v>433700</v>
          </cell>
        </row>
        <row r="13">
          <cell r="B13" t="str">
            <v>COND. VEHICULO DE APOYO</v>
          </cell>
          <cell r="C13">
            <v>433700</v>
          </cell>
        </row>
        <row r="14">
          <cell r="B14" t="str">
            <v>COND. VOLQUETAS</v>
          </cell>
          <cell r="C14">
            <v>433700</v>
          </cell>
        </row>
        <row r="15">
          <cell r="B15" t="str">
            <v>OP. BULLDOZER</v>
          </cell>
          <cell r="C15">
            <v>620796</v>
          </cell>
        </row>
        <row r="16">
          <cell r="B16" t="str">
            <v>OP. CARGADORES</v>
          </cell>
          <cell r="C16">
            <v>644222</v>
          </cell>
        </row>
        <row r="17">
          <cell r="B17" t="str">
            <v>OP. COMPACTADORES</v>
          </cell>
          <cell r="C17">
            <v>500000</v>
          </cell>
        </row>
        <row r="18">
          <cell r="B18" t="str">
            <v>OP. COMPRENSOR</v>
          </cell>
          <cell r="C18">
            <v>500000</v>
          </cell>
        </row>
        <row r="19">
          <cell r="B19" t="str">
            <v>OP. CORTADORA PAV</v>
          </cell>
          <cell r="C19">
            <v>583000</v>
          </cell>
        </row>
        <row r="20">
          <cell r="B20" t="str">
            <v>OP. DERRETIDORA</v>
          </cell>
          <cell r="C20">
            <v>583000</v>
          </cell>
        </row>
        <row r="21">
          <cell r="B21" t="str">
            <v>OP. FRESADORA ASFALTO</v>
          </cell>
          <cell r="C21">
            <v>616000</v>
          </cell>
        </row>
        <row r="22">
          <cell r="B22" t="str">
            <v>OP. IRRIGADOR</v>
          </cell>
          <cell r="C22">
            <v>495000</v>
          </cell>
        </row>
        <row r="23">
          <cell r="B23" t="str">
            <v>OP. MINICARGADOR</v>
          </cell>
          <cell r="C23">
            <v>550000</v>
          </cell>
        </row>
        <row r="24">
          <cell r="B24" t="str">
            <v>OP. MOTONIVELADORA</v>
          </cell>
          <cell r="C24">
            <v>967474</v>
          </cell>
        </row>
        <row r="25">
          <cell r="B25" t="str">
            <v>OP. PAVIMENTADORA</v>
          </cell>
          <cell r="C25">
            <v>671000</v>
          </cell>
        </row>
        <row r="26">
          <cell r="B26" t="str">
            <v>OP. PAVIMENTADORA W1900 (100-03)</v>
          </cell>
          <cell r="C26">
            <v>1100000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FE COVER"/>
      <sheetName val="Hoja2"/>
      <sheetName val="BASE"/>
      <sheetName val="PRECIOS"/>
    </sheetNames>
    <sheetDataSet>
      <sheetData sheetId="0"/>
      <sheetData sheetId="1"/>
      <sheetData sheetId="2">
        <row r="3">
          <cell r="A3" t="str">
            <v>EXPANSION</v>
          </cell>
          <cell r="C3" t="str">
            <v>INITIAL</v>
          </cell>
        </row>
        <row r="4">
          <cell r="A4" t="str">
            <v>OPERATIONAL EFFICIENCY</v>
          </cell>
          <cell r="C4" t="str">
            <v>SUPPLEMENTAL</v>
          </cell>
        </row>
        <row r="5">
          <cell r="A5" t="str">
            <v>INDUSTRIAL SECURITY/ SAFETY</v>
          </cell>
          <cell r="C5" t="str">
            <v>PARTIAL</v>
          </cell>
        </row>
        <row r="6">
          <cell r="A6" t="str">
            <v>ADMINISTRATION (STAY IN BUSINESS)</v>
          </cell>
        </row>
      </sheetData>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M.OBRA"/>
      <sheetName val="PPTO"/>
      <sheetName val="AIU (2)"/>
      <sheetName val="APU BASICO"/>
      <sheetName val="INTERVENTORIA"/>
      <sheetName val="FACTOR MULTIPLICADOR"/>
      <sheetName val="1.1"/>
      <sheetName val="APU"/>
      <sheetName val="1.2"/>
      <sheetName val="1.3"/>
      <sheetName val="1.4"/>
      <sheetName val="1.3_2"/>
      <sheetName val="1.5"/>
      <sheetName val="1.6"/>
      <sheetName val="1.7"/>
      <sheetName val="2.1"/>
      <sheetName val="2.4"/>
      <sheetName val="2.7"/>
      <sheetName val="3.1"/>
      <sheetName val="3.2"/>
      <sheetName val="MEM CALC"/>
      <sheetName val="MATERIA"/>
      <sheetName val="MEM CALC 2"/>
      <sheetName val="Cortes y Llenos"/>
      <sheetName val="Pavimento"/>
      <sheetName val="LISTA DE PRECIOS"/>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ACERO</v>
          </cell>
        </row>
        <row r="5">
          <cell r="A5" t="str">
            <v>AGUA</v>
          </cell>
        </row>
        <row r="6">
          <cell r="A6" t="str">
            <v>ARENA LAVADA INCLUYE TRANSPORTE</v>
          </cell>
        </row>
        <row r="7">
          <cell r="A7" t="str">
            <v>CARROTANQUE</v>
          </cell>
        </row>
        <row r="8">
          <cell r="A8" t="str">
            <v>CEMENTO GRIS</v>
          </cell>
        </row>
        <row r="9">
          <cell r="A9" t="str">
            <v>EQUIPO DE SOLDADURA</v>
          </cell>
        </row>
        <row r="10">
          <cell r="A10" t="str">
            <v>GRASA</v>
          </cell>
        </row>
        <row r="11">
          <cell r="A11" t="str">
            <v>HERRAMIENTAS</v>
          </cell>
        </row>
        <row r="12">
          <cell r="A12" t="str">
            <v>MEZCLADORA</v>
          </cell>
        </row>
        <row r="13">
          <cell r="A13" t="str">
            <v>MOTONIVELADORA</v>
          </cell>
        </row>
        <row r="14">
          <cell r="A14" t="str">
            <v>SOLDADURA</v>
          </cell>
        </row>
        <row r="15">
          <cell r="A15" t="str">
            <v>TRITURADO DE 1/2" A  3/4" INCLUYE TRANSPORTE</v>
          </cell>
        </row>
        <row r="16">
          <cell r="A16" t="str">
            <v>VIBROCOMPACTADOR</v>
          </cell>
        </row>
        <row r="17">
          <cell r="A17" t="str">
            <v>VOLQUETA (6M3)</v>
          </cell>
        </row>
        <row r="18">
          <cell r="A18" t="str">
            <v>CARGADOR</v>
          </cell>
        </row>
        <row r="19">
          <cell r="A19" t="str">
            <v>ANTISOL ROJO</v>
          </cell>
        </row>
        <row r="20">
          <cell r="A20" t="str">
            <v>CORTADORA</v>
          </cell>
        </row>
        <row r="21">
          <cell r="A21" t="str">
            <v>HIDROLAVADORA</v>
          </cell>
        </row>
        <row r="22">
          <cell r="A22" t="str">
            <v>CORDON PARA JUNTAS</v>
          </cell>
        </row>
        <row r="23">
          <cell r="A23" t="str">
            <v>SELLANTE DE SILICONA</v>
          </cell>
        </row>
        <row r="24">
          <cell r="A24" t="str">
            <v>SUBBASE GRANULAR</v>
          </cell>
        </row>
        <row r="25">
          <cell r="A25" t="str">
            <v>ROTOMARTILLO - PERCUTOR</v>
          </cell>
        </row>
      </sheetData>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Venta"/>
      <sheetName val="Costo Directo"/>
      <sheetName val="Generales"/>
      <sheetName val="Resumen Equipos"/>
      <sheetName val="Mov de Tierra Via Ppal"/>
      <sheetName val="Cuadro de áreas y volmúmenes"/>
      <sheetName val="Consolidado equipos MT"/>
      <sheetName val="apu gran y mezcla"/>
      <sheetName val="Transporte"/>
      <sheetName val="TARIFAS EQUIPOS"/>
      <sheetName val="puentes"/>
      <sheetName val="Concretos y Acero"/>
      <sheetName val="EQUIPOS pte"/>
      <sheetName val="Formaleta"/>
      <sheetName val="MATERIALES"/>
      <sheetName val="MO"/>
      <sheetName val="Tensionamiento"/>
    </sheetNames>
    <sheetDataSet>
      <sheetData sheetId="0"/>
      <sheetData sheetId="1"/>
      <sheetData sheetId="2">
        <row r="4">
          <cell r="F4">
            <v>29</v>
          </cell>
        </row>
      </sheetData>
      <sheetData sheetId="3"/>
      <sheetData sheetId="4"/>
      <sheetData sheetId="5">
        <row r="31">
          <cell r="C31">
            <v>900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r Summary page"/>
      <sheetName val="Chart1"/>
      <sheetName val="Cover"/>
      <sheetName val="FCF Cht"/>
      <sheetName val="Summary page"/>
      <sheetName val="Index"/>
      <sheetName val="PV -JV"/>
      <sheetName val="NPV Summary"/>
      <sheetName val="Price"/>
      <sheetName val="Cost Summ"/>
      <sheetName val="Economic  Graphs"/>
      <sheetName val="Tax workings"/>
      <sheetName val="Sensitivities"/>
      <sheetName val="Tax summary"/>
      <sheetName val="Quantity Graphs"/>
      <sheetName val="Deprec"/>
      <sheetName val="Coal Stocks &amp; Wkg Cap"/>
      <sheetName val="Total Cap"/>
      <sheetName val="Other Cap"/>
      <sheetName val="Repl Cap"/>
      <sheetName val="Repl Cap - Contractor"/>
      <sheetName val="Init Cap"/>
      <sheetName val="Init Cap - Contractor"/>
      <sheetName val="Init"/>
      <sheetName val="Repl"/>
      <sheetName val="Total Op Costs"/>
      <sheetName val="Other Op Costs"/>
      <sheetName val="Other Op Costs-Security"/>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Roster"/>
      <sheetName val="Utilisation"/>
      <sheetName val="Fleet"/>
      <sheetName val="Combined Schedule Summary"/>
      <sheetName val="Waste Sched"/>
      <sheetName val="Coal Sched"/>
      <sheetName val="Paste In Utilisation"/>
      <sheetName val="Paste in Roster"/>
      <sheetName val="Paste In Fleet"/>
      <sheetName val="Equip Data"/>
      <sheetName val="Depr VAT Plan Vallejo - Prodeco"/>
      <sheetName val="Summary"/>
      <sheetName val="Port &amp; HO Costs"/>
      <sheetName val="NOTES"/>
      <sheetName val="Updated CAPEX"/>
      <sheetName val="Not Used ------&gt;"/>
      <sheetName val="Nom IS&amp;BS"/>
      <sheetName val="Update_Header_Footer"/>
      <sheetName val="BASE DE DATOS ORIG"/>
    </sheetNames>
    <sheetDataSet>
      <sheetData sheetId="0" refreshError="1"/>
      <sheetData sheetId="1" refreshError="1"/>
      <sheetData sheetId="2" refreshError="1"/>
      <sheetData sheetId="3" refreshError="1"/>
      <sheetData sheetId="4" refreshError="1"/>
      <sheetData sheetId="5" refreshError="1"/>
      <sheetData sheetId="6" refreshError="1">
        <row r="62">
          <cell r="U62">
            <v>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1.1 Excav mar"/>
      <sheetName val="1.2 Desvio agua"/>
      <sheetName val="1.2 Relleno"/>
      <sheetName val="2.1 Desmonte"/>
      <sheetName val="2.2 demolicion concret"/>
      <sheetName val="3.1 a 3.3 Anclaje"/>
      <sheetName val="3,4 Pilotes"/>
      <sheetName val="3.5. a 3.9 Vigas ml"/>
      <sheetName val="Costos"/>
      <sheetName val="PRESUPUESTO"/>
      <sheetName val="4.1 Estructura metalica"/>
      <sheetName val="3.10 muros concreto"/>
      <sheetName val="3.11 y 3.12 tableros"/>
      <sheetName val="3.13 Acero refuer"/>
      <sheetName val="4.2 Neopreno"/>
      <sheetName val="concretos"/>
      <sheetName val="4.5 anclaj"/>
      <sheetName val="5.1 madera viga"/>
      <sheetName val="5.2 madera solera"/>
      <sheetName val="5.3. madera solera"/>
      <sheetName val="6.1 tablon piso"/>
      <sheetName val="6.2 tablon pasamanos"/>
      <sheetName val="7.1 Bancas"/>
      <sheetName val="7.2 poste lumin"/>
      <sheetName val="7.3 led"/>
      <sheetName val="8.1 madera caseta columna"/>
      <sheetName val="8.2 madera estruc caseta"/>
      <sheetName val="8.3 correa cubierta"/>
      <sheetName val="8.4 cielo falso"/>
      <sheetName val="8.5 teja"/>
      <sheetName val="8.6 banca"/>
      <sheetName val="9.1 señalizacion"/>
      <sheetName val="refuerzo"/>
      <sheetName val="INV. AMBIENTAL"/>
      <sheetName val="Hoja1"/>
      <sheetName val="ADM"/>
      <sheetName val="INTERVENTORIA"/>
      <sheetName val="CRONOGRAMA "/>
      <sheetName val="F.M"/>
      <sheetName val="PGIO"/>
      <sheetName val="APU PGIO"/>
      <sheetName val="factor prestacional "/>
      <sheetName val="AI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9">
          <cell r="E79">
            <v>0</v>
          </cell>
        </row>
      </sheetData>
      <sheetData sheetId="4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S NUEVA HOJA DIARIA"/>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ancilleria.gov.co/tramites_servicios/visas/categorias/negocio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
  <sheetViews>
    <sheetView workbookViewId="0"/>
  </sheetViews>
  <sheetFormatPr baseColWidth="10" defaultColWidth="12.625" defaultRowHeight="15" customHeight="1" x14ac:dyDescent="0.25"/>
  <cols>
    <col min="1" max="1" width="6" customWidth="1"/>
    <col min="2" max="2" width="77" customWidth="1"/>
    <col min="3" max="3" width="14.5" customWidth="1"/>
    <col min="4" max="4" width="18.125" customWidth="1"/>
    <col min="5" max="11" width="10.625" customWidth="1"/>
  </cols>
  <sheetData>
    <row r="1" spans="1:11" ht="15.75" customHeight="1" x14ac:dyDescent="0.25">
      <c r="A1" s="1"/>
      <c r="B1" s="2"/>
      <c r="C1" s="1"/>
      <c r="D1" s="1"/>
      <c r="E1" s="1"/>
      <c r="F1" s="1"/>
      <c r="G1" s="1"/>
      <c r="H1" s="1"/>
      <c r="I1" s="1"/>
      <c r="J1" s="1"/>
      <c r="K1" s="1"/>
    </row>
    <row r="2" spans="1:11" ht="15.75" customHeight="1" x14ac:dyDescent="0.25">
      <c r="A2" s="3" t="s">
        <v>0</v>
      </c>
      <c r="B2" s="578" t="s">
        <v>1</v>
      </c>
      <c r="C2" s="575"/>
      <c r="D2" s="3" t="s">
        <v>2</v>
      </c>
      <c r="E2" s="4"/>
      <c r="F2" s="4"/>
      <c r="G2" s="4"/>
      <c r="H2" s="4"/>
      <c r="I2" s="4"/>
      <c r="J2" s="4"/>
      <c r="K2" s="4"/>
    </row>
    <row r="3" spans="1:11" ht="15.75" customHeight="1" x14ac:dyDescent="0.25">
      <c r="A3" s="5">
        <v>1</v>
      </c>
      <c r="B3" s="574" t="s">
        <v>3</v>
      </c>
      <c r="C3" s="575"/>
      <c r="D3" s="6" t="e">
        <f t="shared" ref="D3:D8" si="0">#REF!</f>
        <v>#REF!</v>
      </c>
      <c r="E3" s="4"/>
      <c r="F3" s="4"/>
      <c r="G3" s="4"/>
      <c r="H3" s="4"/>
      <c r="I3" s="4"/>
      <c r="J3" s="4"/>
      <c r="K3" s="4"/>
    </row>
    <row r="4" spans="1:11" ht="16.5" customHeight="1" x14ac:dyDescent="0.25">
      <c r="A4" s="5">
        <v>2</v>
      </c>
      <c r="B4" s="574" t="s">
        <v>4</v>
      </c>
      <c r="C4" s="575"/>
      <c r="D4" s="6" t="e">
        <f t="shared" si="0"/>
        <v>#REF!</v>
      </c>
      <c r="E4" s="4"/>
      <c r="F4" s="4"/>
      <c r="G4" s="4"/>
      <c r="H4" s="4"/>
      <c r="I4" s="4"/>
      <c r="J4" s="4"/>
      <c r="K4" s="4"/>
    </row>
    <row r="5" spans="1:11" ht="16.5" customHeight="1" x14ac:dyDescent="0.25">
      <c r="A5" s="5">
        <v>3</v>
      </c>
      <c r="B5" s="574" t="s">
        <v>5</v>
      </c>
      <c r="C5" s="575"/>
      <c r="D5" s="6" t="e">
        <f t="shared" si="0"/>
        <v>#REF!</v>
      </c>
      <c r="E5" s="4"/>
      <c r="F5" s="4"/>
      <c r="G5" s="4"/>
      <c r="H5" s="4"/>
      <c r="I5" s="4"/>
      <c r="J5" s="4"/>
      <c r="K5" s="4"/>
    </row>
    <row r="6" spans="1:11" ht="16.5" customHeight="1" x14ac:dyDescent="0.25">
      <c r="A6" s="5">
        <v>4</v>
      </c>
      <c r="B6" s="574" t="s">
        <v>42</v>
      </c>
      <c r="C6" s="575"/>
      <c r="D6" s="6" t="e">
        <f t="shared" si="0"/>
        <v>#REF!</v>
      </c>
      <c r="E6" s="4"/>
      <c r="F6" s="4"/>
      <c r="G6" s="4"/>
      <c r="H6" s="4"/>
      <c r="I6" s="4"/>
      <c r="J6" s="4"/>
      <c r="K6" s="4"/>
    </row>
    <row r="7" spans="1:11" ht="16.5" customHeight="1" x14ac:dyDescent="0.25">
      <c r="A7" s="5">
        <v>5</v>
      </c>
      <c r="B7" s="574" t="s">
        <v>7</v>
      </c>
      <c r="C7" s="575"/>
      <c r="D7" s="6" t="e">
        <f t="shared" si="0"/>
        <v>#REF!</v>
      </c>
      <c r="E7" s="4"/>
      <c r="F7" s="4"/>
      <c r="G7" s="4"/>
      <c r="H7" s="4"/>
      <c r="I7" s="4"/>
      <c r="J7" s="4"/>
      <c r="K7" s="4"/>
    </row>
    <row r="8" spans="1:11" ht="16.5" customHeight="1" x14ac:dyDescent="0.25">
      <c r="A8" s="5">
        <v>6</v>
      </c>
      <c r="B8" s="574" t="s">
        <v>8</v>
      </c>
      <c r="C8" s="575"/>
      <c r="D8" s="6" t="e">
        <f t="shared" si="0"/>
        <v>#REF!</v>
      </c>
      <c r="E8" s="4"/>
      <c r="F8" s="4"/>
      <c r="G8" s="4"/>
      <c r="H8" s="4"/>
      <c r="I8" s="4"/>
      <c r="J8" s="4"/>
      <c r="K8" s="4"/>
    </row>
    <row r="9" spans="1:11" ht="16.5" customHeight="1" x14ac:dyDescent="0.25">
      <c r="A9" s="7">
        <v>7</v>
      </c>
      <c r="B9" s="577" t="s">
        <v>9</v>
      </c>
      <c r="C9" s="575"/>
      <c r="D9" s="8" t="e">
        <f>#REF!/2</f>
        <v>#REF!</v>
      </c>
      <c r="E9" s="4"/>
      <c r="F9" s="4"/>
      <c r="G9" s="4"/>
      <c r="H9" s="4"/>
      <c r="I9" s="4"/>
      <c r="J9" s="4"/>
      <c r="K9" s="4"/>
    </row>
    <row r="10" spans="1:11" ht="16.5" customHeight="1" x14ac:dyDescent="0.25">
      <c r="A10" s="5">
        <v>8</v>
      </c>
      <c r="B10" s="574" t="s">
        <v>10</v>
      </c>
      <c r="C10" s="575"/>
      <c r="D10" s="6" t="e">
        <f t="shared" ref="D10:D17" si="1">#REF!</f>
        <v>#REF!</v>
      </c>
      <c r="E10" s="4"/>
      <c r="F10" s="4"/>
      <c r="G10" s="4"/>
      <c r="H10" s="4"/>
      <c r="I10" s="4"/>
      <c r="J10" s="4"/>
      <c r="K10" s="4"/>
    </row>
    <row r="11" spans="1:11" ht="16.5" customHeight="1" x14ac:dyDescent="0.25">
      <c r="A11" s="5">
        <v>9</v>
      </c>
      <c r="B11" s="574" t="s">
        <v>11</v>
      </c>
      <c r="C11" s="575"/>
      <c r="D11" s="6" t="e">
        <f t="shared" si="1"/>
        <v>#REF!</v>
      </c>
      <c r="E11" s="4"/>
      <c r="F11" s="4"/>
      <c r="G11" s="4"/>
      <c r="H11" s="4"/>
      <c r="I11" s="4"/>
      <c r="J11" s="4"/>
      <c r="K11" s="4"/>
    </row>
    <row r="12" spans="1:11" ht="16.5" customHeight="1" x14ac:dyDescent="0.25">
      <c r="A12" s="5">
        <v>10</v>
      </c>
      <c r="B12" s="574" t="s">
        <v>12</v>
      </c>
      <c r="C12" s="575"/>
      <c r="D12" s="6" t="e">
        <f t="shared" si="1"/>
        <v>#REF!</v>
      </c>
      <c r="E12" s="4"/>
      <c r="F12" s="4"/>
      <c r="G12" s="4"/>
      <c r="H12" s="4"/>
      <c r="I12" s="4"/>
      <c r="J12" s="4"/>
      <c r="K12" s="4"/>
    </row>
    <row r="13" spans="1:11" ht="16.5" customHeight="1" x14ac:dyDescent="0.25">
      <c r="A13" s="5">
        <v>11</v>
      </c>
      <c r="B13" s="574" t="s">
        <v>13</v>
      </c>
      <c r="C13" s="575"/>
      <c r="D13" s="6" t="e">
        <f t="shared" si="1"/>
        <v>#REF!</v>
      </c>
      <c r="E13" s="4"/>
      <c r="F13" s="4"/>
      <c r="G13" s="4"/>
      <c r="H13" s="4"/>
      <c r="I13" s="4"/>
      <c r="J13" s="4"/>
      <c r="K13" s="4"/>
    </row>
    <row r="14" spans="1:11" ht="16.5" customHeight="1" x14ac:dyDescent="0.25">
      <c r="A14" s="7">
        <v>12</v>
      </c>
      <c r="B14" s="577" t="s">
        <v>14</v>
      </c>
      <c r="C14" s="575"/>
      <c r="D14" s="8" t="e">
        <f t="shared" si="1"/>
        <v>#REF!</v>
      </c>
      <c r="E14" s="4"/>
      <c r="F14" s="4"/>
      <c r="G14" s="4"/>
      <c r="H14" s="4"/>
      <c r="I14" s="4"/>
      <c r="J14" s="4"/>
      <c r="K14" s="4"/>
    </row>
    <row r="15" spans="1:11" ht="16.5" customHeight="1" x14ac:dyDescent="0.25">
      <c r="A15" s="5">
        <v>13</v>
      </c>
      <c r="B15" s="574" t="s">
        <v>15</v>
      </c>
      <c r="C15" s="575"/>
      <c r="D15" s="6" t="e">
        <f t="shared" si="1"/>
        <v>#REF!</v>
      </c>
      <c r="E15" s="4"/>
      <c r="F15" s="4"/>
      <c r="G15" s="4"/>
      <c r="H15" s="4"/>
      <c r="I15" s="4"/>
      <c r="J15" s="4"/>
      <c r="K15" s="4"/>
    </row>
    <row r="16" spans="1:11" ht="16.5" customHeight="1" x14ac:dyDescent="0.25">
      <c r="A16" s="5">
        <v>14</v>
      </c>
      <c r="B16" s="574" t="s">
        <v>16</v>
      </c>
      <c r="C16" s="575"/>
      <c r="D16" s="6" t="e">
        <f t="shared" si="1"/>
        <v>#REF!</v>
      </c>
      <c r="E16" s="4"/>
      <c r="F16" s="4"/>
      <c r="G16" s="4"/>
      <c r="H16" s="4"/>
      <c r="I16" s="4"/>
      <c r="J16" s="4"/>
      <c r="K16" s="4"/>
    </row>
    <row r="17" spans="1:11" ht="16.5" customHeight="1" x14ac:dyDescent="0.25">
      <c r="A17" s="5">
        <v>15</v>
      </c>
      <c r="B17" s="574" t="s">
        <v>17</v>
      </c>
      <c r="C17" s="575"/>
      <c r="D17" s="6" t="e">
        <f t="shared" si="1"/>
        <v>#REF!</v>
      </c>
      <c r="E17" s="4"/>
      <c r="F17" s="4"/>
      <c r="G17" s="4"/>
      <c r="H17" s="4"/>
      <c r="I17" s="4"/>
      <c r="J17" s="4"/>
      <c r="K17" s="4"/>
    </row>
    <row r="18" spans="1:11" ht="16.5" customHeight="1" x14ac:dyDescent="0.25">
      <c r="A18" s="9">
        <v>16</v>
      </c>
      <c r="B18" s="576" t="s">
        <v>18</v>
      </c>
      <c r="C18" s="575"/>
      <c r="D18" s="10"/>
      <c r="E18" s="4"/>
      <c r="F18" s="4"/>
      <c r="G18" s="4"/>
      <c r="H18" s="4"/>
      <c r="I18" s="4"/>
      <c r="J18" s="4"/>
      <c r="K18" s="4"/>
    </row>
    <row r="19" spans="1:11" ht="16.5" customHeight="1" x14ac:dyDescent="0.25">
      <c r="A19" s="5">
        <v>17</v>
      </c>
      <c r="B19" s="574" t="s">
        <v>19</v>
      </c>
      <c r="C19" s="575"/>
      <c r="D19" s="6" t="e">
        <f t="shared" ref="D19:D20" si="2">#REF!</f>
        <v>#REF!</v>
      </c>
      <c r="E19" s="4"/>
      <c r="F19" s="4"/>
      <c r="G19" s="4"/>
      <c r="H19" s="4"/>
      <c r="I19" s="4"/>
      <c r="J19" s="4"/>
      <c r="K19" s="4"/>
    </row>
    <row r="20" spans="1:11" ht="16.5" customHeight="1" x14ac:dyDescent="0.25">
      <c r="A20" s="5">
        <v>18</v>
      </c>
      <c r="B20" s="574" t="s">
        <v>20</v>
      </c>
      <c r="C20" s="575"/>
      <c r="D20" s="6" t="e">
        <f t="shared" si="2"/>
        <v>#REF!</v>
      </c>
      <c r="E20" s="4"/>
      <c r="F20" s="4"/>
      <c r="G20" s="4"/>
      <c r="H20" s="4"/>
      <c r="I20" s="4"/>
      <c r="J20" s="4"/>
      <c r="K20" s="4"/>
    </row>
    <row r="21" spans="1:11" ht="16.5" customHeight="1" x14ac:dyDescent="0.25">
      <c r="A21" s="7">
        <v>19</v>
      </c>
      <c r="B21" s="577" t="s">
        <v>21</v>
      </c>
      <c r="C21" s="575"/>
      <c r="D21" s="8"/>
      <c r="E21" s="4"/>
      <c r="F21" s="4"/>
      <c r="G21" s="4"/>
      <c r="H21" s="4"/>
      <c r="I21" s="4"/>
      <c r="J21" s="4"/>
      <c r="K21" s="4"/>
    </row>
    <row r="22" spans="1:11" ht="16.5" customHeight="1" x14ac:dyDescent="0.25">
      <c r="A22" s="5">
        <v>20</v>
      </c>
      <c r="B22" s="574" t="s">
        <v>22</v>
      </c>
      <c r="C22" s="575"/>
      <c r="D22" s="6" t="e">
        <f t="shared" ref="D22:D24" si="3">#REF!</f>
        <v>#REF!</v>
      </c>
      <c r="E22" s="4"/>
      <c r="F22" s="4"/>
      <c r="G22" s="4"/>
      <c r="H22" s="4"/>
      <c r="I22" s="4"/>
      <c r="J22" s="4"/>
      <c r="K22" s="4"/>
    </row>
    <row r="23" spans="1:11" ht="16.5" customHeight="1" x14ac:dyDescent="0.25">
      <c r="A23" s="5">
        <v>21</v>
      </c>
      <c r="B23" s="574" t="s">
        <v>23</v>
      </c>
      <c r="C23" s="575"/>
      <c r="D23" s="6" t="e">
        <f t="shared" si="3"/>
        <v>#REF!</v>
      </c>
      <c r="E23" s="4"/>
      <c r="F23" s="4"/>
      <c r="G23" s="4"/>
      <c r="H23" s="4"/>
      <c r="I23" s="4"/>
      <c r="J23" s="4"/>
      <c r="K23" s="4"/>
    </row>
    <row r="24" spans="1:11" ht="15.75" customHeight="1" x14ac:dyDescent="0.25">
      <c r="A24" s="5">
        <v>22</v>
      </c>
      <c r="B24" s="574" t="s">
        <v>24</v>
      </c>
      <c r="C24" s="575"/>
      <c r="D24" s="6" t="e">
        <f t="shared" si="3"/>
        <v>#REF!</v>
      </c>
      <c r="E24" s="4"/>
      <c r="F24" s="4"/>
      <c r="G24" s="4"/>
      <c r="H24" s="4"/>
      <c r="I24" s="4"/>
      <c r="J24" s="4"/>
      <c r="K24" s="4"/>
    </row>
    <row r="25" spans="1:11" ht="16.5" customHeight="1" x14ac:dyDescent="0.25">
      <c r="A25" s="7">
        <v>23</v>
      </c>
      <c r="B25" s="577" t="s">
        <v>25</v>
      </c>
      <c r="C25" s="575"/>
      <c r="D25" s="8"/>
      <c r="E25" s="4"/>
      <c r="F25" s="4"/>
      <c r="G25" s="4"/>
      <c r="H25" s="4"/>
      <c r="I25" s="4"/>
      <c r="J25" s="4"/>
      <c r="K25" s="4"/>
    </row>
    <row r="26" spans="1:11" ht="16.5" customHeight="1" x14ac:dyDescent="0.25">
      <c r="A26" s="9">
        <v>24</v>
      </c>
      <c r="B26" s="576" t="s">
        <v>26</v>
      </c>
      <c r="C26" s="575"/>
      <c r="D26" s="10"/>
      <c r="E26" s="4"/>
      <c r="F26" s="4"/>
      <c r="G26" s="4"/>
      <c r="H26" s="4"/>
      <c r="I26" s="4"/>
      <c r="J26" s="4"/>
      <c r="K26" s="4"/>
    </row>
    <row r="27" spans="1:11" ht="16.5" customHeight="1" x14ac:dyDescent="0.25">
      <c r="A27" s="9">
        <v>25</v>
      </c>
      <c r="B27" s="576" t="s">
        <v>27</v>
      </c>
      <c r="C27" s="575"/>
      <c r="D27" s="10"/>
      <c r="E27" s="4"/>
      <c r="F27" s="4"/>
      <c r="G27" s="4"/>
      <c r="H27" s="4"/>
      <c r="I27" s="4"/>
      <c r="J27" s="4"/>
      <c r="K27" s="4"/>
    </row>
    <row r="28" spans="1:11" ht="15.75" customHeight="1" x14ac:dyDescent="0.25">
      <c r="A28" s="5">
        <v>26</v>
      </c>
      <c r="B28" s="574" t="s">
        <v>28</v>
      </c>
      <c r="C28" s="575"/>
      <c r="D28" s="6" t="e">
        <f t="shared" ref="D28:D34" si="4">#REF!</f>
        <v>#REF!</v>
      </c>
      <c r="E28" s="4"/>
      <c r="F28" s="4"/>
      <c r="G28" s="4"/>
      <c r="H28" s="4"/>
      <c r="I28" s="4"/>
      <c r="J28" s="4"/>
      <c r="K28" s="4"/>
    </row>
    <row r="29" spans="1:11" ht="54" customHeight="1" x14ac:dyDescent="0.25">
      <c r="A29" s="5">
        <v>27</v>
      </c>
      <c r="B29" s="574" t="s">
        <v>29</v>
      </c>
      <c r="C29" s="575"/>
      <c r="D29" s="6" t="e">
        <f t="shared" si="4"/>
        <v>#REF!</v>
      </c>
      <c r="E29" s="4"/>
      <c r="F29" s="4"/>
      <c r="G29" s="4"/>
      <c r="H29" s="4"/>
      <c r="I29" s="4"/>
      <c r="J29" s="4"/>
      <c r="K29" s="4"/>
    </row>
    <row r="30" spans="1:11" ht="15.75" customHeight="1" x14ac:dyDescent="0.25">
      <c r="A30" s="5">
        <v>28</v>
      </c>
      <c r="B30" s="574" t="s">
        <v>30</v>
      </c>
      <c r="C30" s="575"/>
      <c r="D30" s="6" t="e">
        <f t="shared" si="4"/>
        <v>#REF!</v>
      </c>
      <c r="E30" s="4"/>
      <c r="F30" s="4"/>
      <c r="G30" s="4"/>
      <c r="H30" s="4"/>
      <c r="I30" s="4"/>
      <c r="J30" s="4"/>
      <c r="K30" s="4"/>
    </row>
    <row r="31" spans="1:11" ht="15.75" customHeight="1" x14ac:dyDescent="0.25">
      <c r="A31" s="5">
        <v>29</v>
      </c>
      <c r="B31" s="574" t="s">
        <v>31</v>
      </c>
      <c r="C31" s="575"/>
      <c r="D31" s="6" t="e">
        <f t="shared" si="4"/>
        <v>#REF!</v>
      </c>
      <c r="E31" s="4"/>
      <c r="F31" s="4"/>
      <c r="G31" s="4"/>
      <c r="H31" s="4"/>
      <c r="I31" s="4"/>
      <c r="J31" s="4"/>
      <c r="K31" s="4"/>
    </row>
    <row r="32" spans="1:11" ht="15.75" customHeight="1" x14ac:dyDescent="0.25">
      <c r="A32" s="5">
        <v>30</v>
      </c>
      <c r="B32" s="574" t="s">
        <v>32</v>
      </c>
      <c r="C32" s="575"/>
      <c r="D32" s="6" t="e">
        <f t="shared" si="4"/>
        <v>#REF!</v>
      </c>
      <c r="E32" s="4"/>
      <c r="F32" s="4"/>
      <c r="G32" s="4"/>
      <c r="H32" s="4"/>
      <c r="I32" s="4"/>
      <c r="J32" s="4"/>
      <c r="K32" s="4"/>
    </row>
    <row r="33" spans="1:11" ht="15.75" customHeight="1" x14ac:dyDescent="0.25">
      <c r="A33" s="5">
        <v>31</v>
      </c>
      <c r="B33" s="574" t="s">
        <v>33</v>
      </c>
      <c r="C33" s="575"/>
      <c r="D33" s="6" t="e">
        <f t="shared" si="4"/>
        <v>#REF!</v>
      </c>
      <c r="E33" s="4"/>
      <c r="F33" s="4"/>
      <c r="G33" s="4"/>
      <c r="H33" s="4"/>
      <c r="I33" s="4"/>
      <c r="J33" s="4"/>
      <c r="K33" s="4"/>
    </row>
    <row r="34" spans="1:11" ht="15.75" customHeight="1" x14ac:dyDescent="0.25">
      <c r="A34" s="5">
        <v>32</v>
      </c>
      <c r="B34" s="574" t="s">
        <v>34</v>
      </c>
      <c r="C34" s="575"/>
      <c r="D34" s="6" t="e">
        <f t="shared" si="4"/>
        <v>#REF!</v>
      </c>
      <c r="E34" s="4"/>
      <c r="F34" s="4"/>
      <c r="G34" s="4"/>
      <c r="H34" s="4"/>
      <c r="I34" s="4"/>
      <c r="J34" s="4"/>
      <c r="K34" s="4"/>
    </row>
    <row r="35" spans="1:11" ht="15.75" customHeight="1" x14ac:dyDescent="0.25">
      <c r="A35" s="11">
        <v>33</v>
      </c>
      <c r="B35" s="574" t="s">
        <v>35</v>
      </c>
      <c r="C35" s="575"/>
      <c r="D35" s="12">
        <v>270000000</v>
      </c>
      <c r="E35" s="4"/>
      <c r="F35" s="4"/>
      <c r="G35" s="4"/>
      <c r="H35" s="4"/>
      <c r="I35" s="4"/>
      <c r="J35" s="4"/>
      <c r="K35" s="4"/>
    </row>
    <row r="36" spans="1:11" ht="15.75" customHeight="1" x14ac:dyDescent="0.25">
      <c r="A36" s="13"/>
      <c r="B36" s="14"/>
      <c r="C36" s="13"/>
      <c r="D36" s="13"/>
      <c r="E36" s="13"/>
      <c r="F36" s="13"/>
      <c r="G36" s="13"/>
      <c r="H36" s="13"/>
      <c r="I36" s="13"/>
      <c r="J36" s="13"/>
      <c r="K36" s="13"/>
    </row>
    <row r="37" spans="1:11" ht="15.75" customHeight="1" x14ac:dyDescent="0.25">
      <c r="A37" s="13"/>
      <c r="B37" s="15" t="s">
        <v>36</v>
      </c>
      <c r="C37" s="16"/>
      <c r="D37" s="17" t="e">
        <f>D32+D31+D30+D29+D28+D25+D24+D23+D22+D26+D27+D21+D20+D19+D18+D17+D16+D15+D14+D13+D12+D10+D9+D8+D7+D6+D5+D4+D3+D34+D33+D35</f>
        <v>#REF!</v>
      </c>
      <c r="E37" s="13"/>
      <c r="F37" s="13"/>
      <c r="G37" s="13"/>
      <c r="H37" s="13"/>
      <c r="I37" s="13"/>
      <c r="J37" s="13"/>
      <c r="K37" s="13"/>
    </row>
    <row r="38" spans="1:11" ht="15.75" customHeight="1" x14ac:dyDescent="0.25">
      <c r="A38" s="13"/>
      <c r="B38" s="15" t="s">
        <v>37</v>
      </c>
      <c r="C38" s="18">
        <v>0.2</v>
      </c>
      <c r="D38" s="19" t="e">
        <f>+C38*D37</f>
        <v>#REF!</v>
      </c>
      <c r="E38" s="13"/>
      <c r="F38" s="13"/>
      <c r="G38" s="13"/>
      <c r="H38" s="13"/>
      <c r="I38" s="13"/>
      <c r="J38" s="13"/>
      <c r="K38" s="13"/>
    </row>
    <row r="39" spans="1:11" ht="15.75" customHeight="1" x14ac:dyDescent="0.25">
      <c r="A39" s="13"/>
      <c r="B39" s="15" t="s">
        <v>38</v>
      </c>
      <c r="C39" s="18">
        <v>0.05</v>
      </c>
      <c r="D39" s="19" t="e">
        <f>+C39*D37</f>
        <v>#REF!</v>
      </c>
      <c r="E39" s="13"/>
      <c r="F39" s="13"/>
      <c r="G39" s="13"/>
      <c r="H39" s="13"/>
      <c r="I39" s="13"/>
      <c r="J39" s="13"/>
      <c r="K39" s="13"/>
    </row>
    <row r="40" spans="1:11" ht="15.75" customHeight="1" x14ac:dyDescent="0.25">
      <c r="A40" s="13"/>
      <c r="B40" s="15" t="s">
        <v>39</v>
      </c>
      <c r="C40" s="18">
        <v>0.05</v>
      </c>
      <c r="D40" s="19" t="e">
        <f>+C40*D37</f>
        <v>#REF!</v>
      </c>
      <c r="E40" s="13"/>
      <c r="F40" s="13"/>
      <c r="G40" s="13"/>
      <c r="H40" s="13"/>
      <c r="I40" s="13"/>
      <c r="J40" s="13"/>
      <c r="K40" s="13"/>
    </row>
    <row r="41" spans="1:11" ht="15.75" customHeight="1" x14ac:dyDescent="0.25">
      <c r="A41" s="13"/>
      <c r="B41" s="15" t="s">
        <v>40</v>
      </c>
      <c r="C41" s="16"/>
      <c r="D41" s="17" t="e">
        <f>+SUM(D38:D40)</f>
        <v>#REF!</v>
      </c>
      <c r="E41" s="13"/>
      <c r="F41" s="13"/>
      <c r="G41" s="13"/>
      <c r="H41" s="13"/>
      <c r="I41" s="13"/>
      <c r="J41" s="13"/>
      <c r="K41" s="13"/>
    </row>
    <row r="42" spans="1:11" ht="15.75" customHeight="1" x14ac:dyDescent="0.25">
      <c r="A42" s="13"/>
      <c r="B42" s="15" t="s">
        <v>41</v>
      </c>
      <c r="C42" s="20"/>
      <c r="D42" s="21" t="e">
        <f>+D41+D37</f>
        <v>#REF!</v>
      </c>
      <c r="E42" s="13"/>
      <c r="F42" s="13"/>
      <c r="G42" s="13"/>
      <c r="H42" s="13"/>
      <c r="I42" s="13"/>
      <c r="J42" s="13"/>
      <c r="K42" s="13"/>
    </row>
    <row r="43" spans="1:11" ht="15.75" customHeight="1" x14ac:dyDescent="0.25">
      <c r="A43" s="13"/>
      <c r="B43" s="14"/>
      <c r="C43" s="13"/>
      <c r="D43" s="13"/>
      <c r="E43" s="13"/>
      <c r="F43" s="13"/>
      <c r="G43" s="13"/>
      <c r="H43" s="13"/>
      <c r="I43" s="13"/>
      <c r="J43" s="13"/>
      <c r="K43" s="13"/>
    </row>
    <row r="44" spans="1:11" ht="15.75" customHeight="1" x14ac:dyDescent="0.25">
      <c r="A44" s="13"/>
      <c r="B44" s="14"/>
      <c r="C44" s="13"/>
      <c r="D44" s="13"/>
      <c r="E44" s="13"/>
      <c r="F44" s="13"/>
      <c r="G44" s="13"/>
      <c r="H44" s="13"/>
      <c r="I44" s="13"/>
      <c r="J44" s="13"/>
      <c r="K44" s="13"/>
    </row>
    <row r="45" spans="1:11" ht="15.75" customHeight="1" x14ac:dyDescent="0.25">
      <c r="A45" s="13"/>
      <c r="B45" s="14"/>
      <c r="C45" s="13"/>
      <c r="D45" s="13"/>
      <c r="E45" s="13"/>
      <c r="F45" s="13"/>
      <c r="G45" s="13"/>
      <c r="H45" s="13"/>
      <c r="I45" s="13"/>
      <c r="J45" s="13"/>
      <c r="K45" s="13"/>
    </row>
    <row r="46" spans="1:11" ht="15.75" customHeight="1" x14ac:dyDescent="0.25">
      <c r="A46" s="13"/>
      <c r="B46" s="14"/>
      <c r="C46" s="13"/>
      <c r="D46" s="13"/>
      <c r="E46" s="13"/>
      <c r="F46" s="13"/>
      <c r="G46" s="13"/>
      <c r="H46" s="13"/>
      <c r="I46" s="13"/>
      <c r="J46" s="13"/>
      <c r="K46" s="13"/>
    </row>
    <row r="47" spans="1:11" ht="15.75" customHeight="1" x14ac:dyDescent="0.25">
      <c r="A47" s="13"/>
      <c r="B47" s="14"/>
      <c r="C47" s="13"/>
      <c r="D47" s="13"/>
      <c r="E47" s="13"/>
      <c r="F47" s="13"/>
      <c r="G47" s="13"/>
      <c r="H47" s="13"/>
      <c r="I47" s="13"/>
      <c r="J47" s="13"/>
      <c r="K47" s="13"/>
    </row>
    <row r="48" spans="1:11" ht="15.75" customHeight="1" x14ac:dyDescent="0.25">
      <c r="A48" s="13"/>
      <c r="B48" s="14"/>
      <c r="C48" s="13"/>
      <c r="D48" s="13"/>
      <c r="E48" s="13"/>
      <c r="F48" s="13"/>
      <c r="G48" s="13"/>
      <c r="H48" s="13"/>
      <c r="I48" s="13"/>
      <c r="J48" s="13"/>
      <c r="K48" s="13"/>
    </row>
    <row r="49" spans="1:11" ht="15.75" customHeight="1" x14ac:dyDescent="0.25">
      <c r="A49" s="13"/>
      <c r="B49" s="14"/>
      <c r="C49" s="13"/>
      <c r="D49" s="13"/>
      <c r="E49" s="13"/>
      <c r="F49" s="13"/>
      <c r="G49" s="13"/>
      <c r="H49" s="13"/>
      <c r="I49" s="13"/>
      <c r="J49" s="13"/>
      <c r="K49" s="13"/>
    </row>
    <row r="50" spans="1:11" ht="15.75" customHeight="1" x14ac:dyDescent="0.25">
      <c r="A50" s="13"/>
      <c r="B50" s="14"/>
      <c r="C50" s="13"/>
      <c r="D50" s="13"/>
      <c r="E50" s="13"/>
      <c r="F50" s="13"/>
      <c r="G50" s="13"/>
      <c r="H50" s="13"/>
      <c r="I50" s="13"/>
      <c r="J50" s="13"/>
      <c r="K50" s="13"/>
    </row>
    <row r="51" spans="1:11" ht="15.75" customHeight="1" x14ac:dyDescent="0.25">
      <c r="A51" s="13"/>
      <c r="B51" s="14"/>
      <c r="C51" s="13"/>
      <c r="D51" s="13"/>
      <c r="E51" s="13"/>
      <c r="F51" s="13"/>
      <c r="G51" s="13"/>
      <c r="H51" s="13"/>
      <c r="I51" s="13"/>
      <c r="J51" s="13"/>
      <c r="K51" s="13"/>
    </row>
    <row r="52" spans="1:11" ht="15.75" customHeight="1" x14ac:dyDescent="0.25">
      <c r="A52" s="13"/>
      <c r="B52" s="14"/>
      <c r="C52" s="13"/>
      <c r="D52" s="13"/>
      <c r="E52" s="13"/>
      <c r="F52" s="13"/>
      <c r="G52" s="13"/>
      <c r="H52" s="13"/>
      <c r="I52" s="13"/>
      <c r="J52" s="13"/>
      <c r="K52" s="13"/>
    </row>
    <row r="53" spans="1:11" ht="15.75" customHeight="1" x14ac:dyDescent="0.25">
      <c r="A53" s="13"/>
      <c r="B53" s="14"/>
      <c r="C53" s="13"/>
      <c r="D53" s="13"/>
      <c r="E53" s="13"/>
      <c r="F53" s="13"/>
      <c r="G53" s="13"/>
      <c r="H53" s="13"/>
      <c r="I53" s="13"/>
      <c r="J53" s="13"/>
      <c r="K53" s="13"/>
    </row>
    <row r="54" spans="1:11" ht="15.75" customHeight="1" x14ac:dyDescent="0.25">
      <c r="A54" s="13"/>
      <c r="B54" s="14"/>
      <c r="C54" s="13"/>
      <c r="D54" s="13"/>
      <c r="E54" s="13"/>
      <c r="F54" s="13"/>
      <c r="G54" s="13"/>
      <c r="H54" s="13"/>
      <c r="I54" s="13"/>
      <c r="J54" s="13"/>
      <c r="K54" s="13"/>
    </row>
    <row r="55" spans="1:11" ht="15.75" customHeight="1" x14ac:dyDescent="0.25">
      <c r="A55" s="13"/>
      <c r="B55" s="14"/>
      <c r="C55" s="13"/>
      <c r="D55" s="13"/>
      <c r="E55" s="13"/>
      <c r="F55" s="13"/>
      <c r="G55" s="13"/>
      <c r="H55" s="13"/>
      <c r="I55" s="13"/>
      <c r="J55" s="13"/>
      <c r="K55" s="13"/>
    </row>
    <row r="56" spans="1:11" ht="15.75" customHeight="1" x14ac:dyDescent="0.25">
      <c r="A56" s="13"/>
      <c r="B56" s="14"/>
      <c r="C56" s="13"/>
      <c r="D56" s="13"/>
      <c r="E56" s="13"/>
      <c r="F56" s="13"/>
      <c r="G56" s="13"/>
      <c r="H56" s="13"/>
      <c r="I56" s="13"/>
      <c r="J56" s="13"/>
      <c r="K56" s="13"/>
    </row>
    <row r="57" spans="1:11" ht="15.75" customHeight="1" x14ac:dyDescent="0.25">
      <c r="A57" s="13"/>
      <c r="B57" s="14"/>
      <c r="C57" s="13"/>
      <c r="D57" s="13"/>
      <c r="E57" s="13"/>
      <c r="F57" s="13"/>
      <c r="G57" s="13"/>
      <c r="H57" s="13"/>
      <c r="I57" s="13"/>
      <c r="J57" s="13"/>
      <c r="K57" s="13"/>
    </row>
    <row r="58" spans="1:11" ht="15.75" customHeight="1" x14ac:dyDescent="0.25">
      <c r="A58" s="13"/>
      <c r="B58" s="14"/>
      <c r="C58" s="13"/>
      <c r="D58" s="13"/>
      <c r="E58" s="13"/>
      <c r="F58" s="13"/>
      <c r="G58" s="13"/>
      <c r="H58" s="13"/>
      <c r="I58" s="13"/>
      <c r="J58" s="13"/>
      <c r="K58" s="13"/>
    </row>
    <row r="59" spans="1:11" ht="15.75" customHeight="1" x14ac:dyDescent="0.25">
      <c r="A59" s="13"/>
      <c r="B59" s="14"/>
      <c r="C59" s="13"/>
      <c r="D59" s="13"/>
      <c r="E59" s="13"/>
      <c r="F59" s="13"/>
      <c r="G59" s="13"/>
      <c r="H59" s="13"/>
      <c r="I59" s="13"/>
      <c r="J59" s="13"/>
      <c r="K59" s="13"/>
    </row>
    <row r="60" spans="1:11" ht="15.75" customHeight="1" x14ac:dyDescent="0.25">
      <c r="A60" s="13"/>
      <c r="B60" s="14"/>
      <c r="C60" s="13"/>
      <c r="D60" s="13"/>
      <c r="E60" s="13"/>
      <c r="F60" s="13"/>
      <c r="G60" s="13"/>
      <c r="H60" s="13"/>
      <c r="I60" s="13"/>
      <c r="J60" s="13"/>
      <c r="K60" s="13"/>
    </row>
    <row r="61" spans="1:11" ht="15.75" customHeight="1" x14ac:dyDescent="0.25">
      <c r="A61" s="13"/>
      <c r="B61" s="14"/>
      <c r="C61" s="13"/>
      <c r="D61" s="13"/>
      <c r="E61" s="13"/>
      <c r="F61" s="13"/>
      <c r="G61" s="13"/>
      <c r="H61" s="13"/>
      <c r="I61" s="13"/>
      <c r="J61" s="13"/>
      <c r="K61" s="13"/>
    </row>
    <row r="62" spans="1:11" ht="15.75" customHeight="1" x14ac:dyDescent="0.25">
      <c r="A62" s="13"/>
      <c r="B62" s="14"/>
      <c r="C62" s="13"/>
      <c r="D62" s="13"/>
      <c r="E62" s="13"/>
      <c r="F62" s="13"/>
      <c r="G62" s="13"/>
      <c r="H62" s="13"/>
      <c r="I62" s="13"/>
      <c r="J62" s="13"/>
      <c r="K62" s="13"/>
    </row>
    <row r="63" spans="1:11" ht="15.75" customHeight="1" x14ac:dyDescent="0.25">
      <c r="A63" s="13"/>
      <c r="B63" s="14"/>
      <c r="C63" s="13"/>
      <c r="D63" s="13"/>
      <c r="E63" s="13"/>
      <c r="F63" s="13"/>
      <c r="G63" s="13"/>
      <c r="H63" s="13"/>
      <c r="I63" s="13"/>
      <c r="J63" s="13"/>
      <c r="K63" s="13"/>
    </row>
    <row r="64" spans="1:11" ht="15.75" customHeight="1" x14ac:dyDescent="0.25">
      <c r="A64" s="13"/>
      <c r="B64" s="14"/>
      <c r="C64" s="13"/>
      <c r="D64" s="13"/>
      <c r="E64" s="13"/>
      <c r="F64" s="13"/>
      <c r="G64" s="13"/>
      <c r="H64" s="13"/>
      <c r="I64" s="13"/>
      <c r="J64" s="13"/>
      <c r="K64" s="13"/>
    </row>
    <row r="65" spans="1:11" ht="15.75" customHeight="1" x14ac:dyDescent="0.25">
      <c r="A65" s="13"/>
      <c r="B65" s="14"/>
      <c r="C65" s="13"/>
      <c r="D65" s="13"/>
      <c r="E65" s="13"/>
      <c r="F65" s="13"/>
      <c r="G65" s="13"/>
      <c r="H65" s="13"/>
      <c r="I65" s="13"/>
      <c r="J65" s="13"/>
      <c r="K65" s="13"/>
    </row>
    <row r="66" spans="1:11" ht="15.75" customHeight="1" x14ac:dyDescent="0.25">
      <c r="A66" s="13"/>
      <c r="B66" s="14"/>
      <c r="C66" s="13"/>
      <c r="D66" s="13"/>
      <c r="E66" s="13"/>
      <c r="F66" s="13"/>
      <c r="G66" s="13"/>
      <c r="H66" s="13"/>
      <c r="I66" s="13"/>
      <c r="J66" s="13"/>
      <c r="K66" s="13"/>
    </row>
    <row r="67" spans="1:11" ht="15.75" customHeight="1" x14ac:dyDescent="0.25">
      <c r="A67" s="13"/>
      <c r="B67" s="14"/>
      <c r="C67" s="13"/>
      <c r="D67" s="13"/>
      <c r="E67" s="13"/>
      <c r="F67" s="13"/>
      <c r="G67" s="13"/>
      <c r="H67" s="13"/>
      <c r="I67" s="13"/>
      <c r="J67" s="13"/>
      <c r="K67" s="13"/>
    </row>
    <row r="68" spans="1:11" ht="15.75" customHeight="1" x14ac:dyDescent="0.25">
      <c r="A68" s="13"/>
      <c r="B68" s="14"/>
      <c r="C68" s="13"/>
      <c r="D68" s="13"/>
      <c r="E68" s="13"/>
      <c r="F68" s="13"/>
      <c r="G68" s="13"/>
      <c r="H68" s="13"/>
      <c r="I68" s="13"/>
      <c r="J68" s="13"/>
      <c r="K68" s="13"/>
    </row>
    <row r="69" spans="1:11" ht="15.75" customHeight="1" x14ac:dyDescent="0.25">
      <c r="A69" s="13"/>
      <c r="B69" s="14"/>
      <c r="C69" s="13"/>
      <c r="D69" s="13"/>
      <c r="E69" s="13"/>
      <c r="F69" s="13"/>
      <c r="G69" s="13"/>
      <c r="H69" s="13"/>
      <c r="I69" s="13"/>
      <c r="J69" s="13"/>
      <c r="K69" s="13"/>
    </row>
    <row r="70" spans="1:11" ht="15.75" customHeight="1" x14ac:dyDescent="0.25">
      <c r="A70" s="13"/>
      <c r="B70" s="14"/>
      <c r="C70" s="13"/>
      <c r="D70" s="13"/>
      <c r="E70" s="13"/>
      <c r="F70" s="13"/>
      <c r="G70" s="13"/>
      <c r="H70" s="13"/>
      <c r="I70" s="13"/>
      <c r="J70" s="13"/>
      <c r="K70" s="13"/>
    </row>
    <row r="71" spans="1:11" ht="15.75" customHeight="1" x14ac:dyDescent="0.25">
      <c r="A71" s="13"/>
      <c r="B71" s="14"/>
      <c r="C71" s="13"/>
      <c r="D71" s="13"/>
      <c r="E71" s="13"/>
      <c r="F71" s="13"/>
      <c r="G71" s="13"/>
      <c r="H71" s="13"/>
      <c r="I71" s="13"/>
      <c r="J71" s="13"/>
      <c r="K71" s="13"/>
    </row>
    <row r="72" spans="1:11" ht="15.75" customHeight="1" x14ac:dyDescent="0.25">
      <c r="A72" s="13"/>
      <c r="B72" s="14"/>
      <c r="C72" s="13"/>
      <c r="D72" s="13"/>
      <c r="E72" s="13"/>
      <c r="F72" s="13"/>
      <c r="G72" s="13"/>
      <c r="H72" s="13"/>
      <c r="I72" s="13"/>
      <c r="J72" s="13"/>
      <c r="K72" s="13"/>
    </row>
    <row r="73" spans="1:11" ht="15.75" customHeight="1" x14ac:dyDescent="0.25">
      <c r="A73" s="13"/>
      <c r="B73" s="14"/>
      <c r="C73" s="13"/>
      <c r="D73" s="13"/>
      <c r="E73" s="13"/>
      <c r="F73" s="13"/>
      <c r="G73" s="13"/>
      <c r="H73" s="13"/>
      <c r="I73" s="13"/>
      <c r="J73" s="13"/>
      <c r="K73" s="13"/>
    </row>
    <row r="74" spans="1:11" ht="15.75" customHeight="1" x14ac:dyDescent="0.25">
      <c r="A74" s="13"/>
      <c r="B74" s="14"/>
      <c r="C74" s="13"/>
      <c r="D74" s="13"/>
      <c r="E74" s="13"/>
      <c r="F74" s="13"/>
      <c r="G74" s="13"/>
      <c r="H74" s="13"/>
      <c r="I74" s="13"/>
      <c r="J74" s="13"/>
      <c r="K74" s="13"/>
    </row>
    <row r="75" spans="1:11" ht="15.75" customHeight="1" x14ac:dyDescent="0.25">
      <c r="A75" s="13"/>
      <c r="B75" s="14"/>
      <c r="C75" s="13"/>
      <c r="D75" s="13"/>
      <c r="E75" s="13"/>
      <c r="F75" s="13"/>
      <c r="G75" s="13"/>
      <c r="H75" s="13"/>
      <c r="I75" s="13"/>
      <c r="J75" s="13"/>
      <c r="K75" s="13"/>
    </row>
    <row r="76" spans="1:11" ht="15.75" customHeight="1" x14ac:dyDescent="0.25">
      <c r="A76" s="13"/>
      <c r="B76" s="14"/>
      <c r="C76" s="13"/>
      <c r="D76" s="13"/>
      <c r="E76" s="13"/>
      <c r="F76" s="13"/>
      <c r="G76" s="13"/>
      <c r="H76" s="13"/>
      <c r="I76" s="13"/>
      <c r="J76" s="13"/>
      <c r="K76" s="13"/>
    </row>
    <row r="77" spans="1:11" ht="15.75" customHeight="1" x14ac:dyDescent="0.25">
      <c r="A77" s="13"/>
      <c r="B77" s="14"/>
      <c r="C77" s="13"/>
      <c r="D77" s="13"/>
      <c r="E77" s="13"/>
      <c r="F77" s="13"/>
      <c r="G77" s="13"/>
      <c r="H77" s="13"/>
      <c r="I77" s="13"/>
      <c r="J77" s="13"/>
      <c r="K77" s="13"/>
    </row>
    <row r="78" spans="1:11" ht="15.75" customHeight="1" x14ac:dyDescent="0.25">
      <c r="A78" s="13"/>
      <c r="B78" s="14"/>
      <c r="C78" s="13"/>
      <c r="D78" s="13"/>
      <c r="E78" s="13"/>
      <c r="F78" s="13"/>
      <c r="G78" s="13"/>
      <c r="H78" s="13"/>
      <c r="I78" s="13"/>
      <c r="J78" s="13"/>
      <c r="K78" s="13"/>
    </row>
    <row r="79" spans="1:11" ht="15.75" customHeight="1" x14ac:dyDescent="0.25">
      <c r="A79" s="13"/>
      <c r="B79" s="14"/>
      <c r="C79" s="13"/>
      <c r="D79" s="13"/>
      <c r="E79" s="13"/>
      <c r="F79" s="13"/>
      <c r="G79" s="13"/>
      <c r="H79" s="13"/>
      <c r="I79" s="13"/>
      <c r="J79" s="13"/>
      <c r="K79" s="13"/>
    </row>
    <row r="80" spans="1:11" ht="15.75" customHeight="1" x14ac:dyDescent="0.25">
      <c r="A80" s="13"/>
      <c r="B80" s="14"/>
      <c r="C80" s="13"/>
      <c r="D80" s="13"/>
      <c r="E80" s="13"/>
      <c r="F80" s="13"/>
      <c r="G80" s="13"/>
      <c r="H80" s="13"/>
      <c r="I80" s="13"/>
      <c r="J80" s="13"/>
      <c r="K80" s="13"/>
    </row>
    <row r="81" spans="1:11" ht="15.75" customHeight="1" x14ac:dyDescent="0.25">
      <c r="A81" s="13"/>
      <c r="B81" s="14"/>
      <c r="C81" s="13"/>
      <c r="D81" s="13"/>
      <c r="E81" s="13"/>
      <c r="F81" s="13"/>
      <c r="G81" s="13"/>
      <c r="H81" s="13"/>
      <c r="I81" s="13"/>
      <c r="J81" s="13"/>
      <c r="K81" s="13"/>
    </row>
    <row r="82" spans="1:11" ht="15.75" customHeight="1" x14ac:dyDescent="0.25">
      <c r="A82" s="13"/>
      <c r="B82" s="14"/>
      <c r="C82" s="13"/>
      <c r="D82" s="13"/>
      <c r="E82" s="13"/>
      <c r="F82" s="13"/>
      <c r="G82" s="13"/>
      <c r="H82" s="13"/>
      <c r="I82" s="13"/>
      <c r="J82" s="13"/>
      <c r="K82" s="13"/>
    </row>
    <row r="83" spans="1:11" ht="15.75" customHeight="1" x14ac:dyDescent="0.25">
      <c r="A83" s="13"/>
      <c r="B83" s="14"/>
      <c r="C83" s="13"/>
      <c r="D83" s="13"/>
      <c r="E83" s="13"/>
      <c r="F83" s="13"/>
      <c r="G83" s="13"/>
      <c r="H83" s="13"/>
      <c r="I83" s="13"/>
      <c r="J83" s="13"/>
      <c r="K83" s="13"/>
    </row>
    <row r="84" spans="1:11" ht="15.75" customHeight="1" x14ac:dyDescent="0.25">
      <c r="A84" s="13"/>
      <c r="B84" s="14"/>
      <c r="C84" s="13"/>
      <c r="D84" s="13"/>
      <c r="E84" s="13"/>
      <c r="F84" s="13"/>
      <c r="G84" s="13"/>
      <c r="H84" s="13"/>
      <c r="I84" s="13"/>
      <c r="J84" s="13"/>
      <c r="K84" s="13"/>
    </row>
    <row r="85" spans="1:11" ht="15.75" customHeight="1" x14ac:dyDescent="0.25">
      <c r="A85" s="13"/>
      <c r="B85" s="14"/>
      <c r="C85" s="13"/>
      <c r="D85" s="13"/>
      <c r="E85" s="13"/>
      <c r="F85" s="13"/>
      <c r="G85" s="13"/>
      <c r="H85" s="13"/>
      <c r="I85" s="13"/>
      <c r="J85" s="13"/>
      <c r="K85" s="13"/>
    </row>
    <row r="86" spans="1:11" ht="15.75" customHeight="1" x14ac:dyDescent="0.25">
      <c r="A86" s="13"/>
      <c r="B86" s="14"/>
      <c r="C86" s="13"/>
      <c r="D86" s="13"/>
      <c r="E86" s="13"/>
      <c r="F86" s="13"/>
      <c r="G86" s="13"/>
      <c r="H86" s="13"/>
      <c r="I86" s="13"/>
      <c r="J86" s="13"/>
      <c r="K86" s="13"/>
    </row>
    <row r="87" spans="1:11" ht="15.75" customHeight="1" x14ac:dyDescent="0.25">
      <c r="A87" s="13"/>
      <c r="B87" s="14"/>
      <c r="C87" s="13"/>
      <c r="D87" s="13"/>
      <c r="E87" s="13"/>
      <c r="F87" s="13"/>
      <c r="G87" s="13"/>
      <c r="H87" s="13"/>
      <c r="I87" s="13"/>
      <c r="J87" s="13"/>
      <c r="K87" s="13"/>
    </row>
    <row r="88" spans="1:11" ht="15.75" customHeight="1" x14ac:dyDescent="0.25">
      <c r="A88" s="13"/>
      <c r="B88" s="14"/>
      <c r="C88" s="13"/>
      <c r="D88" s="13"/>
      <c r="E88" s="13"/>
      <c r="F88" s="13"/>
      <c r="G88" s="13"/>
      <c r="H88" s="13"/>
      <c r="I88" s="13"/>
      <c r="J88" s="13"/>
      <c r="K88" s="13"/>
    </row>
    <row r="89" spans="1:11" ht="15.75" customHeight="1" x14ac:dyDescent="0.25">
      <c r="A89" s="13"/>
      <c r="B89" s="14"/>
      <c r="C89" s="13"/>
      <c r="D89" s="13"/>
      <c r="E89" s="13"/>
      <c r="F89" s="13"/>
      <c r="G89" s="13"/>
      <c r="H89" s="13"/>
      <c r="I89" s="13"/>
      <c r="J89" s="13"/>
      <c r="K89" s="13"/>
    </row>
    <row r="90" spans="1:11" ht="15.75" customHeight="1" x14ac:dyDescent="0.25">
      <c r="A90" s="13"/>
      <c r="B90" s="14"/>
      <c r="C90" s="13"/>
      <c r="D90" s="13"/>
      <c r="E90" s="13"/>
      <c r="F90" s="13"/>
      <c r="G90" s="13"/>
      <c r="H90" s="13"/>
      <c r="I90" s="13"/>
      <c r="J90" s="13"/>
      <c r="K90" s="13"/>
    </row>
    <row r="91" spans="1:11" ht="15.75" customHeight="1" x14ac:dyDescent="0.25">
      <c r="A91" s="13"/>
      <c r="B91" s="14"/>
      <c r="C91" s="13"/>
      <c r="D91" s="13"/>
      <c r="E91" s="13"/>
      <c r="F91" s="13"/>
      <c r="G91" s="13"/>
      <c r="H91" s="13"/>
      <c r="I91" s="13"/>
      <c r="J91" s="13"/>
      <c r="K91" s="13"/>
    </row>
    <row r="92" spans="1:11" ht="15.75" customHeight="1" x14ac:dyDescent="0.25">
      <c r="A92" s="13"/>
      <c r="B92" s="14"/>
      <c r="C92" s="13"/>
      <c r="D92" s="13"/>
      <c r="E92" s="13"/>
      <c r="F92" s="13"/>
      <c r="G92" s="13"/>
      <c r="H92" s="13"/>
      <c r="I92" s="13"/>
      <c r="J92" s="13"/>
      <c r="K92" s="13"/>
    </row>
    <row r="93" spans="1:11" ht="15.75" customHeight="1" x14ac:dyDescent="0.25">
      <c r="A93" s="13"/>
      <c r="B93" s="14"/>
      <c r="C93" s="13"/>
      <c r="D93" s="13"/>
      <c r="E93" s="13"/>
      <c r="F93" s="13"/>
      <c r="G93" s="13"/>
      <c r="H93" s="13"/>
      <c r="I93" s="13"/>
      <c r="J93" s="13"/>
      <c r="K93" s="13"/>
    </row>
    <row r="94" spans="1:11" ht="15.75" customHeight="1" x14ac:dyDescent="0.25">
      <c r="A94" s="13"/>
      <c r="B94" s="14"/>
      <c r="C94" s="13"/>
      <c r="D94" s="13"/>
      <c r="E94" s="13"/>
      <c r="F94" s="13"/>
      <c r="G94" s="13"/>
      <c r="H94" s="13"/>
      <c r="I94" s="13"/>
      <c r="J94" s="13"/>
      <c r="K94" s="13"/>
    </row>
    <row r="95" spans="1:11" ht="15.75" customHeight="1" x14ac:dyDescent="0.25">
      <c r="A95" s="13"/>
      <c r="B95" s="14"/>
      <c r="C95" s="13"/>
      <c r="D95" s="13"/>
      <c r="E95" s="13"/>
      <c r="F95" s="13"/>
      <c r="G95" s="13"/>
      <c r="H95" s="13"/>
      <c r="I95" s="13"/>
      <c r="J95" s="13"/>
      <c r="K95" s="13"/>
    </row>
    <row r="96" spans="1:11" ht="15.75" customHeight="1" x14ac:dyDescent="0.25">
      <c r="A96" s="13"/>
      <c r="B96" s="14"/>
      <c r="C96" s="13"/>
      <c r="D96" s="13"/>
      <c r="E96" s="13"/>
      <c r="F96" s="13"/>
      <c r="G96" s="13"/>
      <c r="H96" s="13"/>
      <c r="I96" s="13"/>
      <c r="J96" s="13"/>
      <c r="K96" s="13"/>
    </row>
    <row r="97" spans="1:11" ht="15.75" customHeight="1" x14ac:dyDescent="0.25">
      <c r="A97" s="13"/>
      <c r="B97" s="14"/>
      <c r="C97" s="13"/>
      <c r="D97" s="13"/>
      <c r="E97" s="13"/>
      <c r="F97" s="13"/>
      <c r="G97" s="13"/>
      <c r="H97" s="13"/>
      <c r="I97" s="13"/>
      <c r="J97" s="13"/>
      <c r="K97" s="13"/>
    </row>
    <row r="98" spans="1:11" ht="15.75" customHeight="1" x14ac:dyDescent="0.25">
      <c r="A98" s="13"/>
      <c r="B98" s="14"/>
      <c r="C98" s="13"/>
      <c r="D98" s="13"/>
      <c r="E98" s="13"/>
      <c r="F98" s="13"/>
      <c r="G98" s="13"/>
      <c r="H98" s="13"/>
      <c r="I98" s="13"/>
      <c r="J98" s="13"/>
      <c r="K98" s="13"/>
    </row>
    <row r="99" spans="1:11" ht="15.75" customHeight="1" x14ac:dyDescent="0.25">
      <c r="A99" s="13"/>
      <c r="B99" s="14"/>
      <c r="C99" s="13"/>
      <c r="D99" s="13"/>
      <c r="E99" s="13"/>
      <c r="F99" s="13"/>
      <c r="G99" s="13"/>
      <c r="H99" s="13"/>
      <c r="I99" s="13"/>
      <c r="J99" s="13"/>
      <c r="K99" s="13"/>
    </row>
    <row r="100" spans="1:11" ht="15.75" customHeight="1" x14ac:dyDescent="0.25">
      <c r="A100" s="13"/>
      <c r="B100" s="14"/>
      <c r="C100" s="13"/>
      <c r="D100" s="13"/>
      <c r="E100" s="13"/>
      <c r="F100" s="13"/>
      <c r="G100" s="13"/>
      <c r="H100" s="13"/>
      <c r="I100" s="13"/>
      <c r="J100" s="13"/>
      <c r="K100" s="13"/>
    </row>
  </sheetData>
  <mergeCells count="34">
    <mergeCell ref="B7:C7"/>
    <mergeCell ref="B12:C12"/>
    <mergeCell ref="B8:C8"/>
    <mergeCell ref="B9:C9"/>
    <mergeCell ref="B14:C14"/>
    <mergeCell ref="B2:C2"/>
    <mergeCell ref="B3:C3"/>
    <mergeCell ref="B4:C4"/>
    <mergeCell ref="B5:C5"/>
    <mergeCell ref="B6:C6"/>
    <mergeCell ref="B34:C34"/>
    <mergeCell ref="B10:C10"/>
    <mergeCell ref="B11:C11"/>
    <mergeCell ref="B13:C13"/>
    <mergeCell ref="B15:C15"/>
    <mergeCell ref="B16:C16"/>
    <mergeCell ref="B17:C17"/>
    <mergeCell ref="B18:C18"/>
    <mergeCell ref="B35:C35"/>
    <mergeCell ref="B27:C27"/>
    <mergeCell ref="B28:C28"/>
    <mergeCell ref="B31:C31"/>
    <mergeCell ref="B19:C19"/>
    <mergeCell ref="B20:C20"/>
    <mergeCell ref="B21:C21"/>
    <mergeCell ref="B22:C22"/>
    <mergeCell ref="B23:C23"/>
    <mergeCell ref="B24:C24"/>
    <mergeCell ref="B26:C26"/>
    <mergeCell ref="B25:C25"/>
    <mergeCell ref="B29:C29"/>
    <mergeCell ref="B30:C30"/>
    <mergeCell ref="B32:C32"/>
    <mergeCell ref="B33:C3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0"/>
  <sheetViews>
    <sheetView workbookViewId="0"/>
  </sheetViews>
  <sheetFormatPr baseColWidth="10" defaultColWidth="12.625" defaultRowHeight="15" customHeight="1" x14ac:dyDescent="0.25"/>
  <cols>
    <col min="1" max="1" width="6" customWidth="1"/>
    <col min="2" max="2" width="77" customWidth="1"/>
    <col min="3" max="3" width="14.5" customWidth="1"/>
    <col min="4" max="4" width="18.125" customWidth="1"/>
    <col min="5" max="11" width="10.625" customWidth="1"/>
  </cols>
  <sheetData>
    <row r="1" spans="1:11" ht="15.75" customHeight="1" x14ac:dyDescent="0.25">
      <c r="A1" s="1"/>
      <c r="B1" s="2"/>
      <c r="C1" s="1"/>
      <c r="D1" s="1"/>
      <c r="E1" s="1"/>
      <c r="F1" s="1"/>
      <c r="G1" s="1"/>
      <c r="H1" s="1"/>
      <c r="I1" s="1"/>
      <c r="J1" s="1"/>
      <c r="K1" s="1"/>
    </row>
    <row r="2" spans="1:11" ht="15.75" customHeight="1" x14ac:dyDescent="0.25">
      <c r="A2" s="3" t="s">
        <v>0</v>
      </c>
      <c r="B2" s="578" t="s">
        <v>1</v>
      </c>
      <c r="C2" s="575"/>
      <c r="D2" s="3" t="s">
        <v>2</v>
      </c>
      <c r="E2" s="4"/>
      <c r="F2" s="4"/>
      <c r="G2" s="4"/>
      <c r="H2" s="4"/>
      <c r="I2" s="4"/>
      <c r="J2" s="4"/>
      <c r="K2" s="4"/>
    </row>
    <row r="3" spans="1:11" ht="15.75" customHeight="1" x14ac:dyDescent="0.25">
      <c r="A3" s="5">
        <v>1</v>
      </c>
      <c r="B3" s="574" t="s">
        <v>3</v>
      </c>
      <c r="C3" s="575"/>
      <c r="D3" s="6" t="e">
        <f t="shared" ref="D3:D34" si="0">#REF!</f>
        <v>#REF!</v>
      </c>
      <c r="E3" s="4"/>
      <c r="F3" s="4"/>
      <c r="G3" s="4"/>
      <c r="H3" s="4"/>
      <c r="I3" s="4"/>
      <c r="J3" s="4"/>
      <c r="K3" s="4"/>
    </row>
    <row r="4" spans="1:11" ht="16.5" customHeight="1" x14ac:dyDescent="0.25">
      <c r="A4" s="5">
        <v>2</v>
      </c>
      <c r="B4" s="574" t="s">
        <v>4</v>
      </c>
      <c r="C4" s="575"/>
      <c r="D4" s="6" t="e">
        <f t="shared" si="0"/>
        <v>#REF!</v>
      </c>
      <c r="E4" s="4"/>
      <c r="F4" s="4"/>
      <c r="G4" s="4"/>
      <c r="H4" s="4"/>
      <c r="I4" s="4"/>
      <c r="J4" s="4"/>
      <c r="K4" s="4"/>
    </row>
    <row r="5" spans="1:11" ht="16.5" customHeight="1" x14ac:dyDescent="0.25">
      <c r="A5" s="5">
        <v>3</v>
      </c>
      <c r="B5" s="574" t="s">
        <v>5</v>
      </c>
      <c r="C5" s="575"/>
      <c r="D5" s="6" t="e">
        <f t="shared" si="0"/>
        <v>#REF!</v>
      </c>
      <c r="E5" s="4"/>
      <c r="F5" s="4"/>
      <c r="G5" s="4"/>
      <c r="H5" s="4"/>
      <c r="I5" s="4"/>
      <c r="J5" s="4"/>
      <c r="K5" s="4"/>
    </row>
    <row r="6" spans="1:11" ht="16.5" customHeight="1" x14ac:dyDescent="0.25">
      <c r="A6" s="5">
        <v>4</v>
      </c>
      <c r="B6" s="574" t="s">
        <v>6</v>
      </c>
      <c r="C6" s="575"/>
      <c r="D6" s="6" t="e">
        <f t="shared" si="0"/>
        <v>#REF!</v>
      </c>
      <c r="E6" s="4"/>
      <c r="F6" s="4"/>
      <c r="G6" s="4"/>
      <c r="H6" s="4"/>
      <c r="I6" s="4"/>
      <c r="J6" s="4"/>
      <c r="K6" s="4"/>
    </row>
    <row r="7" spans="1:11" ht="16.5" customHeight="1" x14ac:dyDescent="0.25">
      <c r="A7" s="5">
        <v>5</v>
      </c>
      <c r="B7" s="574" t="s">
        <v>7</v>
      </c>
      <c r="C7" s="575"/>
      <c r="D7" s="6" t="e">
        <f t="shared" si="0"/>
        <v>#REF!</v>
      </c>
      <c r="E7" s="4"/>
      <c r="F7" s="4"/>
      <c r="G7" s="4"/>
      <c r="H7" s="4"/>
      <c r="I7" s="4"/>
      <c r="J7" s="4"/>
      <c r="K7" s="4"/>
    </row>
    <row r="8" spans="1:11" ht="16.5" customHeight="1" x14ac:dyDescent="0.25">
      <c r="A8" s="5">
        <v>6</v>
      </c>
      <c r="B8" s="574" t="s">
        <v>8</v>
      </c>
      <c r="C8" s="575"/>
      <c r="D8" s="6" t="e">
        <f t="shared" si="0"/>
        <v>#REF!</v>
      </c>
      <c r="E8" s="4"/>
      <c r="F8" s="4"/>
      <c r="G8" s="4"/>
      <c r="H8" s="4"/>
      <c r="I8" s="4"/>
      <c r="J8" s="4"/>
      <c r="K8" s="4"/>
    </row>
    <row r="9" spans="1:11" ht="16.5" customHeight="1" x14ac:dyDescent="0.25">
      <c r="A9" s="5">
        <v>7</v>
      </c>
      <c r="B9" s="574" t="s">
        <v>9</v>
      </c>
      <c r="C9" s="575"/>
      <c r="D9" s="6" t="e">
        <f t="shared" si="0"/>
        <v>#REF!</v>
      </c>
      <c r="E9" s="4"/>
      <c r="F9" s="4"/>
      <c r="G9" s="4"/>
      <c r="H9" s="4"/>
      <c r="I9" s="4"/>
      <c r="J9" s="4"/>
      <c r="K9" s="4"/>
    </row>
    <row r="10" spans="1:11" ht="16.5" customHeight="1" x14ac:dyDescent="0.25">
      <c r="A10" s="5">
        <v>8</v>
      </c>
      <c r="B10" s="574" t="s">
        <v>10</v>
      </c>
      <c r="C10" s="575"/>
      <c r="D10" s="6" t="e">
        <f t="shared" si="0"/>
        <v>#REF!</v>
      </c>
      <c r="E10" s="4"/>
      <c r="F10" s="4"/>
      <c r="G10" s="4"/>
      <c r="H10" s="4"/>
      <c r="I10" s="4"/>
      <c r="J10" s="4"/>
      <c r="K10" s="4"/>
    </row>
    <row r="11" spans="1:11" ht="16.5" customHeight="1" x14ac:dyDescent="0.25">
      <c r="A11" s="5">
        <v>9</v>
      </c>
      <c r="B11" s="574" t="s">
        <v>11</v>
      </c>
      <c r="C11" s="575"/>
      <c r="D11" s="6" t="e">
        <f t="shared" si="0"/>
        <v>#REF!</v>
      </c>
      <c r="E11" s="4"/>
      <c r="F11" s="4"/>
      <c r="G11" s="4"/>
      <c r="H11" s="4"/>
      <c r="I11" s="4"/>
      <c r="J11" s="4"/>
      <c r="K11" s="4"/>
    </row>
    <row r="12" spans="1:11" ht="16.5" customHeight="1" x14ac:dyDescent="0.25">
      <c r="A12" s="5">
        <v>10</v>
      </c>
      <c r="B12" s="574" t="s">
        <v>12</v>
      </c>
      <c r="C12" s="575"/>
      <c r="D12" s="6" t="e">
        <f t="shared" si="0"/>
        <v>#REF!</v>
      </c>
      <c r="E12" s="4"/>
      <c r="F12" s="4"/>
      <c r="G12" s="4"/>
      <c r="H12" s="4"/>
      <c r="I12" s="4"/>
      <c r="J12" s="4"/>
      <c r="K12" s="4"/>
    </row>
    <row r="13" spans="1:11" ht="16.5" customHeight="1" x14ac:dyDescent="0.25">
      <c r="A13" s="5">
        <v>11</v>
      </c>
      <c r="B13" s="574" t="s">
        <v>13</v>
      </c>
      <c r="C13" s="575"/>
      <c r="D13" s="6" t="e">
        <f t="shared" si="0"/>
        <v>#REF!</v>
      </c>
      <c r="E13" s="4"/>
      <c r="F13" s="4"/>
      <c r="G13" s="4"/>
      <c r="H13" s="4"/>
      <c r="I13" s="4"/>
      <c r="J13" s="4"/>
      <c r="K13" s="4"/>
    </row>
    <row r="14" spans="1:11" ht="16.5" customHeight="1" x14ac:dyDescent="0.25">
      <c r="A14" s="7">
        <v>12</v>
      </c>
      <c r="B14" s="577" t="s">
        <v>14</v>
      </c>
      <c r="C14" s="575"/>
      <c r="D14" s="8" t="e">
        <f t="shared" si="0"/>
        <v>#REF!</v>
      </c>
      <c r="E14" s="4"/>
      <c r="F14" s="4"/>
      <c r="G14" s="4"/>
      <c r="H14" s="4"/>
      <c r="I14" s="4"/>
      <c r="J14" s="4"/>
      <c r="K14" s="4"/>
    </row>
    <row r="15" spans="1:11" ht="16.5" customHeight="1" x14ac:dyDescent="0.25">
      <c r="A15" s="5">
        <v>13</v>
      </c>
      <c r="B15" s="574" t="s">
        <v>15</v>
      </c>
      <c r="C15" s="575"/>
      <c r="D15" s="6" t="e">
        <f t="shared" si="0"/>
        <v>#REF!</v>
      </c>
      <c r="E15" s="4"/>
      <c r="F15" s="4"/>
      <c r="G15" s="4"/>
      <c r="H15" s="4"/>
      <c r="I15" s="4"/>
      <c r="J15" s="4"/>
      <c r="K15" s="4"/>
    </row>
    <row r="16" spans="1:11" ht="16.5" customHeight="1" x14ac:dyDescent="0.25">
      <c r="A16" s="5">
        <v>14</v>
      </c>
      <c r="B16" s="574" t="s">
        <v>16</v>
      </c>
      <c r="C16" s="575"/>
      <c r="D16" s="6" t="e">
        <f t="shared" si="0"/>
        <v>#REF!</v>
      </c>
      <c r="E16" s="4"/>
      <c r="F16" s="4"/>
      <c r="G16" s="4"/>
      <c r="H16" s="4"/>
      <c r="I16" s="4"/>
      <c r="J16" s="4"/>
      <c r="K16" s="4"/>
    </row>
    <row r="17" spans="1:11" ht="16.5" customHeight="1" x14ac:dyDescent="0.25">
      <c r="A17" s="5">
        <v>15</v>
      </c>
      <c r="B17" s="574" t="s">
        <v>17</v>
      </c>
      <c r="C17" s="575"/>
      <c r="D17" s="6" t="e">
        <f t="shared" si="0"/>
        <v>#REF!</v>
      </c>
      <c r="E17" s="4"/>
      <c r="F17" s="4"/>
      <c r="G17" s="4"/>
      <c r="H17" s="4"/>
      <c r="I17" s="4"/>
      <c r="J17" s="4"/>
      <c r="K17" s="4"/>
    </row>
    <row r="18" spans="1:11" ht="16.5" customHeight="1" x14ac:dyDescent="0.25">
      <c r="A18" s="9">
        <v>16</v>
      </c>
      <c r="B18" s="576" t="s">
        <v>18</v>
      </c>
      <c r="C18" s="575"/>
      <c r="D18" s="10" t="e">
        <f t="shared" si="0"/>
        <v>#REF!</v>
      </c>
      <c r="E18" s="4"/>
      <c r="F18" s="4"/>
      <c r="G18" s="4"/>
      <c r="H18" s="4"/>
      <c r="I18" s="4"/>
      <c r="J18" s="4"/>
      <c r="K18" s="4"/>
    </row>
    <row r="19" spans="1:11" ht="16.5" customHeight="1" x14ac:dyDescent="0.25">
      <c r="A19" s="5">
        <v>17</v>
      </c>
      <c r="B19" s="574" t="s">
        <v>19</v>
      </c>
      <c r="C19" s="575"/>
      <c r="D19" s="6" t="e">
        <f t="shared" si="0"/>
        <v>#REF!</v>
      </c>
      <c r="E19" s="4"/>
      <c r="F19" s="4"/>
      <c r="G19" s="4"/>
      <c r="H19" s="4"/>
      <c r="I19" s="4"/>
      <c r="J19" s="4"/>
      <c r="K19" s="4"/>
    </row>
    <row r="20" spans="1:11" ht="16.5" customHeight="1" x14ac:dyDescent="0.25">
      <c r="A20" s="5">
        <v>18</v>
      </c>
      <c r="B20" s="574" t="s">
        <v>20</v>
      </c>
      <c r="C20" s="575"/>
      <c r="D20" s="6" t="e">
        <f t="shared" si="0"/>
        <v>#REF!</v>
      </c>
      <c r="E20" s="4"/>
      <c r="F20" s="4"/>
      <c r="G20" s="4"/>
      <c r="H20" s="4"/>
      <c r="I20" s="4"/>
      <c r="J20" s="4"/>
      <c r="K20" s="4"/>
    </row>
    <row r="21" spans="1:11" ht="16.5" customHeight="1" x14ac:dyDescent="0.25">
      <c r="A21" s="7">
        <v>19</v>
      </c>
      <c r="B21" s="577" t="s">
        <v>21</v>
      </c>
      <c r="C21" s="575"/>
      <c r="D21" s="8" t="e">
        <f t="shared" si="0"/>
        <v>#REF!</v>
      </c>
      <c r="E21" s="4"/>
      <c r="F21" s="4"/>
      <c r="G21" s="4"/>
      <c r="H21" s="4"/>
      <c r="I21" s="4"/>
      <c r="J21" s="4"/>
      <c r="K21" s="4"/>
    </row>
    <row r="22" spans="1:11" ht="16.5" customHeight="1" x14ac:dyDescent="0.25">
      <c r="A22" s="5">
        <v>20</v>
      </c>
      <c r="B22" s="574" t="s">
        <v>22</v>
      </c>
      <c r="C22" s="575"/>
      <c r="D22" s="6" t="e">
        <f t="shared" si="0"/>
        <v>#REF!</v>
      </c>
      <c r="E22" s="4"/>
      <c r="F22" s="4"/>
      <c r="G22" s="4"/>
      <c r="H22" s="4"/>
      <c r="I22" s="4"/>
      <c r="J22" s="4"/>
      <c r="K22" s="4"/>
    </row>
    <row r="23" spans="1:11" ht="16.5" customHeight="1" x14ac:dyDescent="0.25">
      <c r="A23" s="5">
        <v>21</v>
      </c>
      <c r="B23" s="574" t="s">
        <v>23</v>
      </c>
      <c r="C23" s="575"/>
      <c r="D23" s="6" t="e">
        <f t="shared" si="0"/>
        <v>#REF!</v>
      </c>
      <c r="E23" s="4"/>
      <c r="F23" s="4"/>
      <c r="G23" s="4"/>
      <c r="H23" s="4"/>
      <c r="I23" s="4"/>
      <c r="J23" s="4"/>
      <c r="K23" s="4"/>
    </row>
    <row r="24" spans="1:11" ht="15.75" customHeight="1" x14ac:dyDescent="0.25">
      <c r="A24" s="5">
        <v>22</v>
      </c>
      <c r="B24" s="574" t="s">
        <v>24</v>
      </c>
      <c r="C24" s="575"/>
      <c r="D24" s="6" t="e">
        <f t="shared" si="0"/>
        <v>#REF!</v>
      </c>
      <c r="E24" s="4"/>
      <c r="F24" s="4"/>
      <c r="G24" s="4"/>
      <c r="H24" s="4"/>
      <c r="I24" s="4"/>
      <c r="J24" s="4"/>
      <c r="K24" s="4"/>
    </row>
    <row r="25" spans="1:11" ht="16.5" customHeight="1" x14ac:dyDescent="0.25">
      <c r="A25" s="7">
        <v>23</v>
      </c>
      <c r="B25" s="577" t="s">
        <v>25</v>
      </c>
      <c r="C25" s="575"/>
      <c r="D25" s="8" t="e">
        <f t="shared" si="0"/>
        <v>#REF!</v>
      </c>
      <c r="E25" s="4"/>
      <c r="F25" s="4"/>
      <c r="G25" s="4"/>
      <c r="H25" s="4"/>
      <c r="I25" s="4"/>
      <c r="J25" s="4"/>
      <c r="K25" s="4"/>
    </row>
    <row r="26" spans="1:11" ht="16.5" customHeight="1" x14ac:dyDescent="0.25">
      <c r="A26" s="9">
        <v>24</v>
      </c>
      <c r="B26" s="576" t="s">
        <v>26</v>
      </c>
      <c r="C26" s="575"/>
      <c r="D26" s="10" t="e">
        <f t="shared" si="0"/>
        <v>#REF!</v>
      </c>
      <c r="E26" s="4"/>
      <c r="F26" s="4"/>
      <c r="G26" s="4"/>
      <c r="H26" s="4"/>
      <c r="I26" s="4"/>
      <c r="J26" s="4"/>
      <c r="K26" s="4"/>
    </row>
    <row r="27" spans="1:11" ht="16.5" customHeight="1" x14ac:dyDescent="0.25">
      <c r="A27" s="9">
        <v>25</v>
      </c>
      <c r="B27" s="576" t="s">
        <v>27</v>
      </c>
      <c r="C27" s="575"/>
      <c r="D27" s="10" t="e">
        <f t="shared" si="0"/>
        <v>#REF!</v>
      </c>
      <c r="E27" s="4"/>
      <c r="F27" s="4"/>
      <c r="G27" s="4"/>
      <c r="H27" s="4"/>
      <c r="I27" s="4"/>
      <c r="J27" s="4"/>
      <c r="K27" s="4"/>
    </row>
    <row r="28" spans="1:11" ht="15.75" customHeight="1" x14ac:dyDescent="0.25">
      <c r="A28" s="5">
        <v>26</v>
      </c>
      <c r="B28" s="574" t="s">
        <v>28</v>
      </c>
      <c r="C28" s="575"/>
      <c r="D28" s="6" t="e">
        <f t="shared" si="0"/>
        <v>#REF!</v>
      </c>
      <c r="E28" s="4"/>
      <c r="F28" s="4"/>
      <c r="G28" s="4"/>
      <c r="H28" s="4"/>
      <c r="I28" s="4"/>
      <c r="J28" s="4"/>
      <c r="K28" s="4"/>
    </row>
    <row r="29" spans="1:11" ht="54" customHeight="1" x14ac:dyDescent="0.25">
      <c r="A29" s="5">
        <v>27</v>
      </c>
      <c r="B29" s="574" t="s">
        <v>29</v>
      </c>
      <c r="C29" s="575"/>
      <c r="D29" s="6" t="e">
        <f t="shared" si="0"/>
        <v>#REF!</v>
      </c>
      <c r="E29" s="4"/>
      <c r="F29" s="4"/>
      <c r="G29" s="4"/>
      <c r="H29" s="4"/>
      <c r="I29" s="4"/>
      <c r="J29" s="4"/>
      <c r="K29" s="4"/>
    </row>
    <row r="30" spans="1:11" ht="15.75" customHeight="1" x14ac:dyDescent="0.25">
      <c r="A30" s="5">
        <v>28</v>
      </c>
      <c r="B30" s="574" t="s">
        <v>30</v>
      </c>
      <c r="C30" s="575"/>
      <c r="D30" s="6" t="e">
        <f t="shared" si="0"/>
        <v>#REF!</v>
      </c>
      <c r="E30" s="4"/>
      <c r="F30" s="4"/>
      <c r="G30" s="4"/>
      <c r="H30" s="4"/>
      <c r="I30" s="4"/>
      <c r="J30" s="4"/>
      <c r="K30" s="4"/>
    </row>
    <row r="31" spans="1:11" ht="15.75" customHeight="1" x14ac:dyDescent="0.25">
      <c r="A31" s="5">
        <v>29</v>
      </c>
      <c r="B31" s="574" t="s">
        <v>31</v>
      </c>
      <c r="C31" s="575"/>
      <c r="D31" s="6" t="e">
        <f t="shared" si="0"/>
        <v>#REF!</v>
      </c>
      <c r="E31" s="4"/>
      <c r="F31" s="4"/>
      <c r="G31" s="4"/>
      <c r="H31" s="4"/>
      <c r="I31" s="4"/>
      <c r="J31" s="4"/>
      <c r="K31" s="4"/>
    </row>
    <row r="32" spans="1:11" ht="15.75" customHeight="1" x14ac:dyDescent="0.25">
      <c r="A32" s="5">
        <v>30</v>
      </c>
      <c r="B32" s="574" t="s">
        <v>32</v>
      </c>
      <c r="C32" s="575"/>
      <c r="D32" s="6" t="e">
        <f t="shared" si="0"/>
        <v>#REF!</v>
      </c>
      <c r="E32" s="4"/>
      <c r="F32" s="4"/>
      <c r="G32" s="4"/>
      <c r="H32" s="4"/>
      <c r="I32" s="4"/>
      <c r="J32" s="4"/>
      <c r="K32" s="4"/>
    </row>
    <row r="33" spans="1:11" ht="15.75" customHeight="1" x14ac:dyDescent="0.25">
      <c r="A33" s="5">
        <v>31</v>
      </c>
      <c r="B33" s="574" t="s">
        <v>33</v>
      </c>
      <c r="C33" s="575"/>
      <c r="D33" s="6" t="e">
        <f t="shared" si="0"/>
        <v>#REF!</v>
      </c>
      <c r="E33" s="4"/>
      <c r="F33" s="4"/>
      <c r="G33" s="4"/>
      <c r="H33" s="4"/>
      <c r="I33" s="4"/>
      <c r="J33" s="4"/>
      <c r="K33" s="4"/>
    </row>
    <row r="34" spans="1:11" ht="15.75" customHeight="1" x14ac:dyDescent="0.25">
      <c r="A34" s="5">
        <v>32</v>
      </c>
      <c r="B34" s="574" t="s">
        <v>34</v>
      </c>
      <c r="C34" s="575"/>
      <c r="D34" s="6" t="e">
        <f t="shared" si="0"/>
        <v>#REF!</v>
      </c>
      <c r="E34" s="4"/>
      <c r="F34" s="4"/>
      <c r="G34" s="4"/>
      <c r="H34" s="4"/>
      <c r="I34" s="4"/>
      <c r="J34" s="4"/>
      <c r="K34" s="4"/>
    </row>
    <row r="35" spans="1:11" ht="15.75" customHeight="1" x14ac:dyDescent="0.25">
      <c r="A35" s="11">
        <v>33</v>
      </c>
      <c r="B35" s="574" t="s">
        <v>35</v>
      </c>
      <c r="C35" s="575"/>
      <c r="D35" s="12">
        <v>270000000</v>
      </c>
      <c r="E35" s="4"/>
      <c r="F35" s="4"/>
      <c r="G35" s="4"/>
      <c r="H35" s="4"/>
      <c r="I35" s="4"/>
      <c r="J35" s="4"/>
      <c r="K35" s="4"/>
    </row>
    <row r="36" spans="1:11" ht="15.75" customHeight="1" x14ac:dyDescent="0.25">
      <c r="A36" s="13"/>
      <c r="B36" s="14"/>
      <c r="C36" s="13"/>
      <c r="D36" s="13"/>
      <c r="E36" s="13"/>
      <c r="F36" s="13"/>
      <c r="G36" s="13"/>
      <c r="H36" s="13"/>
      <c r="I36" s="13"/>
      <c r="J36" s="13"/>
      <c r="K36" s="13"/>
    </row>
    <row r="37" spans="1:11" ht="15.75" customHeight="1" x14ac:dyDescent="0.25">
      <c r="A37" s="13"/>
      <c r="B37" s="15" t="s">
        <v>36</v>
      </c>
      <c r="C37" s="16"/>
      <c r="D37" s="17" t="e">
        <f>D32+D31+D30+D29+D28+D25+D24+D23+D22+D26+D27+D21+D20+D19+D18+D17+D16+D15+D14+D13+D12+D10+D9+D8+D7+D6+D5+D4+D3+D34+D33+D35</f>
        <v>#REF!</v>
      </c>
      <c r="E37" s="13"/>
      <c r="F37" s="13"/>
      <c r="G37" s="13"/>
      <c r="H37" s="13"/>
      <c r="I37" s="13"/>
      <c r="J37" s="13"/>
      <c r="K37" s="13"/>
    </row>
    <row r="38" spans="1:11" ht="15.75" customHeight="1" x14ac:dyDescent="0.25">
      <c r="A38" s="13"/>
      <c r="B38" s="15" t="s">
        <v>37</v>
      </c>
      <c r="C38" s="18">
        <v>0.2</v>
      </c>
      <c r="D38" s="19" t="e">
        <f>+C38*D37</f>
        <v>#REF!</v>
      </c>
      <c r="E38" s="13"/>
      <c r="F38" s="13"/>
      <c r="G38" s="13"/>
      <c r="H38" s="13"/>
      <c r="I38" s="13"/>
      <c r="J38" s="13"/>
      <c r="K38" s="13"/>
    </row>
    <row r="39" spans="1:11" ht="15.75" customHeight="1" x14ac:dyDescent="0.25">
      <c r="A39" s="13"/>
      <c r="B39" s="15" t="s">
        <v>38</v>
      </c>
      <c r="C39" s="18">
        <v>0.05</v>
      </c>
      <c r="D39" s="19" t="e">
        <f>+C39*D37</f>
        <v>#REF!</v>
      </c>
      <c r="E39" s="13"/>
      <c r="F39" s="13"/>
      <c r="G39" s="13"/>
      <c r="H39" s="13"/>
      <c r="I39" s="13"/>
      <c r="J39" s="13"/>
      <c r="K39" s="13"/>
    </row>
    <row r="40" spans="1:11" ht="15.75" customHeight="1" x14ac:dyDescent="0.25">
      <c r="A40" s="13"/>
      <c r="B40" s="15" t="s">
        <v>39</v>
      </c>
      <c r="C40" s="18">
        <v>0.05</v>
      </c>
      <c r="D40" s="19" t="e">
        <f>+C40*D37</f>
        <v>#REF!</v>
      </c>
      <c r="E40" s="13"/>
      <c r="F40" s="13"/>
      <c r="G40" s="13"/>
      <c r="H40" s="13"/>
      <c r="I40" s="13"/>
      <c r="J40" s="13"/>
      <c r="K40" s="13"/>
    </row>
    <row r="41" spans="1:11" ht="15.75" customHeight="1" x14ac:dyDescent="0.25">
      <c r="A41" s="13"/>
      <c r="B41" s="15" t="s">
        <v>40</v>
      </c>
      <c r="C41" s="16"/>
      <c r="D41" s="17" t="e">
        <f>+SUM(D38:D40)</f>
        <v>#REF!</v>
      </c>
      <c r="E41" s="13"/>
      <c r="F41" s="13"/>
      <c r="G41" s="13"/>
      <c r="H41" s="13"/>
      <c r="I41" s="13"/>
      <c r="J41" s="13"/>
      <c r="K41" s="13"/>
    </row>
    <row r="42" spans="1:11" ht="15.75" customHeight="1" x14ac:dyDescent="0.25">
      <c r="A42" s="13"/>
      <c r="B42" s="15" t="s">
        <v>41</v>
      </c>
      <c r="C42" s="20"/>
      <c r="D42" s="21" t="e">
        <f>+D41+D37</f>
        <v>#REF!</v>
      </c>
      <c r="E42" s="13"/>
      <c r="F42" s="13"/>
      <c r="G42" s="13"/>
      <c r="H42" s="13"/>
      <c r="I42" s="13"/>
      <c r="J42" s="13"/>
      <c r="K42" s="13"/>
    </row>
    <row r="43" spans="1:11" ht="15.75" customHeight="1" x14ac:dyDescent="0.25">
      <c r="A43" s="13"/>
      <c r="B43" s="14"/>
      <c r="C43" s="13"/>
      <c r="D43" s="13"/>
      <c r="E43" s="13"/>
      <c r="F43" s="13"/>
      <c r="G43" s="13"/>
      <c r="H43" s="13"/>
      <c r="I43" s="13"/>
      <c r="J43" s="13"/>
      <c r="K43" s="13"/>
    </row>
    <row r="44" spans="1:11" ht="15.75" customHeight="1" x14ac:dyDescent="0.25">
      <c r="A44" s="13"/>
      <c r="B44" s="14"/>
      <c r="C44" s="13"/>
      <c r="D44" s="13"/>
      <c r="E44" s="13"/>
      <c r="F44" s="13"/>
      <c r="G44" s="13"/>
      <c r="H44" s="13"/>
      <c r="I44" s="13"/>
      <c r="J44" s="13"/>
      <c r="K44" s="13"/>
    </row>
    <row r="45" spans="1:11" ht="15.75" customHeight="1" x14ac:dyDescent="0.25">
      <c r="A45" s="13"/>
      <c r="B45" s="14"/>
      <c r="C45" s="13"/>
      <c r="D45" s="13"/>
      <c r="E45" s="13"/>
      <c r="F45" s="13"/>
      <c r="G45" s="13"/>
      <c r="H45" s="13"/>
      <c r="I45" s="13"/>
      <c r="J45" s="13"/>
      <c r="K45" s="13"/>
    </row>
    <row r="46" spans="1:11" ht="15.75" customHeight="1" x14ac:dyDescent="0.25">
      <c r="A46" s="13"/>
      <c r="B46" s="14"/>
      <c r="C46" s="13"/>
      <c r="D46" s="13"/>
      <c r="E46" s="13"/>
      <c r="F46" s="13"/>
      <c r="G46" s="13"/>
      <c r="H46" s="13"/>
      <c r="I46" s="13"/>
      <c r="J46" s="13"/>
      <c r="K46" s="13"/>
    </row>
    <row r="47" spans="1:11" ht="15.75" customHeight="1" x14ac:dyDescent="0.25">
      <c r="A47" s="13"/>
      <c r="B47" s="14"/>
      <c r="C47" s="13"/>
      <c r="D47" s="13"/>
      <c r="E47" s="13"/>
      <c r="F47" s="13"/>
      <c r="G47" s="13"/>
      <c r="H47" s="13"/>
      <c r="I47" s="13"/>
      <c r="J47" s="13"/>
      <c r="K47" s="13"/>
    </row>
    <row r="48" spans="1:11" ht="15.75" customHeight="1" x14ac:dyDescent="0.25">
      <c r="A48" s="13"/>
      <c r="B48" s="14"/>
      <c r="C48" s="13"/>
      <c r="D48" s="13"/>
      <c r="E48" s="13"/>
      <c r="F48" s="13"/>
      <c r="G48" s="13"/>
      <c r="H48" s="13"/>
      <c r="I48" s="13"/>
      <c r="J48" s="13"/>
      <c r="K48" s="13"/>
    </row>
    <row r="49" spans="1:11" ht="15.75" customHeight="1" x14ac:dyDescent="0.25">
      <c r="A49" s="13"/>
      <c r="B49" s="14"/>
      <c r="C49" s="13"/>
      <c r="D49" s="13"/>
      <c r="E49" s="13"/>
      <c r="F49" s="13"/>
      <c r="G49" s="13"/>
      <c r="H49" s="13"/>
      <c r="I49" s="13"/>
      <c r="J49" s="13"/>
      <c r="K49" s="13"/>
    </row>
    <row r="50" spans="1:11" ht="15.75" customHeight="1" x14ac:dyDescent="0.25">
      <c r="A50" s="13"/>
      <c r="B50" s="14"/>
      <c r="C50" s="13"/>
      <c r="D50" s="13"/>
      <c r="E50" s="13"/>
      <c r="F50" s="13"/>
      <c r="G50" s="13"/>
      <c r="H50" s="13"/>
      <c r="I50" s="13"/>
      <c r="J50" s="13"/>
      <c r="K50" s="13"/>
    </row>
    <row r="51" spans="1:11" ht="15.75" customHeight="1" x14ac:dyDescent="0.25">
      <c r="A51" s="13"/>
      <c r="B51" s="14"/>
      <c r="C51" s="13"/>
      <c r="D51" s="13"/>
      <c r="E51" s="13"/>
      <c r="F51" s="13"/>
      <c r="G51" s="13"/>
      <c r="H51" s="13"/>
      <c r="I51" s="13"/>
      <c r="J51" s="13"/>
      <c r="K51" s="13"/>
    </row>
    <row r="52" spans="1:11" ht="15.75" customHeight="1" x14ac:dyDescent="0.25">
      <c r="A52" s="13"/>
      <c r="B52" s="14"/>
      <c r="C52" s="13"/>
      <c r="D52" s="13"/>
      <c r="E52" s="13"/>
      <c r="F52" s="13"/>
      <c r="G52" s="13"/>
      <c r="H52" s="13"/>
      <c r="I52" s="13"/>
      <c r="J52" s="13"/>
      <c r="K52" s="13"/>
    </row>
    <row r="53" spans="1:11" ht="15.75" customHeight="1" x14ac:dyDescent="0.25">
      <c r="A53" s="13"/>
      <c r="B53" s="14"/>
      <c r="C53" s="13"/>
      <c r="D53" s="13"/>
      <c r="E53" s="13"/>
      <c r="F53" s="13"/>
      <c r="G53" s="13"/>
      <c r="H53" s="13"/>
      <c r="I53" s="13"/>
      <c r="J53" s="13"/>
      <c r="K53" s="13"/>
    </row>
    <row r="54" spans="1:11" ht="15.75" customHeight="1" x14ac:dyDescent="0.25">
      <c r="A54" s="13"/>
      <c r="B54" s="14"/>
      <c r="C54" s="13"/>
      <c r="D54" s="13"/>
      <c r="E54" s="13"/>
      <c r="F54" s="13"/>
      <c r="G54" s="13"/>
      <c r="H54" s="13"/>
      <c r="I54" s="13"/>
      <c r="J54" s="13"/>
      <c r="K54" s="13"/>
    </row>
    <row r="55" spans="1:11" ht="15.75" customHeight="1" x14ac:dyDescent="0.25">
      <c r="A55" s="13"/>
      <c r="B55" s="14"/>
      <c r="C55" s="13"/>
      <c r="D55" s="13"/>
      <c r="E55" s="13"/>
      <c r="F55" s="13"/>
      <c r="G55" s="13"/>
      <c r="H55" s="13"/>
      <c r="I55" s="13"/>
      <c r="J55" s="13"/>
      <c r="K55" s="13"/>
    </row>
    <row r="56" spans="1:11" ht="15.75" customHeight="1" x14ac:dyDescent="0.25">
      <c r="A56" s="13"/>
      <c r="B56" s="14"/>
      <c r="C56" s="13"/>
      <c r="D56" s="13"/>
      <c r="E56" s="13"/>
      <c r="F56" s="13"/>
      <c r="G56" s="13"/>
      <c r="H56" s="13"/>
      <c r="I56" s="13"/>
      <c r="J56" s="13"/>
      <c r="K56" s="13"/>
    </row>
    <row r="57" spans="1:11" ht="15.75" customHeight="1" x14ac:dyDescent="0.25">
      <c r="A57" s="13"/>
      <c r="B57" s="14"/>
      <c r="C57" s="13"/>
      <c r="D57" s="13"/>
      <c r="E57" s="13"/>
      <c r="F57" s="13"/>
      <c r="G57" s="13"/>
      <c r="H57" s="13"/>
      <c r="I57" s="13"/>
      <c r="J57" s="13"/>
      <c r="K57" s="13"/>
    </row>
    <row r="58" spans="1:11" ht="15.75" customHeight="1" x14ac:dyDescent="0.25">
      <c r="A58" s="13"/>
      <c r="B58" s="14"/>
      <c r="C58" s="13"/>
      <c r="D58" s="13"/>
      <c r="E58" s="13"/>
      <c r="F58" s="13"/>
      <c r="G58" s="13"/>
      <c r="H58" s="13"/>
      <c r="I58" s="13"/>
      <c r="J58" s="13"/>
      <c r="K58" s="13"/>
    </row>
    <row r="59" spans="1:11" ht="15.75" customHeight="1" x14ac:dyDescent="0.25">
      <c r="A59" s="13"/>
      <c r="B59" s="14"/>
      <c r="C59" s="13"/>
      <c r="D59" s="13"/>
      <c r="E59" s="13"/>
      <c r="F59" s="13"/>
      <c r="G59" s="13"/>
      <c r="H59" s="13"/>
      <c r="I59" s="13"/>
      <c r="J59" s="13"/>
      <c r="K59" s="13"/>
    </row>
    <row r="60" spans="1:11" ht="15.75" customHeight="1" x14ac:dyDescent="0.25">
      <c r="A60" s="13"/>
      <c r="B60" s="14"/>
      <c r="C60" s="13"/>
      <c r="D60" s="13"/>
      <c r="E60" s="13"/>
      <c r="F60" s="13"/>
      <c r="G60" s="13"/>
      <c r="H60" s="13"/>
      <c r="I60" s="13"/>
      <c r="J60" s="13"/>
      <c r="K60" s="13"/>
    </row>
    <row r="61" spans="1:11" ht="15.75" customHeight="1" x14ac:dyDescent="0.25">
      <c r="A61" s="13"/>
      <c r="B61" s="14"/>
      <c r="C61" s="13"/>
      <c r="D61" s="13"/>
      <c r="E61" s="13"/>
      <c r="F61" s="13"/>
      <c r="G61" s="13"/>
      <c r="H61" s="13"/>
      <c r="I61" s="13"/>
      <c r="J61" s="13"/>
      <c r="K61" s="13"/>
    </row>
    <row r="62" spans="1:11" ht="15.75" customHeight="1" x14ac:dyDescent="0.25">
      <c r="A62" s="13"/>
      <c r="B62" s="14"/>
      <c r="C62" s="13"/>
      <c r="D62" s="13"/>
      <c r="E62" s="13"/>
      <c r="F62" s="13"/>
      <c r="G62" s="13"/>
      <c r="H62" s="13"/>
      <c r="I62" s="13"/>
      <c r="J62" s="13"/>
      <c r="K62" s="13"/>
    </row>
    <row r="63" spans="1:11" ht="15.75" customHeight="1" x14ac:dyDescent="0.25">
      <c r="A63" s="13"/>
      <c r="B63" s="14"/>
      <c r="C63" s="13"/>
      <c r="D63" s="13"/>
      <c r="E63" s="13"/>
      <c r="F63" s="13"/>
      <c r="G63" s="13"/>
      <c r="H63" s="13"/>
      <c r="I63" s="13"/>
      <c r="J63" s="13"/>
      <c r="K63" s="13"/>
    </row>
    <row r="64" spans="1:11" ht="15.75" customHeight="1" x14ac:dyDescent="0.25">
      <c r="A64" s="13"/>
      <c r="B64" s="14"/>
      <c r="C64" s="13"/>
      <c r="D64" s="13"/>
      <c r="E64" s="13"/>
      <c r="F64" s="13"/>
      <c r="G64" s="13"/>
      <c r="H64" s="13"/>
      <c r="I64" s="13"/>
      <c r="J64" s="13"/>
      <c r="K64" s="13"/>
    </row>
    <row r="65" spans="1:11" ht="15.75" customHeight="1" x14ac:dyDescent="0.25">
      <c r="A65" s="13"/>
      <c r="B65" s="14"/>
      <c r="C65" s="13"/>
      <c r="D65" s="13"/>
      <c r="E65" s="13"/>
      <c r="F65" s="13"/>
      <c r="G65" s="13"/>
      <c r="H65" s="13"/>
      <c r="I65" s="13"/>
      <c r="J65" s="13"/>
      <c r="K65" s="13"/>
    </row>
    <row r="66" spans="1:11" ht="15.75" customHeight="1" x14ac:dyDescent="0.25">
      <c r="A66" s="13"/>
      <c r="B66" s="14"/>
      <c r="C66" s="13"/>
      <c r="D66" s="13"/>
      <c r="E66" s="13"/>
      <c r="F66" s="13"/>
      <c r="G66" s="13"/>
      <c r="H66" s="13"/>
      <c r="I66" s="13"/>
      <c r="J66" s="13"/>
      <c r="K66" s="13"/>
    </row>
    <row r="67" spans="1:11" ht="15.75" customHeight="1" x14ac:dyDescent="0.25">
      <c r="A67" s="13"/>
      <c r="B67" s="14"/>
      <c r="C67" s="13"/>
      <c r="D67" s="13"/>
      <c r="E67" s="13"/>
      <c r="F67" s="13"/>
      <c r="G67" s="13"/>
      <c r="H67" s="13"/>
      <c r="I67" s="13"/>
      <c r="J67" s="13"/>
      <c r="K67" s="13"/>
    </row>
    <row r="68" spans="1:11" ht="15.75" customHeight="1" x14ac:dyDescent="0.25">
      <c r="A68" s="13"/>
      <c r="B68" s="14"/>
      <c r="C68" s="13"/>
      <c r="D68" s="13"/>
      <c r="E68" s="13"/>
      <c r="F68" s="13"/>
      <c r="G68" s="13"/>
      <c r="H68" s="13"/>
      <c r="I68" s="13"/>
      <c r="J68" s="13"/>
      <c r="K68" s="13"/>
    </row>
    <row r="69" spans="1:11" ht="15.75" customHeight="1" x14ac:dyDescent="0.25">
      <c r="A69" s="13"/>
      <c r="B69" s="14"/>
      <c r="C69" s="13"/>
      <c r="D69" s="13"/>
      <c r="E69" s="13"/>
      <c r="F69" s="13"/>
      <c r="G69" s="13"/>
      <c r="H69" s="13"/>
      <c r="I69" s="13"/>
      <c r="J69" s="13"/>
      <c r="K69" s="13"/>
    </row>
    <row r="70" spans="1:11" ht="15.75" customHeight="1" x14ac:dyDescent="0.25">
      <c r="A70" s="13"/>
      <c r="B70" s="14"/>
      <c r="C70" s="13"/>
      <c r="D70" s="13"/>
      <c r="E70" s="13"/>
      <c r="F70" s="13"/>
      <c r="G70" s="13"/>
      <c r="H70" s="13"/>
      <c r="I70" s="13"/>
      <c r="J70" s="13"/>
      <c r="K70" s="13"/>
    </row>
    <row r="71" spans="1:11" ht="15.75" customHeight="1" x14ac:dyDescent="0.25">
      <c r="A71" s="13"/>
      <c r="B71" s="14"/>
      <c r="C71" s="13"/>
      <c r="D71" s="13"/>
      <c r="E71" s="13"/>
      <c r="F71" s="13"/>
      <c r="G71" s="13"/>
      <c r="H71" s="13"/>
      <c r="I71" s="13"/>
      <c r="J71" s="13"/>
      <c r="K71" s="13"/>
    </row>
    <row r="72" spans="1:11" ht="15.75" customHeight="1" x14ac:dyDescent="0.25">
      <c r="A72" s="13"/>
      <c r="B72" s="14"/>
      <c r="C72" s="13"/>
      <c r="D72" s="13"/>
      <c r="E72" s="13"/>
      <c r="F72" s="13"/>
      <c r="G72" s="13"/>
      <c r="H72" s="13"/>
      <c r="I72" s="13"/>
      <c r="J72" s="13"/>
      <c r="K72" s="13"/>
    </row>
    <row r="73" spans="1:11" ht="15.75" customHeight="1" x14ac:dyDescent="0.25">
      <c r="A73" s="13"/>
      <c r="B73" s="14"/>
      <c r="C73" s="13"/>
      <c r="D73" s="13"/>
      <c r="E73" s="13"/>
      <c r="F73" s="13"/>
      <c r="G73" s="13"/>
      <c r="H73" s="13"/>
      <c r="I73" s="13"/>
      <c r="J73" s="13"/>
      <c r="K73" s="13"/>
    </row>
    <row r="74" spans="1:11" ht="15.75" customHeight="1" x14ac:dyDescent="0.25">
      <c r="A74" s="13"/>
      <c r="B74" s="14"/>
      <c r="C74" s="13"/>
      <c r="D74" s="13"/>
      <c r="E74" s="13"/>
      <c r="F74" s="13"/>
      <c r="G74" s="13"/>
      <c r="H74" s="13"/>
      <c r="I74" s="13"/>
      <c r="J74" s="13"/>
      <c r="K74" s="13"/>
    </row>
    <row r="75" spans="1:11" ht="15.75" customHeight="1" x14ac:dyDescent="0.25">
      <c r="A75" s="13"/>
      <c r="B75" s="14"/>
      <c r="C75" s="13"/>
      <c r="D75" s="13"/>
      <c r="E75" s="13"/>
      <c r="F75" s="13"/>
      <c r="G75" s="13"/>
      <c r="H75" s="13"/>
      <c r="I75" s="13"/>
      <c r="J75" s="13"/>
      <c r="K75" s="13"/>
    </row>
    <row r="76" spans="1:11" ht="15.75" customHeight="1" x14ac:dyDescent="0.25">
      <c r="A76" s="13"/>
      <c r="B76" s="14"/>
      <c r="C76" s="13"/>
      <c r="D76" s="13"/>
      <c r="E76" s="13"/>
      <c r="F76" s="13"/>
      <c r="G76" s="13"/>
      <c r="H76" s="13"/>
      <c r="I76" s="13"/>
      <c r="J76" s="13"/>
      <c r="K76" s="13"/>
    </row>
    <row r="77" spans="1:11" ht="15.75" customHeight="1" x14ac:dyDescent="0.25">
      <c r="A77" s="13"/>
      <c r="B77" s="14"/>
      <c r="C77" s="13"/>
      <c r="D77" s="13"/>
      <c r="E77" s="13"/>
      <c r="F77" s="13"/>
      <c r="G77" s="13"/>
      <c r="H77" s="13"/>
      <c r="I77" s="13"/>
      <c r="J77" s="13"/>
      <c r="K77" s="13"/>
    </row>
    <row r="78" spans="1:11" ht="15.75" customHeight="1" x14ac:dyDescent="0.25">
      <c r="A78" s="13"/>
      <c r="B78" s="14"/>
      <c r="C78" s="13"/>
      <c r="D78" s="13"/>
      <c r="E78" s="13"/>
      <c r="F78" s="13"/>
      <c r="G78" s="13"/>
      <c r="H78" s="13"/>
      <c r="I78" s="13"/>
      <c r="J78" s="13"/>
      <c r="K78" s="13"/>
    </row>
    <row r="79" spans="1:11" ht="15.75" customHeight="1" x14ac:dyDescent="0.25">
      <c r="A79" s="13"/>
      <c r="B79" s="14"/>
      <c r="C79" s="13"/>
      <c r="D79" s="13"/>
      <c r="E79" s="13"/>
      <c r="F79" s="13"/>
      <c r="G79" s="13"/>
      <c r="H79" s="13"/>
      <c r="I79" s="13"/>
      <c r="J79" s="13"/>
      <c r="K79" s="13"/>
    </row>
    <row r="80" spans="1:11" ht="15.75" customHeight="1" x14ac:dyDescent="0.25">
      <c r="A80" s="13"/>
      <c r="B80" s="14"/>
      <c r="C80" s="13"/>
      <c r="D80" s="13"/>
      <c r="E80" s="13"/>
      <c r="F80" s="13"/>
      <c r="G80" s="13"/>
      <c r="H80" s="13"/>
      <c r="I80" s="13"/>
      <c r="J80" s="13"/>
      <c r="K80" s="13"/>
    </row>
    <row r="81" spans="1:11" ht="15.75" customHeight="1" x14ac:dyDescent="0.25">
      <c r="A81" s="13"/>
      <c r="B81" s="14"/>
      <c r="C81" s="13"/>
      <c r="D81" s="13"/>
      <c r="E81" s="13"/>
      <c r="F81" s="13"/>
      <c r="G81" s="13"/>
      <c r="H81" s="13"/>
      <c r="I81" s="13"/>
      <c r="J81" s="13"/>
      <c r="K81" s="13"/>
    </row>
    <row r="82" spans="1:11" ht="15.75" customHeight="1" x14ac:dyDescent="0.25">
      <c r="A82" s="13"/>
      <c r="B82" s="14"/>
      <c r="C82" s="13"/>
      <c r="D82" s="13"/>
      <c r="E82" s="13"/>
      <c r="F82" s="13"/>
      <c r="G82" s="13"/>
      <c r="H82" s="13"/>
      <c r="I82" s="13"/>
      <c r="J82" s="13"/>
      <c r="K82" s="13"/>
    </row>
    <row r="83" spans="1:11" ht="15.75" customHeight="1" x14ac:dyDescent="0.25">
      <c r="A83" s="13"/>
      <c r="B83" s="14"/>
      <c r="C83" s="13"/>
      <c r="D83" s="13"/>
      <c r="E83" s="13"/>
      <c r="F83" s="13"/>
      <c r="G83" s="13"/>
      <c r="H83" s="13"/>
      <c r="I83" s="13"/>
      <c r="J83" s="13"/>
      <c r="K83" s="13"/>
    </row>
    <row r="84" spans="1:11" ht="15.75" customHeight="1" x14ac:dyDescent="0.25">
      <c r="A84" s="13"/>
      <c r="B84" s="14"/>
      <c r="C84" s="13"/>
      <c r="D84" s="13"/>
      <c r="E84" s="13"/>
      <c r="F84" s="13"/>
      <c r="G84" s="13"/>
      <c r="H84" s="13"/>
      <c r="I84" s="13"/>
      <c r="J84" s="13"/>
      <c r="K84" s="13"/>
    </row>
    <row r="85" spans="1:11" ht="15.75" customHeight="1" x14ac:dyDescent="0.25">
      <c r="A85" s="13"/>
      <c r="B85" s="14"/>
      <c r="C85" s="13"/>
      <c r="D85" s="13"/>
      <c r="E85" s="13"/>
      <c r="F85" s="13"/>
      <c r="G85" s="13"/>
      <c r="H85" s="13"/>
      <c r="I85" s="13"/>
      <c r="J85" s="13"/>
      <c r="K85" s="13"/>
    </row>
    <row r="86" spans="1:11" ht="15.75" customHeight="1" x14ac:dyDescent="0.25">
      <c r="A86" s="13"/>
      <c r="B86" s="14"/>
      <c r="C86" s="13"/>
      <c r="D86" s="13"/>
      <c r="E86" s="13"/>
      <c r="F86" s="13"/>
      <c r="G86" s="13"/>
      <c r="H86" s="13"/>
      <c r="I86" s="13"/>
      <c r="J86" s="13"/>
      <c r="K86" s="13"/>
    </row>
    <row r="87" spans="1:11" ht="15.75" customHeight="1" x14ac:dyDescent="0.25">
      <c r="A87" s="13"/>
      <c r="B87" s="14"/>
      <c r="C87" s="13"/>
      <c r="D87" s="13"/>
      <c r="E87" s="13"/>
      <c r="F87" s="13"/>
      <c r="G87" s="13"/>
      <c r="H87" s="13"/>
      <c r="I87" s="13"/>
      <c r="J87" s="13"/>
      <c r="K87" s="13"/>
    </row>
    <row r="88" spans="1:11" ht="15.75" customHeight="1" x14ac:dyDescent="0.25">
      <c r="A88" s="13"/>
      <c r="B88" s="14"/>
      <c r="C88" s="13"/>
      <c r="D88" s="13"/>
      <c r="E88" s="13"/>
      <c r="F88" s="13"/>
      <c r="G88" s="13"/>
      <c r="H88" s="13"/>
      <c r="I88" s="13"/>
      <c r="J88" s="13"/>
      <c r="K88" s="13"/>
    </row>
    <row r="89" spans="1:11" ht="15.75" customHeight="1" x14ac:dyDescent="0.25">
      <c r="A89" s="13"/>
      <c r="B89" s="14"/>
      <c r="C89" s="13"/>
      <c r="D89" s="13"/>
      <c r="E89" s="13"/>
      <c r="F89" s="13"/>
      <c r="G89" s="13"/>
      <c r="H89" s="13"/>
      <c r="I89" s="13"/>
      <c r="J89" s="13"/>
      <c r="K89" s="13"/>
    </row>
    <row r="90" spans="1:11" ht="15.75" customHeight="1" x14ac:dyDescent="0.25">
      <c r="A90" s="13"/>
      <c r="B90" s="14"/>
      <c r="C90" s="13"/>
      <c r="D90" s="13"/>
      <c r="E90" s="13"/>
      <c r="F90" s="13"/>
      <c r="G90" s="13"/>
      <c r="H90" s="13"/>
      <c r="I90" s="13"/>
      <c r="J90" s="13"/>
      <c r="K90" s="13"/>
    </row>
    <row r="91" spans="1:11" ht="15.75" customHeight="1" x14ac:dyDescent="0.25">
      <c r="A91" s="13"/>
      <c r="B91" s="14"/>
      <c r="C91" s="13"/>
      <c r="D91" s="13"/>
      <c r="E91" s="13"/>
      <c r="F91" s="13"/>
      <c r="G91" s="13"/>
      <c r="H91" s="13"/>
      <c r="I91" s="13"/>
      <c r="J91" s="13"/>
      <c r="K91" s="13"/>
    </row>
    <row r="92" spans="1:11" ht="15.75" customHeight="1" x14ac:dyDescent="0.25">
      <c r="A92" s="13"/>
      <c r="B92" s="14"/>
      <c r="C92" s="13"/>
      <c r="D92" s="13"/>
      <c r="E92" s="13"/>
      <c r="F92" s="13"/>
      <c r="G92" s="13"/>
      <c r="H92" s="13"/>
      <c r="I92" s="13"/>
      <c r="J92" s="13"/>
      <c r="K92" s="13"/>
    </row>
    <row r="93" spans="1:11" ht="15.75" customHeight="1" x14ac:dyDescent="0.25">
      <c r="A93" s="13"/>
      <c r="B93" s="14"/>
      <c r="C93" s="13"/>
      <c r="D93" s="13"/>
      <c r="E93" s="13"/>
      <c r="F93" s="13"/>
      <c r="G93" s="13"/>
      <c r="H93" s="13"/>
      <c r="I93" s="13"/>
      <c r="J93" s="13"/>
      <c r="K93" s="13"/>
    </row>
    <row r="94" spans="1:11" ht="15.75" customHeight="1" x14ac:dyDescent="0.25">
      <c r="A94" s="13"/>
      <c r="B94" s="14"/>
      <c r="C94" s="13"/>
      <c r="D94" s="13"/>
      <c r="E94" s="13"/>
      <c r="F94" s="13"/>
      <c r="G94" s="13"/>
      <c r="H94" s="13"/>
      <c r="I94" s="13"/>
      <c r="J94" s="13"/>
      <c r="K94" s="13"/>
    </row>
    <row r="95" spans="1:11" ht="15.75" customHeight="1" x14ac:dyDescent="0.25">
      <c r="A95" s="13"/>
      <c r="B95" s="14"/>
      <c r="C95" s="13"/>
      <c r="D95" s="13"/>
      <c r="E95" s="13"/>
      <c r="F95" s="13"/>
      <c r="G95" s="13"/>
      <c r="H95" s="13"/>
      <c r="I95" s="13"/>
      <c r="J95" s="13"/>
      <c r="K95" s="13"/>
    </row>
    <row r="96" spans="1:11" ht="15.75" customHeight="1" x14ac:dyDescent="0.25">
      <c r="A96" s="13"/>
      <c r="B96" s="14"/>
      <c r="C96" s="13"/>
      <c r="D96" s="13"/>
      <c r="E96" s="13"/>
      <c r="F96" s="13"/>
      <c r="G96" s="13"/>
      <c r="H96" s="13"/>
      <c r="I96" s="13"/>
      <c r="J96" s="13"/>
      <c r="K96" s="13"/>
    </row>
    <row r="97" spans="1:11" ht="15.75" customHeight="1" x14ac:dyDescent="0.25">
      <c r="A97" s="13"/>
      <c r="B97" s="14"/>
      <c r="C97" s="13"/>
      <c r="D97" s="13"/>
      <c r="E97" s="13"/>
      <c r="F97" s="13"/>
      <c r="G97" s="13"/>
      <c r="H97" s="13"/>
      <c r="I97" s="13"/>
      <c r="J97" s="13"/>
      <c r="K97" s="13"/>
    </row>
    <row r="98" spans="1:11" ht="15.75" customHeight="1" x14ac:dyDescent="0.25">
      <c r="A98" s="13"/>
      <c r="B98" s="14"/>
      <c r="C98" s="13"/>
      <c r="D98" s="13"/>
      <c r="E98" s="13"/>
      <c r="F98" s="13"/>
      <c r="G98" s="13"/>
      <c r="H98" s="13"/>
      <c r="I98" s="13"/>
      <c r="J98" s="13"/>
      <c r="K98" s="13"/>
    </row>
    <row r="99" spans="1:11" ht="15.75" customHeight="1" x14ac:dyDescent="0.25">
      <c r="A99" s="13"/>
      <c r="B99" s="14"/>
      <c r="C99" s="13"/>
      <c r="D99" s="13"/>
      <c r="E99" s="13"/>
      <c r="F99" s="13"/>
      <c r="G99" s="13"/>
      <c r="H99" s="13"/>
      <c r="I99" s="13"/>
      <c r="J99" s="13"/>
      <c r="K99" s="13"/>
    </row>
    <row r="100" spans="1:11" ht="15.75" customHeight="1" x14ac:dyDescent="0.25">
      <c r="A100" s="13"/>
      <c r="B100" s="14"/>
      <c r="C100" s="13"/>
      <c r="D100" s="13"/>
      <c r="E100" s="13"/>
      <c r="F100" s="13"/>
      <c r="G100" s="13"/>
      <c r="H100" s="13"/>
      <c r="I100" s="13"/>
      <c r="J100" s="13"/>
      <c r="K100" s="13"/>
    </row>
  </sheetData>
  <mergeCells count="34">
    <mergeCell ref="B30:C30"/>
    <mergeCell ref="B31:C31"/>
    <mergeCell ref="B33:C33"/>
    <mergeCell ref="B34:C34"/>
    <mergeCell ref="B35:C35"/>
    <mergeCell ref="B27:C27"/>
    <mergeCell ref="B28:C28"/>
    <mergeCell ref="B29:C29"/>
    <mergeCell ref="B32:C32"/>
    <mergeCell ref="B9:C9"/>
    <mergeCell ref="B10:C10"/>
    <mergeCell ref="B11:C11"/>
    <mergeCell ref="B12:C12"/>
    <mergeCell ref="B13:C13"/>
    <mergeCell ref="B14:C14"/>
    <mergeCell ref="B15:C15"/>
    <mergeCell ref="B16:C16"/>
    <mergeCell ref="B17:C17"/>
    <mergeCell ref="B18:C18"/>
    <mergeCell ref="B19:C19"/>
    <mergeCell ref="B24:C24"/>
    <mergeCell ref="B25:C25"/>
    <mergeCell ref="B26:C26"/>
    <mergeCell ref="B2:C2"/>
    <mergeCell ref="B20:C20"/>
    <mergeCell ref="B21:C21"/>
    <mergeCell ref="B22:C22"/>
    <mergeCell ref="B23:C23"/>
    <mergeCell ref="B8:C8"/>
    <mergeCell ref="B3:C3"/>
    <mergeCell ref="B4:C4"/>
    <mergeCell ref="B5:C5"/>
    <mergeCell ref="B6:C6"/>
    <mergeCell ref="B7:C7"/>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K400"/>
  <sheetViews>
    <sheetView topLeftCell="A188" zoomScale="80" zoomScaleNormal="80" workbookViewId="0">
      <selection activeCell="C193" sqref="C193"/>
    </sheetView>
  </sheetViews>
  <sheetFormatPr baseColWidth="10" defaultColWidth="12.625" defaultRowHeight="15" customHeight="1" x14ac:dyDescent="0.25"/>
  <cols>
    <col min="1" max="1" width="3.125" style="86" customWidth="1"/>
    <col min="2" max="2" width="10.875" style="86" customWidth="1"/>
    <col min="3" max="3" width="95.5" style="86" customWidth="1"/>
    <col min="4" max="4" width="13" style="86" customWidth="1"/>
    <col min="5" max="5" width="16.125" style="86" customWidth="1"/>
    <col min="6" max="6" width="22.625" style="86" customWidth="1"/>
    <col min="7" max="7" width="24.5" style="86" bestFit="1" customWidth="1"/>
    <col min="8" max="8" width="12.625" style="86"/>
    <col min="9" max="9" width="16.875" style="86" bestFit="1" customWidth="1"/>
    <col min="10" max="11" width="14.125" style="86" bestFit="1" customWidth="1"/>
    <col min="12" max="16384" width="12.625" style="86"/>
  </cols>
  <sheetData>
    <row r="1" spans="1:7" ht="15.75" customHeight="1" thickBot="1" x14ac:dyDescent="0.3">
      <c r="A1" s="81"/>
      <c r="B1" s="81"/>
      <c r="C1" s="115"/>
      <c r="D1" s="81"/>
      <c r="E1" s="81"/>
      <c r="F1" s="93"/>
      <c r="G1" s="93"/>
    </row>
    <row r="2" spans="1:7" ht="31.5" customHeight="1" thickBot="1" x14ac:dyDescent="0.3">
      <c r="A2" s="81"/>
      <c r="B2" s="582" t="s">
        <v>43</v>
      </c>
      <c r="C2" s="583"/>
      <c r="D2" s="583"/>
      <c r="E2" s="583"/>
      <c r="F2" s="583"/>
      <c r="G2" s="583"/>
    </row>
    <row r="3" spans="1:7" ht="15.75" customHeight="1" thickBot="1" x14ac:dyDescent="0.3">
      <c r="A3" s="81"/>
      <c r="B3" s="81"/>
      <c r="C3" s="115"/>
      <c r="D3" s="81"/>
      <c r="E3" s="81"/>
      <c r="F3" s="93"/>
      <c r="G3" s="93"/>
    </row>
    <row r="4" spans="1:7" ht="58.5" customHeight="1" thickBot="1" x14ac:dyDescent="0.3">
      <c r="A4" s="81"/>
      <c r="B4" s="584" t="s">
        <v>44</v>
      </c>
      <c r="C4" s="585"/>
      <c r="D4" s="585"/>
      <c r="E4" s="585"/>
      <c r="F4" s="585"/>
      <c r="G4" s="586"/>
    </row>
    <row r="5" spans="1:7" ht="34.5" customHeight="1" thickBot="1" x14ac:dyDescent="0.3">
      <c r="A5" s="81"/>
      <c r="B5" s="145" t="s">
        <v>47</v>
      </c>
      <c r="C5" s="116" t="s">
        <v>48</v>
      </c>
      <c r="D5" s="117" t="s">
        <v>49</v>
      </c>
      <c r="E5" s="117" t="s">
        <v>50</v>
      </c>
      <c r="F5" s="118" t="s">
        <v>51</v>
      </c>
      <c r="G5" s="146" t="s">
        <v>52</v>
      </c>
    </row>
    <row r="6" spans="1:7" ht="30" customHeight="1" x14ac:dyDescent="0.25">
      <c r="A6" s="81"/>
      <c r="B6" s="147">
        <v>1</v>
      </c>
      <c r="C6" s="119" t="s">
        <v>53</v>
      </c>
      <c r="D6" s="120"/>
      <c r="E6" s="120"/>
      <c r="F6" s="121"/>
      <c r="G6" s="148"/>
    </row>
    <row r="7" spans="1:7" ht="30" customHeight="1" x14ac:dyDescent="0.25">
      <c r="A7" s="81"/>
      <c r="B7" s="149" t="s">
        <v>54</v>
      </c>
      <c r="C7" s="94" t="s">
        <v>55</v>
      </c>
      <c r="D7" s="83" t="s">
        <v>56</v>
      </c>
      <c r="E7" s="89">
        <v>11553</v>
      </c>
      <c r="F7" s="84">
        <v>2455</v>
      </c>
      <c r="G7" s="150">
        <v>28362615</v>
      </c>
    </row>
    <row r="8" spans="1:7" ht="30" customHeight="1" x14ac:dyDescent="0.25">
      <c r="A8" s="81"/>
      <c r="B8" s="149" t="s">
        <v>57</v>
      </c>
      <c r="C8" s="94" t="s">
        <v>58</v>
      </c>
      <c r="D8" s="83" t="s">
        <v>59</v>
      </c>
      <c r="E8" s="89">
        <v>879</v>
      </c>
      <c r="F8" s="84">
        <v>13698</v>
      </c>
      <c r="G8" s="150">
        <v>12040542</v>
      </c>
    </row>
    <row r="9" spans="1:7" ht="30" customHeight="1" x14ac:dyDescent="0.25">
      <c r="A9" s="81"/>
      <c r="B9" s="149" t="s">
        <v>60</v>
      </c>
      <c r="C9" s="91" t="s">
        <v>61</v>
      </c>
      <c r="D9" s="95" t="s">
        <v>56</v>
      </c>
      <c r="E9" s="96">
        <v>135</v>
      </c>
      <c r="F9" s="84">
        <v>284180</v>
      </c>
      <c r="G9" s="150">
        <v>38364300</v>
      </c>
    </row>
    <row r="10" spans="1:7" ht="30" customHeight="1" x14ac:dyDescent="0.25">
      <c r="A10" s="81"/>
      <c r="B10" s="149" t="s">
        <v>62</v>
      </c>
      <c r="C10" s="91" t="s">
        <v>63</v>
      </c>
      <c r="D10" s="95" t="s">
        <v>64</v>
      </c>
      <c r="E10" s="96">
        <v>2065.2200000000003</v>
      </c>
      <c r="F10" s="84">
        <v>32000</v>
      </c>
      <c r="G10" s="150">
        <v>66087040.000000007</v>
      </c>
    </row>
    <row r="11" spans="1:7" ht="30" customHeight="1" x14ac:dyDescent="0.25">
      <c r="A11" s="81"/>
      <c r="B11" s="149" t="s">
        <v>65</v>
      </c>
      <c r="C11" s="94" t="s">
        <v>66</v>
      </c>
      <c r="D11" s="83" t="s">
        <v>56</v>
      </c>
      <c r="E11" s="89">
        <v>7219</v>
      </c>
      <c r="F11" s="84">
        <v>7176</v>
      </c>
      <c r="G11" s="150">
        <v>51803544</v>
      </c>
    </row>
    <row r="12" spans="1:7" ht="30" customHeight="1" x14ac:dyDescent="0.25">
      <c r="A12" s="81"/>
      <c r="B12" s="149" t="s">
        <v>67</v>
      </c>
      <c r="C12" s="94" t="s">
        <v>68</v>
      </c>
      <c r="D12" s="83" t="s">
        <v>64</v>
      </c>
      <c r="E12" s="89">
        <v>15.5</v>
      </c>
      <c r="F12" s="84">
        <v>190749</v>
      </c>
      <c r="G12" s="150">
        <v>2956609.5</v>
      </c>
    </row>
    <row r="13" spans="1:7" ht="30" customHeight="1" x14ac:dyDescent="0.25">
      <c r="A13" s="81"/>
      <c r="B13" s="149" t="s">
        <v>69</v>
      </c>
      <c r="C13" s="94" t="s">
        <v>70</v>
      </c>
      <c r="D13" s="83" t="s">
        <v>56</v>
      </c>
      <c r="E13" s="89">
        <v>125</v>
      </c>
      <c r="F13" s="84">
        <v>12572</v>
      </c>
      <c r="G13" s="150">
        <v>1571500</v>
      </c>
    </row>
    <row r="14" spans="1:7" ht="36" customHeight="1" x14ac:dyDescent="0.25">
      <c r="A14" s="81"/>
      <c r="B14" s="149" t="s">
        <v>71</v>
      </c>
      <c r="C14" s="94" t="s">
        <v>72</v>
      </c>
      <c r="D14" s="83" t="s">
        <v>56</v>
      </c>
      <c r="E14" s="89">
        <v>7928</v>
      </c>
      <c r="F14" s="84">
        <v>10467</v>
      </c>
      <c r="G14" s="150">
        <v>82982376</v>
      </c>
    </row>
    <row r="15" spans="1:7" ht="39" customHeight="1" x14ac:dyDescent="0.25">
      <c r="A15" s="81"/>
      <c r="B15" s="149" t="s">
        <v>73</v>
      </c>
      <c r="C15" s="91" t="s">
        <v>74</v>
      </c>
      <c r="D15" s="92" t="s">
        <v>64</v>
      </c>
      <c r="E15" s="89">
        <v>1033</v>
      </c>
      <c r="F15" s="84">
        <v>28356</v>
      </c>
      <c r="G15" s="150">
        <v>29291748</v>
      </c>
    </row>
    <row r="16" spans="1:7" ht="39.75" customHeight="1" x14ac:dyDescent="0.25">
      <c r="A16" s="81"/>
      <c r="B16" s="149" t="s">
        <v>75</v>
      </c>
      <c r="C16" s="91" t="s">
        <v>76</v>
      </c>
      <c r="D16" s="92" t="s">
        <v>59</v>
      </c>
      <c r="E16" s="89">
        <v>1610</v>
      </c>
      <c r="F16" s="84">
        <v>11441</v>
      </c>
      <c r="G16" s="150">
        <v>18420010</v>
      </c>
    </row>
    <row r="17" spans="1:7" ht="39.75" customHeight="1" x14ac:dyDescent="0.25">
      <c r="A17" s="81"/>
      <c r="B17" s="149" t="s">
        <v>77</v>
      </c>
      <c r="C17" s="91" t="s">
        <v>78</v>
      </c>
      <c r="D17" s="92" t="s">
        <v>64</v>
      </c>
      <c r="E17" s="89">
        <v>271.3</v>
      </c>
      <c r="F17" s="84">
        <v>20184</v>
      </c>
      <c r="G17" s="150">
        <v>5475919.2000000002</v>
      </c>
    </row>
    <row r="18" spans="1:7" s="141" customFormat="1" ht="39.75" customHeight="1" x14ac:dyDescent="0.25">
      <c r="A18" s="122"/>
      <c r="B18" s="149" t="s">
        <v>79</v>
      </c>
      <c r="C18" s="97" t="s">
        <v>534</v>
      </c>
      <c r="D18" s="98" t="s">
        <v>64</v>
      </c>
      <c r="E18" s="99">
        <v>544</v>
      </c>
      <c r="F18" s="100">
        <v>22750</v>
      </c>
      <c r="G18" s="150">
        <v>12376000</v>
      </c>
    </row>
    <row r="19" spans="1:7" ht="30" customHeight="1" x14ac:dyDescent="0.25">
      <c r="A19" s="81"/>
      <c r="B19" s="149" t="s">
        <v>81</v>
      </c>
      <c r="C19" s="91" t="s">
        <v>80</v>
      </c>
      <c r="D19" s="92" t="s">
        <v>64</v>
      </c>
      <c r="E19" s="89">
        <v>2667.8</v>
      </c>
      <c r="F19" s="84">
        <v>74771</v>
      </c>
      <c r="G19" s="150">
        <v>199474073.80000001</v>
      </c>
    </row>
    <row r="20" spans="1:7" ht="30" customHeight="1" x14ac:dyDescent="0.25">
      <c r="A20" s="81"/>
      <c r="B20" s="149" t="s">
        <v>83</v>
      </c>
      <c r="C20" s="91" t="s">
        <v>82</v>
      </c>
      <c r="D20" s="92" t="s">
        <v>64</v>
      </c>
      <c r="E20" s="89">
        <v>268.89999999999998</v>
      </c>
      <c r="F20" s="84">
        <v>29898</v>
      </c>
      <c r="G20" s="150">
        <v>8039572.1999999993</v>
      </c>
    </row>
    <row r="21" spans="1:7" ht="30" customHeight="1" x14ac:dyDescent="0.25">
      <c r="A21" s="81"/>
      <c r="B21" s="149" t="s">
        <v>86</v>
      </c>
      <c r="C21" s="91" t="s">
        <v>84</v>
      </c>
      <c r="D21" s="92" t="s">
        <v>85</v>
      </c>
      <c r="E21" s="89">
        <v>1</v>
      </c>
      <c r="F21" s="84">
        <v>4025370</v>
      </c>
      <c r="G21" s="150">
        <v>4025370</v>
      </c>
    </row>
    <row r="22" spans="1:7" ht="30" customHeight="1" x14ac:dyDescent="0.25">
      <c r="A22" s="81"/>
      <c r="B22" s="149" t="s">
        <v>88</v>
      </c>
      <c r="C22" s="91" t="s">
        <v>87</v>
      </c>
      <c r="D22" s="92" t="s">
        <v>85</v>
      </c>
      <c r="E22" s="89">
        <v>1</v>
      </c>
      <c r="F22" s="84">
        <v>3035750</v>
      </c>
      <c r="G22" s="150">
        <v>3035750</v>
      </c>
    </row>
    <row r="23" spans="1:7" ht="30" customHeight="1" x14ac:dyDescent="0.25">
      <c r="A23" s="81"/>
      <c r="B23" s="149" t="s">
        <v>90</v>
      </c>
      <c r="C23" s="91" t="s">
        <v>89</v>
      </c>
      <c r="D23" s="92" t="s">
        <v>85</v>
      </c>
      <c r="E23" s="89">
        <v>1</v>
      </c>
      <c r="F23" s="84">
        <v>33450720</v>
      </c>
      <c r="G23" s="150">
        <v>33450720</v>
      </c>
    </row>
    <row r="24" spans="1:7" ht="30" customHeight="1" x14ac:dyDescent="0.25">
      <c r="A24" s="81"/>
      <c r="B24" s="149" t="s">
        <v>92</v>
      </c>
      <c r="C24" s="91" t="s">
        <v>91</v>
      </c>
      <c r="D24" s="92" t="s">
        <v>85</v>
      </c>
      <c r="E24" s="89">
        <v>1</v>
      </c>
      <c r="F24" s="84">
        <v>29780670</v>
      </c>
      <c r="G24" s="150">
        <v>29780670</v>
      </c>
    </row>
    <row r="25" spans="1:7" ht="30" customHeight="1" x14ac:dyDescent="0.25">
      <c r="A25" s="81"/>
      <c r="B25" s="149" t="s">
        <v>93</v>
      </c>
      <c r="C25" s="91" t="s">
        <v>518</v>
      </c>
      <c r="D25" s="92" t="s">
        <v>56</v>
      </c>
      <c r="E25" s="89">
        <v>259</v>
      </c>
      <c r="F25" s="84">
        <v>23580</v>
      </c>
      <c r="G25" s="150">
        <v>6107220</v>
      </c>
    </row>
    <row r="26" spans="1:7" ht="30" customHeight="1" x14ac:dyDescent="0.25">
      <c r="A26" s="81"/>
      <c r="B26" s="149" t="s">
        <v>94</v>
      </c>
      <c r="C26" s="91" t="s">
        <v>1010</v>
      </c>
      <c r="D26" s="92" t="s">
        <v>56</v>
      </c>
      <c r="E26" s="89">
        <v>82</v>
      </c>
      <c r="F26" s="84">
        <v>12570</v>
      </c>
      <c r="G26" s="150">
        <v>1030740</v>
      </c>
    </row>
    <row r="27" spans="1:7" ht="30" customHeight="1" x14ac:dyDescent="0.25">
      <c r="A27" s="81"/>
      <c r="B27" s="149" t="s">
        <v>96</v>
      </c>
      <c r="C27" s="91" t="s">
        <v>95</v>
      </c>
      <c r="D27" s="92" t="s">
        <v>64</v>
      </c>
      <c r="E27" s="89">
        <v>125</v>
      </c>
      <c r="F27" s="84">
        <v>24850</v>
      </c>
      <c r="G27" s="150">
        <v>3106250</v>
      </c>
    </row>
    <row r="28" spans="1:7" ht="30" customHeight="1" x14ac:dyDescent="0.25">
      <c r="A28" s="81"/>
      <c r="B28" s="149" t="s">
        <v>99</v>
      </c>
      <c r="C28" s="91" t="s">
        <v>97</v>
      </c>
      <c r="D28" s="92" t="s">
        <v>98</v>
      </c>
      <c r="E28" s="89">
        <v>275</v>
      </c>
      <c r="F28" s="84">
        <v>25000</v>
      </c>
      <c r="G28" s="150">
        <v>6875000</v>
      </c>
    </row>
    <row r="29" spans="1:7" ht="30" customHeight="1" x14ac:dyDescent="0.25">
      <c r="A29" s="81"/>
      <c r="B29" s="149" t="s">
        <v>750</v>
      </c>
      <c r="C29" s="91" t="s">
        <v>100</v>
      </c>
      <c r="D29" s="92" t="s">
        <v>59</v>
      </c>
      <c r="E29" s="89">
        <v>1096</v>
      </c>
      <c r="F29" s="84">
        <v>8000</v>
      </c>
      <c r="G29" s="150">
        <v>8768000</v>
      </c>
    </row>
    <row r="30" spans="1:7" ht="30" customHeight="1" thickBot="1" x14ac:dyDescent="0.3">
      <c r="A30" s="81"/>
      <c r="B30" s="151"/>
      <c r="C30" s="101" t="s">
        <v>101</v>
      </c>
      <c r="D30" s="102"/>
      <c r="E30" s="102"/>
      <c r="F30" s="103"/>
      <c r="G30" s="152">
        <v>653425569.70000005</v>
      </c>
    </row>
    <row r="31" spans="1:7" ht="30" customHeight="1" thickTop="1" x14ac:dyDescent="0.25">
      <c r="A31" s="81"/>
      <c r="B31" s="153">
        <v>2</v>
      </c>
      <c r="C31" s="82" t="s">
        <v>102</v>
      </c>
      <c r="D31" s="83"/>
      <c r="E31" s="83"/>
      <c r="F31" s="84"/>
      <c r="G31" s="150"/>
    </row>
    <row r="32" spans="1:7" ht="30" customHeight="1" x14ac:dyDescent="0.25">
      <c r="A32" s="81"/>
      <c r="B32" s="149" t="s">
        <v>103</v>
      </c>
      <c r="C32" s="91" t="s">
        <v>104</v>
      </c>
      <c r="D32" s="92" t="s">
        <v>56</v>
      </c>
      <c r="E32" s="89">
        <v>374.2</v>
      </c>
      <c r="F32" s="84">
        <v>32615</v>
      </c>
      <c r="G32" s="150">
        <v>12204533</v>
      </c>
    </row>
    <row r="33" spans="1:11" ht="30" customHeight="1" x14ac:dyDescent="0.25">
      <c r="A33" s="81"/>
      <c r="B33" s="149" t="s">
        <v>105</v>
      </c>
      <c r="C33" s="91" t="s">
        <v>617</v>
      </c>
      <c r="D33" s="92" t="s">
        <v>64</v>
      </c>
      <c r="E33" s="89">
        <v>168.25</v>
      </c>
      <c r="F33" s="84">
        <v>693778</v>
      </c>
      <c r="G33" s="150">
        <v>116728148.5</v>
      </c>
    </row>
    <row r="34" spans="1:11" ht="30" customHeight="1" x14ac:dyDescent="0.25">
      <c r="A34" s="81"/>
      <c r="B34" s="149" t="s">
        <v>106</v>
      </c>
      <c r="C34" s="91" t="s">
        <v>618</v>
      </c>
      <c r="D34" s="92" t="s">
        <v>64</v>
      </c>
      <c r="E34" s="89">
        <v>52.5</v>
      </c>
      <c r="F34" s="84">
        <v>748778</v>
      </c>
      <c r="G34" s="150">
        <v>39310845</v>
      </c>
    </row>
    <row r="35" spans="1:11" ht="30" customHeight="1" x14ac:dyDescent="0.25">
      <c r="A35" s="81"/>
      <c r="B35" s="149" t="s">
        <v>107</v>
      </c>
      <c r="C35" s="91" t="s">
        <v>619</v>
      </c>
      <c r="D35" s="92" t="s">
        <v>64</v>
      </c>
      <c r="E35" s="89">
        <v>287.5</v>
      </c>
      <c r="F35" s="84">
        <v>723778</v>
      </c>
      <c r="G35" s="150">
        <v>208086175</v>
      </c>
    </row>
    <row r="36" spans="1:11" ht="30" customHeight="1" x14ac:dyDescent="0.25">
      <c r="A36" s="81"/>
      <c r="B36" s="149" t="s">
        <v>108</v>
      </c>
      <c r="C36" s="91" t="s">
        <v>620</v>
      </c>
      <c r="D36" s="92" t="s">
        <v>64</v>
      </c>
      <c r="E36" s="89">
        <v>119.4</v>
      </c>
      <c r="F36" s="84">
        <v>827326</v>
      </c>
      <c r="G36" s="150">
        <v>98782724.400000006</v>
      </c>
    </row>
    <row r="37" spans="1:11" ht="30" customHeight="1" x14ac:dyDescent="0.25">
      <c r="A37" s="81"/>
      <c r="B37" s="149" t="s">
        <v>109</v>
      </c>
      <c r="C37" s="91" t="s">
        <v>621</v>
      </c>
      <c r="D37" s="92" t="s">
        <v>64</v>
      </c>
      <c r="E37" s="89">
        <v>104.60000000000001</v>
      </c>
      <c r="F37" s="84">
        <v>800161</v>
      </c>
      <c r="G37" s="150">
        <v>83696840.600000009</v>
      </c>
    </row>
    <row r="38" spans="1:11" ht="39" customHeight="1" x14ac:dyDescent="0.25">
      <c r="A38" s="81"/>
      <c r="B38" s="149" t="s">
        <v>110</v>
      </c>
      <c r="C38" s="94" t="s">
        <v>616</v>
      </c>
      <c r="D38" s="83" t="s">
        <v>59</v>
      </c>
      <c r="E38" s="89">
        <v>824</v>
      </c>
      <c r="F38" s="84">
        <v>28055</v>
      </c>
      <c r="G38" s="150">
        <v>23117320</v>
      </c>
    </row>
    <row r="39" spans="1:11" ht="41.25" customHeight="1" x14ac:dyDescent="0.25">
      <c r="A39" s="81"/>
      <c r="B39" s="149" t="s">
        <v>111</v>
      </c>
      <c r="C39" s="94" t="s">
        <v>622</v>
      </c>
      <c r="D39" s="83" t="s">
        <v>59</v>
      </c>
      <c r="E39" s="89">
        <v>3773</v>
      </c>
      <c r="F39" s="84">
        <v>21877</v>
      </c>
      <c r="G39" s="150">
        <v>82541921</v>
      </c>
    </row>
    <row r="40" spans="1:11" ht="28.5" customHeight="1" x14ac:dyDescent="0.25">
      <c r="A40" s="81"/>
      <c r="B40" s="149" t="s">
        <v>112</v>
      </c>
      <c r="C40" s="94" t="s">
        <v>623</v>
      </c>
      <c r="D40" s="83" t="s">
        <v>56</v>
      </c>
      <c r="E40" s="89">
        <v>861</v>
      </c>
      <c r="F40" s="84">
        <v>154099</v>
      </c>
      <c r="G40" s="150">
        <v>132679239</v>
      </c>
    </row>
    <row r="41" spans="1:11" ht="28.5" customHeight="1" x14ac:dyDescent="0.25">
      <c r="A41" s="81"/>
      <c r="B41" s="149" t="s">
        <v>113</v>
      </c>
      <c r="C41" s="94" t="s">
        <v>114</v>
      </c>
      <c r="D41" s="83" t="s">
        <v>115</v>
      </c>
      <c r="E41" s="89">
        <v>34973.06</v>
      </c>
      <c r="F41" s="440">
        <v>14619</v>
      </c>
      <c r="G41" s="150">
        <v>511271132</v>
      </c>
      <c r="I41" s="441"/>
      <c r="J41" s="441"/>
      <c r="K41" s="442"/>
    </row>
    <row r="42" spans="1:11" ht="30" customHeight="1" x14ac:dyDescent="0.25">
      <c r="A42" s="81"/>
      <c r="B42" s="149" t="s">
        <v>116</v>
      </c>
      <c r="C42" s="94" t="s">
        <v>117</v>
      </c>
      <c r="D42" s="83" t="s">
        <v>115</v>
      </c>
      <c r="E42" s="89">
        <v>97101</v>
      </c>
      <c r="F42" s="84">
        <v>4292</v>
      </c>
      <c r="G42" s="150">
        <v>416757492</v>
      </c>
    </row>
    <row r="43" spans="1:11" ht="30" customHeight="1" x14ac:dyDescent="0.25">
      <c r="A43" s="81"/>
      <c r="B43" s="149" t="s">
        <v>118</v>
      </c>
      <c r="C43" s="94" t="s">
        <v>751</v>
      </c>
      <c r="D43" s="83" t="s">
        <v>59</v>
      </c>
      <c r="E43" s="89">
        <v>1605</v>
      </c>
      <c r="F43" s="84">
        <v>39152</v>
      </c>
      <c r="G43" s="150">
        <v>62838960</v>
      </c>
    </row>
    <row r="44" spans="1:11" ht="30" customHeight="1" x14ac:dyDescent="0.25">
      <c r="A44" s="81"/>
      <c r="B44" s="149" t="s">
        <v>119</v>
      </c>
      <c r="C44" s="94" t="s">
        <v>120</v>
      </c>
      <c r="D44" s="83" t="s">
        <v>98</v>
      </c>
      <c r="E44" s="89">
        <v>300</v>
      </c>
      <c r="F44" s="84">
        <v>115240</v>
      </c>
      <c r="G44" s="150">
        <v>34572000</v>
      </c>
    </row>
    <row r="45" spans="1:11" ht="42.75" customHeight="1" x14ac:dyDescent="0.25">
      <c r="A45" s="81"/>
      <c r="B45" s="149" t="s">
        <v>121</v>
      </c>
      <c r="C45" s="94" t="s">
        <v>122</v>
      </c>
      <c r="D45" s="83" t="s">
        <v>56</v>
      </c>
      <c r="E45" s="89">
        <v>800</v>
      </c>
      <c r="F45" s="84">
        <v>41688</v>
      </c>
      <c r="G45" s="150">
        <v>33350400</v>
      </c>
    </row>
    <row r="46" spans="1:11" ht="30" customHeight="1" thickBot="1" x14ac:dyDescent="0.3">
      <c r="A46" s="81"/>
      <c r="B46" s="151"/>
      <c r="C46" s="101" t="s">
        <v>123</v>
      </c>
      <c r="D46" s="102"/>
      <c r="E46" s="102"/>
      <c r="F46" s="103"/>
      <c r="G46" s="152">
        <v>1855937730.6399999</v>
      </c>
    </row>
    <row r="47" spans="1:11" ht="30" customHeight="1" thickTop="1" x14ac:dyDescent="0.25">
      <c r="A47" s="81"/>
      <c r="B47" s="153">
        <v>3</v>
      </c>
      <c r="C47" s="82" t="s">
        <v>124</v>
      </c>
      <c r="D47" s="83"/>
      <c r="E47" s="83"/>
      <c r="F47" s="84"/>
      <c r="G47" s="150"/>
    </row>
    <row r="48" spans="1:11" ht="54.75" customHeight="1" x14ac:dyDescent="0.25">
      <c r="A48" s="81"/>
      <c r="B48" s="149" t="s">
        <v>125</v>
      </c>
      <c r="C48" s="90" t="s">
        <v>126</v>
      </c>
      <c r="D48" s="88" t="s">
        <v>56</v>
      </c>
      <c r="E48" s="89">
        <v>1430</v>
      </c>
      <c r="F48" s="84">
        <v>84109</v>
      </c>
      <c r="G48" s="150">
        <v>120275870</v>
      </c>
    </row>
    <row r="49" spans="1:9" ht="30" customHeight="1" x14ac:dyDescent="0.25">
      <c r="A49" s="81"/>
      <c r="B49" s="149" t="s">
        <v>127</v>
      </c>
      <c r="C49" s="90" t="s">
        <v>128</v>
      </c>
      <c r="D49" s="88" t="s">
        <v>56</v>
      </c>
      <c r="E49" s="89">
        <v>954</v>
      </c>
      <c r="F49" s="84">
        <v>68434</v>
      </c>
      <c r="G49" s="150">
        <v>65286036</v>
      </c>
    </row>
    <row r="50" spans="1:9" ht="30" customHeight="1" thickBot="1" x14ac:dyDescent="0.3">
      <c r="A50" s="81"/>
      <c r="B50" s="151"/>
      <c r="C50" s="101" t="s">
        <v>129</v>
      </c>
      <c r="D50" s="102"/>
      <c r="E50" s="102"/>
      <c r="F50" s="103"/>
      <c r="G50" s="152">
        <v>185561906</v>
      </c>
    </row>
    <row r="51" spans="1:9" ht="30" customHeight="1" thickTop="1" x14ac:dyDescent="0.25">
      <c r="A51" s="81"/>
      <c r="B51" s="153">
        <v>4</v>
      </c>
      <c r="C51" s="82" t="s">
        <v>130</v>
      </c>
      <c r="D51" s="83"/>
      <c r="E51" s="83"/>
      <c r="F51" s="84"/>
      <c r="G51" s="150"/>
    </row>
    <row r="52" spans="1:9" ht="31.5" customHeight="1" x14ac:dyDescent="0.25">
      <c r="A52" s="81"/>
      <c r="B52" s="149" t="s">
        <v>131</v>
      </c>
      <c r="C52" s="90" t="s">
        <v>132</v>
      </c>
      <c r="D52" s="88" t="s">
        <v>56</v>
      </c>
      <c r="E52" s="89">
        <v>3280</v>
      </c>
      <c r="F52" s="84">
        <v>18645</v>
      </c>
      <c r="G52" s="150">
        <v>61155600</v>
      </c>
    </row>
    <row r="53" spans="1:9" ht="31.5" customHeight="1" x14ac:dyDescent="0.25">
      <c r="A53" s="81"/>
      <c r="B53" s="149" t="s">
        <v>133</v>
      </c>
      <c r="C53" s="90" t="s">
        <v>132</v>
      </c>
      <c r="D53" s="88" t="s">
        <v>59</v>
      </c>
      <c r="E53" s="89">
        <v>210</v>
      </c>
      <c r="F53" s="84">
        <v>11627</v>
      </c>
      <c r="G53" s="150">
        <v>2441670</v>
      </c>
    </row>
    <row r="54" spans="1:9" ht="31.5" customHeight="1" x14ac:dyDescent="0.25">
      <c r="A54" s="81"/>
      <c r="B54" s="149" t="s">
        <v>134</v>
      </c>
      <c r="C54" s="90" t="s">
        <v>135</v>
      </c>
      <c r="D54" s="88" t="s">
        <v>56</v>
      </c>
      <c r="E54" s="89">
        <v>2850</v>
      </c>
      <c r="F54" s="84">
        <v>41538</v>
      </c>
      <c r="G54" s="150">
        <v>118383300</v>
      </c>
    </row>
    <row r="55" spans="1:9" ht="30" customHeight="1" thickBot="1" x14ac:dyDescent="0.3">
      <c r="A55" s="81"/>
      <c r="B55" s="151"/>
      <c r="C55" s="101" t="s">
        <v>136</v>
      </c>
      <c r="D55" s="102"/>
      <c r="E55" s="102"/>
      <c r="F55" s="103"/>
      <c r="G55" s="152">
        <v>181980570</v>
      </c>
    </row>
    <row r="56" spans="1:9" ht="30" customHeight="1" thickTop="1" x14ac:dyDescent="0.25">
      <c r="A56" s="81"/>
      <c r="B56" s="153">
        <v>5</v>
      </c>
      <c r="C56" s="82" t="s">
        <v>137</v>
      </c>
      <c r="D56" s="83"/>
      <c r="E56" s="83"/>
      <c r="F56" s="84"/>
      <c r="G56" s="150"/>
    </row>
    <row r="57" spans="1:9" ht="30" customHeight="1" x14ac:dyDescent="0.25">
      <c r="A57" s="81"/>
      <c r="B57" s="149" t="s">
        <v>138</v>
      </c>
      <c r="C57" s="90" t="s">
        <v>139</v>
      </c>
      <c r="D57" s="88" t="s">
        <v>56</v>
      </c>
      <c r="E57" s="89">
        <v>2189</v>
      </c>
      <c r="F57" s="84">
        <v>12083</v>
      </c>
      <c r="G57" s="150">
        <v>26449687</v>
      </c>
    </row>
    <row r="58" spans="1:9" ht="30" customHeight="1" x14ac:dyDescent="0.25">
      <c r="A58" s="81"/>
      <c r="B58" s="149" t="s">
        <v>140</v>
      </c>
      <c r="C58" s="90" t="s">
        <v>139</v>
      </c>
      <c r="D58" s="88" t="s">
        <v>59</v>
      </c>
      <c r="E58" s="89">
        <v>320</v>
      </c>
      <c r="F58" s="84">
        <v>7250</v>
      </c>
      <c r="G58" s="150">
        <v>2320000</v>
      </c>
    </row>
    <row r="59" spans="1:9" ht="30" customHeight="1" x14ac:dyDescent="0.25">
      <c r="A59" s="81"/>
      <c r="B59" s="149" t="s">
        <v>141</v>
      </c>
      <c r="C59" s="90" t="s">
        <v>142</v>
      </c>
      <c r="D59" s="88" t="s">
        <v>56</v>
      </c>
      <c r="E59" s="89">
        <v>14708</v>
      </c>
      <c r="F59" s="84">
        <v>13889</v>
      </c>
      <c r="G59" s="150">
        <v>204279412</v>
      </c>
    </row>
    <row r="60" spans="1:9" ht="30" customHeight="1" x14ac:dyDescent="0.25">
      <c r="A60" s="81"/>
      <c r="B60" s="149" t="s">
        <v>143</v>
      </c>
      <c r="C60" s="90" t="s">
        <v>142</v>
      </c>
      <c r="D60" s="88" t="s">
        <v>59</v>
      </c>
      <c r="E60" s="89">
        <v>5830</v>
      </c>
      <c r="F60" s="84">
        <v>9850</v>
      </c>
      <c r="G60" s="150">
        <v>57425500</v>
      </c>
    </row>
    <row r="61" spans="1:9" ht="30" customHeight="1" x14ac:dyDescent="0.25">
      <c r="A61" s="81"/>
      <c r="B61" s="149" t="s">
        <v>144</v>
      </c>
      <c r="C61" s="90" t="s">
        <v>145</v>
      </c>
      <c r="D61" s="88" t="s">
        <v>56</v>
      </c>
      <c r="E61" s="89">
        <v>25705.617600000001</v>
      </c>
      <c r="F61" s="84">
        <v>17000</v>
      </c>
      <c r="G61" s="150">
        <v>436995499.20000005</v>
      </c>
      <c r="I61" s="167"/>
    </row>
    <row r="62" spans="1:9" ht="30" customHeight="1" x14ac:dyDescent="0.25">
      <c r="A62" s="81"/>
      <c r="B62" s="149" t="s">
        <v>146</v>
      </c>
      <c r="C62" s="90" t="s">
        <v>145</v>
      </c>
      <c r="D62" s="88" t="s">
        <v>59</v>
      </c>
      <c r="E62" s="89">
        <v>3562</v>
      </c>
      <c r="F62" s="84">
        <v>10200</v>
      </c>
      <c r="G62" s="150">
        <v>36332400</v>
      </c>
    </row>
    <row r="63" spans="1:9" ht="30" customHeight="1" x14ac:dyDescent="0.25">
      <c r="A63" s="81"/>
      <c r="B63" s="149" t="s">
        <v>756</v>
      </c>
      <c r="C63" s="90" t="s">
        <v>148</v>
      </c>
      <c r="D63" s="88" t="s">
        <v>56</v>
      </c>
      <c r="E63" s="89">
        <v>5460</v>
      </c>
      <c r="F63" s="84">
        <v>32520</v>
      </c>
      <c r="G63" s="150">
        <v>177559200</v>
      </c>
    </row>
    <row r="64" spans="1:9" ht="30" customHeight="1" x14ac:dyDescent="0.25">
      <c r="A64" s="81"/>
      <c r="B64" s="149" t="s">
        <v>757</v>
      </c>
      <c r="C64" s="90" t="s">
        <v>149</v>
      </c>
      <c r="D64" s="88" t="s">
        <v>56</v>
      </c>
      <c r="E64" s="89">
        <v>82</v>
      </c>
      <c r="F64" s="84">
        <v>30350</v>
      </c>
      <c r="G64" s="150">
        <v>2488700</v>
      </c>
    </row>
    <row r="65" spans="1:7" ht="30" customHeight="1" x14ac:dyDescent="0.25">
      <c r="A65" s="81"/>
      <c r="B65" s="149" t="s">
        <v>147</v>
      </c>
      <c r="C65" s="90" t="s">
        <v>150</v>
      </c>
      <c r="D65" s="88" t="s">
        <v>56</v>
      </c>
      <c r="E65" s="89">
        <v>18732</v>
      </c>
      <c r="F65" s="84">
        <v>9861</v>
      </c>
      <c r="G65" s="150">
        <v>184716252</v>
      </c>
    </row>
    <row r="66" spans="1:7" ht="30" customHeight="1" thickBot="1" x14ac:dyDescent="0.3">
      <c r="A66" s="81"/>
      <c r="B66" s="151"/>
      <c r="C66" s="101" t="s">
        <v>151</v>
      </c>
      <c r="D66" s="102"/>
      <c r="E66" s="102"/>
      <c r="F66" s="103"/>
      <c r="G66" s="152">
        <v>1128566650.2</v>
      </c>
    </row>
    <row r="67" spans="1:7" ht="30" customHeight="1" thickTop="1" x14ac:dyDescent="0.25">
      <c r="A67" s="81"/>
      <c r="B67" s="153">
        <v>6</v>
      </c>
      <c r="C67" s="82" t="s">
        <v>152</v>
      </c>
      <c r="D67" s="83"/>
      <c r="E67" s="83"/>
      <c r="F67" s="84"/>
      <c r="G67" s="150"/>
    </row>
    <row r="68" spans="1:7" ht="41.25" customHeight="1" x14ac:dyDescent="0.25">
      <c r="A68" s="81"/>
      <c r="B68" s="149" t="s">
        <v>153</v>
      </c>
      <c r="C68" s="90" t="s">
        <v>154</v>
      </c>
      <c r="D68" s="88" t="s">
        <v>56</v>
      </c>
      <c r="E68" s="89">
        <v>4993</v>
      </c>
      <c r="F68" s="84">
        <v>94773</v>
      </c>
      <c r="G68" s="150">
        <v>473201589</v>
      </c>
    </row>
    <row r="69" spans="1:7" ht="41.25" customHeight="1" x14ac:dyDescent="0.25">
      <c r="A69" s="81"/>
      <c r="B69" s="149" t="s">
        <v>155</v>
      </c>
      <c r="C69" s="90" t="s">
        <v>156</v>
      </c>
      <c r="D69" s="88" t="s">
        <v>56</v>
      </c>
      <c r="E69" s="89">
        <v>2000</v>
      </c>
      <c r="F69" s="84">
        <v>72850</v>
      </c>
      <c r="G69" s="150">
        <v>145700000</v>
      </c>
    </row>
    <row r="70" spans="1:7" ht="32.25" customHeight="1" x14ac:dyDescent="0.25">
      <c r="A70" s="81"/>
      <c r="B70" s="149" t="s">
        <v>157</v>
      </c>
      <c r="C70" s="90" t="s">
        <v>158</v>
      </c>
      <c r="D70" s="88" t="s">
        <v>56</v>
      </c>
      <c r="E70" s="89">
        <v>82</v>
      </c>
      <c r="F70" s="84">
        <v>153000</v>
      </c>
      <c r="G70" s="150">
        <v>12546000</v>
      </c>
    </row>
    <row r="71" spans="1:7" ht="30" customHeight="1" thickBot="1" x14ac:dyDescent="0.3">
      <c r="A71" s="81"/>
      <c r="B71" s="151"/>
      <c r="C71" s="101" t="s">
        <v>159</v>
      </c>
      <c r="D71" s="102"/>
      <c r="E71" s="102"/>
      <c r="F71" s="103"/>
      <c r="G71" s="152">
        <v>631447589</v>
      </c>
    </row>
    <row r="72" spans="1:7" ht="30" customHeight="1" thickTop="1" x14ac:dyDescent="0.25">
      <c r="A72" s="81"/>
      <c r="B72" s="153">
        <v>7</v>
      </c>
      <c r="C72" s="82" t="s">
        <v>160</v>
      </c>
      <c r="D72" s="83"/>
      <c r="E72" s="83"/>
      <c r="F72" s="84"/>
      <c r="G72" s="150"/>
    </row>
    <row r="73" spans="1:7" ht="28.5" customHeight="1" x14ac:dyDescent="0.25">
      <c r="A73" s="81"/>
      <c r="B73" s="149" t="s">
        <v>161</v>
      </c>
      <c r="C73" s="90" t="s">
        <v>162</v>
      </c>
      <c r="D73" s="88" t="s">
        <v>56</v>
      </c>
      <c r="E73" s="89">
        <v>11315</v>
      </c>
      <c r="F73" s="84">
        <v>70250</v>
      </c>
      <c r="G73" s="150">
        <v>794878750</v>
      </c>
    </row>
    <row r="74" spans="1:7" ht="28.5" customHeight="1" x14ac:dyDescent="0.25">
      <c r="A74" s="81"/>
      <c r="B74" s="149" t="s">
        <v>163</v>
      </c>
      <c r="C74" s="90" t="s">
        <v>614</v>
      </c>
      <c r="D74" s="88" t="s">
        <v>56</v>
      </c>
      <c r="E74" s="89">
        <v>850</v>
      </c>
      <c r="F74" s="84">
        <v>103325</v>
      </c>
      <c r="G74" s="150">
        <v>87826250</v>
      </c>
    </row>
    <row r="75" spans="1:7" ht="28.5" customHeight="1" x14ac:dyDescent="0.25">
      <c r="A75" s="81"/>
      <c r="B75" s="149" t="s">
        <v>615</v>
      </c>
      <c r="C75" s="90" t="s">
        <v>164</v>
      </c>
      <c r="D75" s="88" t="s">
        <v>56</v>
      </c>
      <c r="E75" s="89">
        <v>2038</v>
      </c>
      <c r="F75" s="84">
        <v>45220</v>
      </c>
      <c r="G75" s="150">
        <v>92158360</v>
      </c>
    </row>
    <row r="76" spans="1:7" ht="30" customHeight="1" thickBot="1" x14ac:dyDescent="0.3">
      <c r="A76" s="81"/>
      <c r="B76" s="151"/>
      <c r="C76" s="101" t="s">
        <v>165</v>
      </c>
      <c r="D76" s="102"/>
      <c r="E76" s="102"/>
      <c r="F76" s="103"/>
      <c r="G76" s="152">
        <v>974863360</v>
      </c>
    </row>
    <row r="77" spans="1:7" ht="30" customHeight="1" thickTop="1" x14ac:dyDescent="0.25">
      <c r="A77" s="81"/>
      <c r="B77" s="153">
        <v>8</v>
      </c>
      <c r="C77" s="82" t="s">
        <v>166</v>
      </c>
      <c r="D77" s="83"/>
      <c r="E77" s="83"/>
      <c r="F77" s="84"/>
      <c r="G77" s="150"/>
    </row>
    <row r="78" spans="1:7" ht="30" customHeight="1" x14ac:dyDescent="0.25">
      <c r="A78" s="81"/>
      <c r="B78" s="149">
        <v>8.1</v>
      </c>
      <c r="C78" s="90" t="s">
        <v>167</v>
      </c>
      <c r="D78" s="88" t="s">
        <v>56</v>
      </c>
      <c r="E78" s="89">
        <v>149</v>
      </c>
      <c r="F78" s="84">
        <v>75780</v>
      </c>
      <c r="G78" s="150">
        <v>11291220</v>
      </c>
    </row>
    <row r="79" spans="1:7" ht="30" customHeight="1" x14ac:dyDescent="0.25">
      <c r="A79" s="81"/>
      <c r="B79" s="149">
        <v>8.1999999999999993</v>
      </c>
      <c r="C79" s="90" t="s">
        <v>168</v>
      </c>
      <c r="D79" s="88" t="s">
        <v>56</v>
      </c>
      <c r="E79" s="89">
        <v>110</v>
      </c>
      <c r="F79" s="84">
        <v>155250</v>
      </c>
      <c r="G79" s="150">
        <v>17077500</v>
      </c>
    </row>
    <row r="80" spans="1:7" ht="30" customHeight="1" x14ac:dyDescent="0.25">
      <c r="A80" s="81"/>
      <c r="B80" s="149">
        <v>8.3000000000000007</v>
      </c>
      <c r="C80" s="90" t="s">
        <v>169</v>
      </c>
      <c r="D80" s="88" t="s">
        <v>56</v>
      </c>
      <c r="E80" s="89">
        <v>2650</v>
      </c>
      <c r="F80" s="84">
        <v>130000</v>
      </c>
      <c r="G80" s="150">
        <v>344500000</v>
      </c>
    </row>
    <row r="81" spans="1:7" ht="30" customHeight="1" thickBot="1" x14ac:dyDescent="0.3">
      <c r="A81" s="81"/>
      <c r="B81" s="151"/>
      <c r="C81" s="101" t="s">
        <v>170</v>
      </c>
      <c r="D81" s="102"/>
      <c r="E81" s="102"/>
      <c r="F81" s="103"/>
      <c r="G81" s="152">
        <v>372868720</v>
      </c>
    </row>
    <row r="82" spans="1:7" ht="30" customHeight="1" thickTop="1" x14ac:dyDescent="0.25">
      <c r="A82" s="81"/>
      <c r="B82" s="153">
        <v>9</v>
      </c>
      <c r="C82" s="82" t="s">
        <v>171</v>
      </c>
      <c r="D82" s="83"/>
      <c r="E82" s="83"/>
      <c r="F82" s="84"/>
      <c r="G82" s="150"/>
    </row>
    <row r="83" spans="1:7" ht="30" customHeight="1" x14ac:dyDescent="0.25">
      <c r="A83" s="81"/>
      <c r="B83" s="149" t="s">
        <v>172</v>
      </c>
      <c r="C83" s="90" t="s">
        <v>173</v>
      </c>
      <c r="D83" s="88" t="s">
        <v>56</v>
      </c>
      <c r="E83" s="89">
        <v>622.5</v>
      </c>
      <c r="F83" s="84">
        <v>166286.00000000006</v>
      </c>
      <c r="G83" s="150">
        <v>103513035.00000003</v>
      </c>
    </row>
    <row r="84" spans="1:7" ht="30" customHeight="1" x14ac:dyDescent="0.25">
      <c r="A84" s="81"/>
      <c r="B84" s="149" t="s">
        <v>174</v>
      </c>
      <c r="C84" s="90" t="s">
        <v>175</v>
      </c>
      <c r="D84" s="88" t="s">
        <v>56</v>
      </c>
      <c r="E84" s="89">
        <v>1073</v>
      </c>
      <c r="F84" s="84">
        <v>65380</v>
      </c>
      <c r="G84" s="150">
        <v>70152740</v>
      </c>
    </row>
    <row r="85" spans="1:7" ht="30" customHeight="1" x14ac:dyDescent="0.25">
      <c r="A85" s="81"/>
      <c r="B85" s="149" t="s">
        <v>176</v>
      </c>
      <c r="C85" s="90" t="s">
        <v>177</v>
      </c>
      <c r="D85" s="88" t="s">
        <v>56</v>
      </c>
      <c r="E85" s="89">
        <v>464</v>
      </c>
      <c r="F85" s="84">
        <v>62965</v>
      </c>
      <c r="G85" s="150">
        <v>29215760</v>
      </c>
    </row>
    <row r="86" spans="1:7" ht="33.75" customHeight="1" x14ac:dyDescent="0.25">
      <c r="A86" s="81"/>
      <c r="B86" s="149" t="s">
        <v>178</v>
      </c>
      <c r="C86" s="90" t="s">
        <v>519</v>
      </c>
      <c r="D86" s="88" t="s">
        <v>56</v>
      </c>
      <c r="E86" s="89">
        <v>3864</v>
      </c>
      <c r="F86" s="84">
        <v>120350</v>
      </c>
      <c r="G86" s="150">
        <v>465032400</v>
      </c>
    </row>
    <row r="87" spans="1:7" ht="30" customHeight="1" x14ac:dyDescent="0.25">
      <c r="A87" s="81"/>
      <c r="B87" s="149" t="s">
        <v>179</v>
      </c>
      <c r="C87" s="90" t="s">
        <v>180</v>
      </c>
      <c r="D87" s="88" t="s">
        <v>59</v>
      </c>
      <c r="E87" s="89">
        <v>1677</v>
      </c>
      <c r="F87" s="84">
        <v>43580</v>
      </c>
      <c r="G87" s="150">
        <v>73083660</v>
      </c>
    </row>
    <row r="88" spans="1:7" ht="30" customHeight="1" x14ac:dyDescent="0.25">
      <c r="A88" s="81"/>
      <c r="B88" s="149" t="s">
        <v>181</v>
      </c>
      <c r="C88" s="90" t="s">
        <v>520</v>
      </c>
      <c r="D88" s="88" t="s">
        <v>56</v>
      </c>
      <c r="E88" s="89">
        <v>3030</v>
      </c>
      <c r="F88" s="84">
        <v>126337</v>
      </c>
      <c r="G88" s="150">
        <v>382801110</v>
      </c>
    </row>
    <row r="89" spans="1:7" ht="30" customHeight="1" x14ac:dyDescent="0.25">
      <c r="A89" s="81"/>
      <c r="B89" s="149" t="s">
        <v>182</v>
      </c>
      <c r="C89" s="90" t="s">
        <v>183</v>
      </c>
      <c r="D89" s="88" t="s">
        <v>56</v>
      </c>
      <c r="E89" s="89">
        <v>3150</v>
      </c>
      <c r="F89" s="84">
        <v>105000</v>
      </c>
      <c r="G89" s="150">
        <v>330750000</v>
      </c>
    </row>
    <row r="90" spans="1:7" ht="30" customHeight="1" x14ac:dyDescent="0.25">
      <c r="A90" s="81"/>
      <c r="B90" s="149" t="s">
        <v>184</v>
      </c>
      <c r="C90" s="90" t="s">
        <v>521</v>
      </c>
      <c r="D90" s="88" t="s">
        <v>56</v>
      </c>
      <c r="E90" s="89">
        <v>216</v>
      </c>
      <c r="F90" s="84">
        <v>76709</v>
      </c>
      <c r="G90" s="150">
        <v>16569144</v>
      </c>
    </row>
    <row r="91" spans="1:7" ht="30" customHeight="1" x14ac:dyDescent="0.25">
      <c r="A91" s="81"/>
      <c r="B91" s="149" t="s">
        <v>758</v>
      </c>
      <c r="C91" s="90" t="s">
        <v>185</v>
      </c>
      <c r="D91" s="88" t="s">
        <v>56</v>
      </c>
      <c r="E91" s="89">
        <v>1130.2</v>
      </c>
      <c r="F91" s="84">
        <v>75434</v>
      </c>
      <c r="G91" s="150">
        <v>85255506.799999997</v>
      </c>
    </row>
    <row r="92" spans="1:7" ht="30" customHeight="1" thickBot="1" x14ac:dyDescent="0.3">
      <c r="A92" s="81"/>
      <c r="B92" s="151"/>
      <c r="C92" s="101" t="s">
        <v>186</v>
      </c>
      <c r="D92" s="102"/>
      <c r="E92" s="102"/>
      <c r="F92" s="103"/>
      <c r="G92" s="152">
        <v>1556373355.8</v>
      </c>
    </row>
    <row r="93" spans="1:7" ht="42.75" customHeight="1" thickTop="1" x14ac:dyDescent="0.25">
      <c r="A93" s="81"/>
      <c r="B93" s="153">
        <v>10</v>
      </c>
      <c r="C93" s="82" t="s">
        <v>187</v>
      </c>
      <c r="D93" s="83"/>
      <c r="E93" s="83"/>
      <c r="F93" s="84"/>
      <c r="G93" s="150"/>
    </row>
    <row r="94" spans="1:7" ht="30" customHeight="1" x14ac:dyDescent="0.25">
      <c r="A94" s="81"/>
      <c r="B94" s="154" t="s">
        <v>188</v>
      </c>
      <c r="C94" s="87" t="s">
        <v>189</v>
      </c>
      <c r="D94" s="88"/>
      <c r="E94" s="89"/>
      <c r="F94" s="84"/>
      <c r="G94" s="150"/>
    </row>
    <row r="95" spans="1:7" ht="30" customHeight="1" x14ac:dyDescent="0.25">
      <c r="A95" s="81"/>
      <c r="B95" s="149" t="s">
        <v>190</v>
      </c>
      <c r="C95" s="90" t="s">
        <v>191</v>
      </c>
      <c r="D95" s="88" t="s">
        <v>59</v>
      </c>
      <c r="E95" s="89">
        <v>1662</v>
      </c>
      <c r="F95" s="84">
        <v>2450</v>
      </c>
      <c r="G95" s="150">
        <v>4071900</v>
      </c>
    </row>
    <row r="96" spans="1:7" ht="35.25" customHeight="1" x14ac:dyDescent="0.25">
      <c r="A96" s="81"/>
      <c r="B96" s="149" t="s">
        <v>192</v>
      </c>
      <c r="C96" s="91" t="s">
        <v>74</v>
      </c>
      <c r="D96" s="92" t="s">
        <v>64</v>
      </c>
      <c r="E96" s="89">
        <v>166.20000000000002</v>
      </c>
      <c r="F96" s="84">
        <v>28356</v>
      </c>
      <c r="G96" s="150">
        <v>4712767.2</v>
      </c>
    </row>
    <row r="97" spans="1:7" ht="30" customHeight="1" x14ac:dyDescent="0.25">
      <c r="A97" s="81"/>
      <c r="B97" s="149" t="s">
        <v>193</v>
      </c>
      <c r="C97" s="91" t="s">
        <v>80</v>
      </c>
      <c r="D97" s="92" t="s">
        <v>64</v>
      </c>
      <c r="E97" s="89">
        <v>156.20000000000002</v>
      </c>
      <c r="F97" s="84">
        <v>74771</v>
      </c>
      <c r="G97" s="150">
        <v>11679230.200000001</v>
      </c>
    </row>
    <row r="98" spans="1:7" ht="30" customHeight="1" x14ac:dyDescent="0.25">
      <c r="A98" s="81"/>
      <c r="B98" s="149" t="s">
        <v>194</v>
      </c>
      <c r="C98" s="90" t="s">
        <v>195</v>
      </c>
      <c r="D98" s="88" t="s">
        <v>59</v>
      </c>
      <c r="E98" s="89">
        <v>25</v>
      </c>
      <c r="F98" s="84">
        <v>33320</v>
      </c>
      <c r="G98" s="150">
        <v>833000</v>
      </c>
    </row>
    <row r="99" spans="1:7" ht="28.5" customHeight="1" x14ac:dyDescent="0.25">
      <c r="A99" s="81"/>
      <c r="B99" s="149" t="s">
        <v>196</v>
      </c>
      <c r="C99" s="90" t="s">
        <v>197</v>
      </c>
      <c r="D99" s="88" t="s">
        <v>59</v>
      </c>
      <c r="E99" s="89">
        <v>1203</v>
      </c>
      <c r="F99" s="84">
        <v>22635</v>
      </c>
      <c r="G99" s="150">
        <v>27229905</v>
      </c>
    </row>
    <row r="100" spans="1:7" ht="30" customHeight="1" x14ac:dyDescent="0.25">
      <c r="A100" s="81"/>
      <c r="B100" s="149" t="s">
        <v>198</v>
      </c>
      <c r="C100" s="90" t="s">
        <v>199</v>
      </c>
      <c r="D100" s="88" t="s">
        <v>59</v>
      </c>
      <c r="E100" s="89">
        <v>10</v>
      </c>
      <c r="F100" s="84">
        <v>19750</v>
      </c>
      <c r="G100" s="150">
        <v>197500</v>
      </c>
    </row>
    <row r="101" spans="1:7" ht="30" customHeight="1" x14ac:dyDescent="0.25">
      <c r="A101" s="81"/>
      <c r="B101" s="149" t="s">
        <v>200</v>
      </c>
      <c r="C101" s="90" t="s">
        <v>522</v>
      </c>
      <c r="D101" s="88" t="s">
        <v>59</v>
      </c>
      <c r="E101" s="89">
        <v>15</v>
      </c>
      <c r="F101" s="84">
        <v>16500</v>
      </c>
      <c r="G101" s="150">
        <v>247500</v>
      </c>
    </row>
    <row r="102" spans="1:7" ht="30" customHeight="1" x14ac:dyDescent="0.25">
      <c r="A102" s="81"/>
      <c r="B102" s="149" t="s">
        <v>201</v>
      </c>
      <c r="C102" s="90" t="s">
        <v>523</v>
      </c>
      <c r="D102" s="88" t="s">
        <v>59</v>
      </c>
      <c r="E102" s="89">
        <v>35</v>
      </c>
      <c r="F102" s="84">
        <v>11325</v>
      </c>
      <c r="G102" s="150">
        <v>396375</v>
      </c>
    </row>
    <row r="103" spans="1:7" ht="30" customHeight="1" x14ac:dyDescent="0.25">
      <c r="A103" s="81"/>
      <c r="B103" s="149" t="s">
        <v>202</v>
      </c>
      <c r="C103" s="90" t="s">
        <v>203</v>
      </c>
      <c r="D103" s="88" t="s">
        <v>59</v>
      </c>
      <c r="E103" s="89">
        <v>425</v>
      </c>
      <c r="F103" s="84">
        <v>8750</v>
      </c>
      <c r="G103" s="150">
        <v>3718750</v>
      </c>
    </row>
    <row r="104" spans="1:7" ht="30" customHeight="1" x14ac:dyDescent="0.25">
      <c r="A104" s="81"/>
      <c r="B104" s="149" t="s">
        <v>204</v>
      </c>
      <c r="C104" s="90" t="s">
        <v>205</v>
      </c>
      <c r="D104" s="88" t="s">
        <v>98</v>
      </c>
      <c r="E104" s="89">
        <v>311</v>
      </c>
      <c r="F104" s="84">
        <v>85955</v>
      </c>
      <c r="G104" s="150">
        <v>26732005</v>
      </c>
    </row>
    <row r="105" spans="1:7" ht="30" customHeight="1" x14ac:dyDescent="0.25">
      <c r="A105" s="81"/>
      <c r="B105" s="149" t="s">
        <v>206</v>
      </c>
      <c r="C105" s="90" t="s">
        <v>207</v>
      </c>
      <c r="D105" s="88" t="s">
        <v>98</v>
      </c>
      <c r="E105" s="89">
        <v>313</v>
      </c>
      <c r="F105" s="84">
        <v>25780</v>
      </c>
      <c r="G105" s="150">
        <v>8069140</v>
      </c>
    </row>
    <row r="106" spans="1:7" ht="30" customHeight="1" x14ac:dyDescent="0.25">
      <c r="A106" s="81"/>
      <c r="B106" s="149" t="s">
        <v>208</v>
      </c>
      <c r="C106" s="90" t="s">
        <v>209</v>
      </c>
      <c r="D106" s="88" t="s">
        <v>98</v>
      </c>
      <c r="E106" s="89">
        <v>172</v>
      </c>
      <c r="F106" s="84">
        <v>27216</v>
      </c>
      <c r="G106" s="150">
        <v>4681152</v>
      </c>
    </row>
    <row r="107" spans="1:7" ht="30" customHeight="1" x14ac:dyDescent="0.25">
      <c r="A107" s="81"/>
      <c r="B107" s="149" t="s">
        <v>210</v>
      </c>
      <c r="C107" s="90" t="s">
        <v>211</v>
      </c>
      <c r="D107" s="88" t="s">
        <v>98</v>
      </c>
      <c r="E107" s="89">
        <v>178</v>
      </c>
      <c r="F107" s="84">
        <v>66783</v>
      </c>
      <c r="G107" s="150">
        <v>11887374</v>
      </c>
    </row>
    <row r="108" spans="1:7" ht="30" customHeight="1" x14ac:dyDescent="0.25">
      <c r="A108" s="81"/>
      <c r="B108" s="149" t="s">
        <v>212</v>
      </c>
      <c r="C108" s="90" t="s">
        <v>213</v>
      </c>
      <c r="D108" s="88" t="s">
        <v>59</v>
      </c>
      <c r="E108" s="89">
        <v>1662</v>
      </c>
      <c r="F108" s="84">
        <v>1200</v>
      </c>
      <c r="G108" s="150">
        <v>1994400</v>
      </c>
    </row>
    <row r="109" spans="1:7" ht="30" customHeight="1" x14ac:dyDescent="0.25">
      <c r="A109" s="81"/>
      <c r="B109" s="154" t="s">
        <v>214</v>
      </c>
      <c r="C109" s="87" t="s">
        <v>215</v>
      </c>
      <c r="D109" s="88"/>
      <c r="E109" s="89"/>
      <c r="F109" s="84"/>
      <c r="G109" s="150"/>
    </row>
    <row r="110" spans="1:7" ht="30" customHeight="1" x14ac:dyDescent="0.25">
      <c r="A110" s="81"/>
      <c r="B110" s="149" t="s">
        <v>216</v>
      </c>
      <c r="C110" s="90" t="s">
        <v>191</v>
      </c>
      <c r="D110" s="88" t="s">
        <v>59</v>
      </c>
      <c r="E110" s="89">
        <v>2730</v>
      </c>
      <c r="F110" s="84">
        <v>2450</v>
      </c>
      <c r="G110" s="150">
        <v>6688500</v>
      </c>
    </row>
    <row r="111" spans="1:7" ht="39" customHeight="1" x14ac:dyDescent="0.25">
      <c r="A111" s="81"/>
      <c r="B111" s="149" t="s">
        <v>217</v>
      </c>
      <c r="C111" s="91" t="s">
        <v>74</v>
      </c>
      <c r="D111" s="92" t="s">
        <v>64</v>
      </c>
      <c r="E111" s="89">
        <v>409.5</v>
      </c>
      <c r="F111" s="84">
        <v>28356</v>
      </c>
      <c r="G111" s="150">
        <v>11611782</v>
      </c>
    </row>
    <row r="112" spans="1:7" ht="30" customHeight="1" x14ac:dyDescent="0.25">
      <c r="A112" s="81"/>
      <c r="B112" s="149" t="s">
        <v>218</v>
      </c>
      <c r="C112" s="91" t="s">
        <v>80</v>
      </c>
      <c r="D112" s="92" t="s">
        <v>64</v>
      </c>
      <c r="E112" s="89">
        <v>364.5</v>
      </c>
      <c r="F112" s="84">
        <v>74771</v>
      </c>
      <c r="G112" s="150">
        <v>27254029.5</v>
      </c>
    </row>
    <row r="113" spans="1:7" ht="30" customHeight="1" x14ac:dyDescent="0.25">
      <c r="A113" s="81"/>
      <c r="B113" s="149" t="s">
        <v>219</v>
      </c>
      <c r="C113" s="90" t="s">
        <v>220</v>
      </c>
      <c r="D113" s="88" t="s">
        <v>98</v>
      </c>
      <c r="E113" s="89">
        <v>116</v>
      </c>
      <c r="F113" s="84">
        <v>73264</v>
      </c>
      <c r="G113" s="150">
        <v>8498624</v>
      </c>
    </row>
    <row r="114" spans="1:7" ht="30" customHeight="1" x14ac:dyDescent="0.25">
      <c r="A114" s="93"/>
      <c r="B114" s="149" t="s">
        <v>221</v>
      </c>
      <c r="C114" s="90" t="s">
        <v>222</v>
      </c>
      <c r="D114" s="88" t="s">
        <v>98</v>
      </c>
      <c r="E114" s="89">
        <v>108</v>
      </c>
      <c r="F114" s="84">
        <v>54350</v>
      </c>
      <c r="G114" s="150">
        <v>5869800</v>
      </c>
    </row>
    <row r="115" spans="1:7" ht="30" customHeight="1" x14ac:dyDescent="0.25">
      <c r="A115" s="93"/>
      <c r="B115" s="149" t="s">
        <v>223</v>
      </c>
      <c r="C115" s="90" t="s">
        <v>224</v>
      </c>
      <c r="D115" s="88" t="s">
        <v>98</v>
      </c>
      <c r="E115" s="89">
        <v>126</v>
      </c>
      <c r="F115" s="84">
        <v>36830</v>
      </c>
      <c r="G115" s="150">
        <v>4640580</v>
      </c>
    </row>
    <row r="116" spans="1:7" ht="30" customHeight="1" x14ac:dyDescent="0.25">
      <c r="A116" s="93"/>
      <c r="B116" s="149" t="s">
        <v>225</v>
      </c>
      <c r="C116" s="90" t="s">
        <v>226</v>
      </c>
      <c r="D116" s="88" t="s">
        <v>59</v>
      </c>
      <c r="E116" s="89">
        <v>1005</v>
      </c>
      <c r="F116" s="84">
        <v>37238</v>
      </c>
      <c r="G116" s="150">
        <v>37424190</v>
      </c>
    </row>
    <row r="117" spans="1:7" ht="30" customHeight="1" x14ac:dyDescent="0.25">
      <c r="A117" s="93"/>
      <c r="B117" s="149" t="s">
        <v>227</v>
      </c>
      <c r="C117" s="90" t="s">
        <v>228</v>
      </c>
      <c r="D117" s="88" t="s">
        <v>59</v>
      </c>
      <c r="E117" s="89">
        <v>125</v>
      </c>
      <c r="F117" s="84">
        <v>46750</v>
      </c>
      <c r="G117" s="150">
        <v>5843750</v>
      </c>
    </row>
    <row r="118" spans="1:7" ht="30" customHeight="1" x14ac:dyDescent="0.25">
      <c r="A118" s="93"/>
      <c r="B118" s="149" t="s">
        <v>229</v>
      </c>
      <c r="C118" s="90" t="s">
        <v>230</v>
      </c>
      <c r="D118" s="88" t="s">
        <v>59</v>
      </c>
      <c r="E118" s="89">
        <v>1108</v>
      </c>
      <c r="F118" s="84">
        <v>57222</v>
      </c>
      <c r="G118" s="150">
        <v>63401976</v>
      </c>
    </row>
    <row r="119" spans="1:7" ht="30" customHeight="1" x14ac:dyDescent="0.25">
      <c r="A119" s="93"/>
      <c r="B119" s="149" t="s">
        <v>231</v>
      </c>
      <c r="C119" s="90" t="s">
        <v>232</v>
      </c>
      <c r="D119" s="88" t="s">
        <v>59</v>
      </c>
      <c r="E119" s="89">
        <v>624</v>
      </c>
      <c r="F119" s="84">
        <v>87163</v>
      </c>
      <c r="G119" s="150">
        <v>54389712</v>
      </c>
    </row>
    <row r="120" spans="1:7" ht="30" customHeight="1" x14ac:dyDescent="0.25">
      <c r="A120" s="93"/>
      <c r="B120" s="149" t="s">
        <v>233</v>
      </c>
      <c r="C120" s="90" t="s">
        <v>234</v>
      </c>
      <c r="D120" s="88" t="s">
        <v>98</v>
      </c>
      <c r="E120" s="89">
        <v>8</v>
      </c>
      <c r="F120" s="84">
        <v>417900</v>
      </c>
      <c r="G120" s="150">
        <v>3343200</v>
      </c>
    </row>
    <row r="121" spans="1:7" ht="39" customHeight="1" x14ac:dyDescent="0.25">
      <c r="A121" s="93"/>
      <c r="B121" s="149" t="s">
        <v>235</v>
      </c>
      <c r="C121" s="90" t="s">
        <v>524</v>
      </c>
      <c r="D121" s="88" t="s">
        <v>98</v>
      </c>
      <c r="E121" s="89">
        <v>11</v>
      </c>
      <c r="F121" s="84">
        <v>933198</v>
      </c>
      <c r="G121" s="150">
        <v>10265178</v>
      </c>
    </row>
    <row r="122" spans="1:7" ht="30" customHeight="1" x14ac:dyDescent="0.25">
      <c r="A122" s="93"/>
      <c r="B122" s="149" t="s">
        <v>236</v>
      </c>
      <c r="C122" s="90" t="s">
        <v>237</v>
      </c>
      <c r="D122" s="88" t="s">
        <v>59</v>
      </c>
      <c r="E122" s="89">
        <v>2730</v>
      </c>
      <c r="F122" s="84">
        <v>1200</v>
      </c>
      <c r="G122" s="150">
        <v>3276000</v>
      </c>
    </row>
    <row r="123" spans="1:7" ht="30" customHeight="1" x14ac:dyDescent="0.25">
      <c r="A123" s="93"/>
      <c r="B123" s="154" t="s">
        <v>238</v>
      </c>
      <c r="C123" s="87" t="s">
        <v>239</v>
      </c>
      <c r="D123" s="88"/>
      <c r="E123" s="89"/>
      <c r="F123" s="84"/>
      <c r="G123" s="150"/>
    </row>
    <row r="124" spans="1:7" ht="30" customHeight="1" x14ac:dyDescent="0.25">
      <c r="A124" s="93"/>
      <c r="B124" s="149" t="s">
        <v>240</v>
      </c>
      <c r="C124" s="90" t="s">
        <v>191</v>
      </c>
      <c r="D124" s="88" t="s">
        <v>59</v>
      </c>
      <c r="E124" s="89">
        <v>960</v>
      </c>
      <c r="F124" s="84">
        <v>2450</v>
      </c>
      <c r="G124" s="150">
        <v>2352000</v>
      </c>
    </row>
    <row r="125" spans="1:7" ht="35.25" customHeight="1" x14ac:dyDescent="0.25">
      <c r="A125" s="93"/>
      <c r="B125" s="149" t="s">
        <v>241</v>
      </c>
      <c r="C125" s="91" t="s">
        <v>74</v>
      </c>
      <c r="D125" s="92" t="s">
        <v>64</v>
      </c>
      <c r="E125" s="89">
        <v>144</v>
      </c>
      <c r="F125" s="84">
        <v>28356</v>
      </c>
      <c r="G125" s="150">
        <v>4083264</v>
      </c>
    </row>
    <row r="126" spans="1:7" ht="30" customHeight="1" x14ac:dyDescent="0.25">
      <c r="A126" s="93"/>
      <c r="B126" s="149" t="s">
        <v>242</v>
      </c>
      <c r="C126" s="91" t="s">
        <v>80</v>
      </c>
      <c r="D126" s="92" t="s">
        <v>64</v>
      </c>
      <c r="E126" s="89">
        <v>129</v>
      </c>
      <c r="F126" s="84">
        <v>74771</v>
      </c>
      <c r="G126" s="150">
        <v>9645459</v>
      </c>
    </row>
    <row r="127" spans="1:7" ht="30" customHeight="1" x14ac:dyDescent="0.25">
      <c r="A127" s="93"/>
      <c r="B127" s="149" t="s">
        <v>243</v>
      </c>
      <c r="C127" s="90" t="s">
        <v>244</v>
      </c>
      <c r="D127" s="88" t="s">
        <v>59</v>
      </c>
      <c r="E127" s="89">
        <v>385</v>
      </c>
      <c r="F127" s="84">
        <v>87163</v>
      </c>
      <c r="G127" s="150">
        <v>33557755</v>
      </c>
    </row>
    <row r="128" spans="1:7" ht="30" customHeight="1" x14ac:dyDescent="0.25">
      <c r="A128" s="93"/>
      <c r="B128" s="149" t="s">
        <v>245</v>
      </c>
      <c r="C128" s="90" t="s">
        <v>246</v>
      </c>
      <c r="D128" s="88" t="s">
        <v>59</v>
      </c>
      <c r="E128" s="89">
        <v>575</v>
      </c>
      <c r="F128" s="84">
        <v>57222</v>
      </c>
      <c r="G128" s="150">
        <v>32902650</v>
      </c>
    </row>
    <row r="129" spans="1:7" ht="30" customHeight="1" x14ac:dyDescent="0.25">
      <c r="A129" s="93"/>
      <c r="B129" s="149" t="s">
        <v>247</v>
      </c>
      <c r="C129" s="90" t="s">
        <v>248</v>
      </c>
      <c r="D129" s="88" t="s">
        <v>98</v>
      </c>
      <c r="E129" s="89">
        <v>10</v>
      </c>
      <c r="F129" s="84">
        <v>417900</v>
      </c>
      <c r="G129" s="150">
        <v>4179000</v>
      </c>
    </row>
    <row r="130" spans="1:7" ht="36.75" customHeight="1" x14ac:dyDescent="0.25">
      <c r="A130" s="81"/>
      <c r="B130" s="149" t="s">
        <v>249</v>
      </c>
      <c r="C130" s="90" t="s">
        <v>524</v>
      </c>
      <c r="D130" s="88" t="s">
        <v>98</v>
      </c>
      <c r="E130" s="89">
        <v>10</v>
      </c>
      <c r="F130" s="84">
        <v>933198</v>
      </c>
      <c r="G130" s="150">
        <v>9331980</v>
      </c>
    </row>
    <row r="131" spans="1:7" ht="36.75" customHeight="1" x14ac:dyDescent="0.25">
      <c r="A131" s="81"/>
      <c r="B131" s="154" t="s">
        <v>250</v>
      </c>
      <c r="C131" s="87" t="s">
        <v>45</v>
      </c>
      <c r="D131" s="88"/>
      <c r="E131" s="89"/>
      <c r="F131" s="84"/>
      <c r="G131" s="150"/>
    </row>
    <row r="132" spans="1:7" ht="33" customHeight="1" x14ac:dyDescent="0.25">
      <c r="A132" s="81"/>
      <c r="B132" s="154" t="s">
        <v>251</v>
      </c>
      <c r="C132" s="87" t="s">
        <v>252</v>
      </c>
      <c r="D132" s="88"/>
      <c r="E132" s="89"/>
      <c r="F132" s="84"/>
      <c r="G132" s="150"/>
    </row>
    <row r="133" spans="1:7" ht="30" customHeight="1" x14ac:dyDescent="0.25">
      <c r="A133" s="81"/>
      <c r="B133" s="155" t="s">
        <v>253</v>
      </c>
      <c r="C133" s="104" t="s">
        <v>537</v>
      </c>
      <c r="D133" s="105" t="s">
        <v>277</v>
      </c>
      <c r="E133" s="89">
        <v>1</v>
      </c>
      <c r="F133" s="85">
        <v>27126400</v>
      </c>
      <c r="G133" s="150">
        <v>27126400</v>
      </c>
    </row>
    <row r="134" spans="1:7" ht="23.25" customHeight="1" x14ac:dyDescent="0.25">
      <c r="A134" s="81"/>
      <c r="B134" s="155" t="s">
        <v>254</v>
      </c>
      <c r="C134" s="104" t="s">
        <v>538</v>
      </c>
      <c r="D134" s="105" t="s">
        <v>56</v>
      </c>
      <c r="E134" s="89">
        <v>146</v>
      </c>
      <c r="F134" s="85">
        <v>127400</v>
      </c>
      <c r="G134" s="150">
        <v>18600400</v>
      </c>
    </row>
    <row r="135" spans="1:7" ht="37.5" customHeight="1" x14ac:dyDescent="0.25">
      <c r="A135" s="81"/>
      <c r="B135" s="155" t="s">
        <v>255</v>
      </c>
      <c r="C135" s="104" t="s">
        <v>539</v>
      </c>
      <c r="D135" s="105" t="s">
        <v>277</v>
      </c>
      <c r="E135" s="89">
        <v>20</v>
      </c>
      <c r="F135" s="85">
        <v>16016000</v>
      </c>
      <c r="G135" s="150">
        <v>320320000</v>
      </c>
    </row>
    <row r="136" spans="1:7" ht="24.75" customHeight="1" x14ac:dyDescent="0.25">
      <c r="A136" s="81"/>
      <c r="B136" s="155" t="s">
        <v>256</v>
      </c>
      <c r="C136" s="104" t="s">
        <v>540</v>
      </c>
      <c r="D136" s="105" t="s">
        <v>277</v>
      </c>
      <c r="E136" s="89">
        <v>20</v>
      </c>
      <c r="F136" s="85">
        <v>1799280</v>
      </c>
      <c r="G136" s="150">
        <v>35985600</v>
      </c>
    </row>
    <row r="137" spans="1:7" ht="36.75" customHeight="1" x14ac:dyDescent="0.25">
      <c r="A137" s="81"/>
      <c r="B137" s="155" t="s">
        <v>257</v>
      </c>
      <c r="C137" s="104" t="s">
        <v>541</v>
      </c>
      <c r="D137" s="105" t="s">
        <v>59</v>
      </c>
      <c r="E137" s="89">
        <v>25</v>
      </c>
      <c r="F137" s="85">
        <v>321048</v>
      </c>
      <c r="G137" s="150">
        <v>8026200</v>
      </c>
    </row>
    <row r="138" spans="1:7" ht="36.75" customHeight="1" x14ac:dyDescent="0.25">
      <c r="A138" s="81"/>
      <c r="B138" s="155" t="s">
        <v>258</v>
      </c>
      <c r="C138" s="104" t="s">
        <v>542</v>
      </c>
      <c r="D138" s="105" t="s">
        <v>277</v>
      </c>
      <c r="E138" s="89">
        <v>4</v>
      </c>
      <c r="F138" s="85">
        <v>543200</v>
      </c>
      <c r="G138" s="150">
        <v>2172800</v>
      </c>
    </row>
    <row r="139" spans="1:7" ht="57" customHeight="1" x14ac:dyDescent="0.25">
      <c r="A139" s="81"/>
      <c r="B139" s="155" t="s">
        <v>259</v>
      </c>
      <c r="C139" s="104" t="s">
        <v>543</v>
      </c>
      <c r="D139" s="105" t="s">
        <v>59</v>
      </c>
      <c r="E139" s="89">
        <v>550</v>
      </c>
      <c r="F139" s="85">
        <v>20720</v>
      </c>
      <c r="G139" s="150">
        <v>11396000</v>
      </c>
    </row>
    <row r="140" spans="1:7" ht="36.75" customHeight="1" x14ac:dyDescent="0.25">
      <c r="A140" s="81"/>
      <c r="B140" s="155" t="s">
        <v>260</v>
      </c>
      <c r="C140" s="104" t="s">
        <v>544</v>
      </c>
      <c r="D140" s="105" t="s">
        <v>59</v>
      </c>
      <c r="E140" s="89">
        <v>60</v>
      </c>
      <c r="F140" s="85">
        <v>73371.199999999997</v>
      </c>
      <c r="G140" s="150">
        <v>4402272</v>
      </c>
    </row>
    <row r="141" spans="1:7" ht="36.75" customHeight="1" x14ac:dyDescent="0.25">
      <c r="A141" s="81"/>
      <c r="B141" s="155" t="s">
        <v>261</v>
      </c>
      <c r="C141" s="104" t="s">
        <v>545</v>
      </c>
      <c r="D141" s="105" t="s">
        <v>59</v>
      </c>
      <c r="E141" s="89">
        <v>60</v>
      </c>
      <c r="F141" s="85">
        <v>30002.560000000001</v>
      </c>
      <c r="G141" s="150">
        <v>1800153.6</v>
      </c>
    </row>
    <row r="142" spans="1:7" ht="36.75" customHeight="1" x14ac:dyDescent="0.25">
      <c r="A142" s="81"/>
      <c r="B142" s="155" t="s">
        <v>262</v>
      </c>
      <c r="C142" s="104" t="s">
        <v>546</v>
      </c>
      <c r="D142" s="105" t="s">
        <v>85</v>
      </c>
      <c r="E142" s="89">
        <v>1</v>
      </c>
      <c r="F142" s="85">
        <v>1436467.2</v>
      </c>
      <c r="G142" s="150">
        <v>1436467.2</v>
      </c>
    </row>
    <row r="143" spans="1:7" ht="36.75" customHeight="1" x14ac:dyDescent="0.25">
      <c r="A143" s="81"/>
      <c r="B143" s="155" t="s">
        <v>263</v>
      </c>
      <c r="C143" s="104" t="s">
        <v>547</v>
      </c>
      <c r="D143" s="105" t="s">
        <v>85</v>
      </c>
      <c r="E143" s="89">
        <v>1</v>
      </c>
      <c r="F143" s="85">
        <v>756044.80000000005</v>
      </c>
      <c r="G143" s="150">
        <v>756044.80000000005</v>
      </c>
    </row>
    <row r="144" spans="1:7" ht="36.75" customHeight="1" x14ac:dyDescent="0.25">
      <c r="A144" s="81"/>
      <c r="B144" s="155" t="s">
        <v>264</v>
      </c>
      <c r="C144" s="104" t="s">
        <v>548</v>
      </c>
      <c r="D144" s="105" t="s">
        <v>59</v>
      </c>
      <c r="E144" s="89">
        <v>55</v>
      </c>
      <c r="F144" s="85">
        <v>54331.199999999997</v>
      </c>
      <c r="G144" s="150">
        <v>2988216</v>
      </c>
    </row>
    <row r="145" spans="1:7" ht="36.75" customHeight="1" x14ac:dyDescent="0.25">
      <c r="A145" s="81"/>
      <c r="B145" s="155" t="s">
        <v>552</v>
      </c>
      <c r="C145" s="104" t="s">
        <v>549</v>
      </c>
      <c r="D145" s="105" t="s">
        <v>59</v>
      </c>
      <c r="E145" s="89">
        <v>55</v>
      </c>
      <c r="F145" s="85">
        <v>30002.560000000001</v>
      </c>
      <c r="G145" s="150">
        <v>1650140.8</v>
      </c>
    </row>
    <row r="146" spans="1:7" ht="36.75" customHeight="1" x14ac:dyDescent="0.25">
      <c r="A146" s="81"/>
      <c r="B146" s="155" t="s">
        <v>553</v>
      </c>
      <c r="C146" s="104" t="s">
        <v>550</v>
      </c>
      <c r="D146" s="105" t="s">
        <v>85</v>
      </c>
      <c r="E146" s="89">
        <v>1</v>
      </c>
      <c r="F146" s="85">
        <v>1064806.3999999999</v>
      </c>
      <c r="G146" s="150">
        <v>1064806.3999999999</v>
      </c>
    </row>
    <row r="147" spans="1:7" ht="36.75" customHeight="1" x14ac:dyDescent="0.25">
      <c r="A147" s="81"/>
      <c r="B147" s="155" t="s">
        <v>554</v>
      </c>
      <c r="C147" s="104" t="s">
        <v>551</v>
      </c>
      <c r="D147" s="105" t="s">
        <v>85</v>
      </c>
      <c r="E147" s="89">
        <v>1</v>
      </c>
      <c r="F147" s="85">
        <v>693342.71999999997</v>
      </c>
      <c r="G147" s="150">
        <v>693342.71999999997</v>
      </c>
    </row>
    <row r="148" spans="1:7" ht="36.75" customHeight="1" x14ac:dyDescent="0.25">
      <c r="A148" s="81"/>
      <c r="B148" s="156" t="s">
        <v>265</v>
      </c>
      <c r="C148" s="106" t="s">
        <v>266</v>
      </c>
      <c r="D148" s="105"/>
      <c r="E148" s="89"/>
      <c r="F148" s="84"/>
      <c r="G148" s="150"/>
    </row>
    <row r="149" spans="1:7" ht="36.75" customHeight="1" x14ac:dyDescent="0.25">
      <c r="A149" s="81"/>
      <c r="B149" s="155" t="s">
        <v>267</v>
      </c>
      <c r="C149" s="104" t="s">
        <v>555</v>
      </c>
      <c r="D149" s="105" t="s">
        <v>277</v>
      </c>
      <c r="E149" s="89">
        <v>1</v>
      </c>
      <c r="F149" s="85">
        <v>8247680</v>
      </c>
      <c r="G149" s="150">
        <v>8247680</v>
      </c>
    </row>
    <row r="150" spans="1:7" ht="48.75" customHeight="1" x14ac:dyDescent="0.25">
      <c r="A150" s="81"/>
      <c r="B150" s="155" t="s">
        <v>268</v>
      </c>
      <c r="C150" s="104" t="s">
        <v>540</v>
      </c>
      <c r="D150" s="105" t="s">
        <v>277</v>
      </c>
      <c r="E150" s="89">
        <v>1</v>
      </c>
      <c r="F150" s="85">
        <v>1799280</v>
      </c>
      <c r="G150" s="150">
        <v>1799280</v>
      </c>
    </row>
    <row r="151" spans="1:7" ht="42" customHeight="1" x14ac:dyDescent="0.25">
      <c r="A151" s="81"/>
      <c r="B151" s="155" t="s">
        <v>269</v>
      </c>
      <c r="C151" s="104" t="s">
        <v>541</v>
      </c>
      <c r="D151" s="105" t="s">
        <v>59</v>
      </c>
      <c r="E151" s="89">
        <v>10</v>
      </c>
      <c r="F151" s="85">
        <v>321048</v>
      </c>
      <c r="G151" s="150">
        <v>3210480</v>
      </c>
    </row>
    <row r="152" spans="1:7" ht="36.75" customHeight="1" x14ac:dyDescent="0.25">
      <c r="A152" s="81"/>
      <c r="B152" s="155" t="s">
        <v>270</v>
      </c>
      <c r="C152" s="104" t="s">
        <v>542</v>
      </c>
      <c r="D152" s="105" t="s">
        <v>277</v>
      </c>
      <c r="E152" s="89">
        <v>2</v>
      </c>
      <c r="F152" s="85">
        <v>543200</v>
      </c>
      <c r="G152" s="150">
        <v>1086400</v>
      </c>
    </row>
    <row r="153" spans="1:7" ht="36.75" customHeight="1" x14ac:dyDescent="0.25">
      <c r="A153" s="81"/>
      <c r="B153" s="155" t="s">
        <v>271</v>
      </c>
      <c r="C153" s="104" t="s">
        <v>556</v>
      </c>
      <c r="D153" s="105" t="s">
        <v>277</v>
      </c>
      <c r="E153" s="89">
        <v>1</v>
      </c>
      <c r="F153" s="85">
        <v>168000</v>
      </c>
      <c r="G153" s="150">
        <v>168000</v>
      </c>
    </row>
    <row r="154" spans="1:7" ht="36.75" customHeight="1" x14ac:dyDescent="0.25">
      <c r="A154" s="81"/>
      <c r="B154" s="155" t="s">
        <v>272</v>
      </c>
      <c r="C154" s="104" t="s">
        <v>557</v>
      </c>
      <c r="D154" s="105" t="s">
        <v>277</v>
      </c>
      <c r="E154" s="89">
        <v>1</v>
      </c>
      <c r="F154" s="85">
        <v>2072000</v>
      </c>
      <c r="G154" s="150">
        <v>2072000</v>
      </c>
    </row>
    <row r="155" spans="1:7" ht="36.75" customHeight="1" x14ac:dyDescent="0.25">
      <c r="A155" s="81"/>
      <c r="B155" s="155" t="s">
        <v>273</v>
      </c>
      <c r="C155" s="104" t="s">
        <v>558</v>
      </c>
      <c r="D155" s="105" t="s">
        <v>59</v>
      </c>
      <c r="E155" s="89">
        <v>70</v>
      </c>
      <c r="F155" s="85">
        <v>38016.160000000003</v>
      </c>
      <c r="G155" s="150">
        <v>2661131.2000000002</v>
      </c>
    </row>
    <row r="156" spans="1:7" ht="36.75" customHeight="1" x14ac:dyDescent="0.25">
      <c r="A156" s="81"/>
      <c r="B156" s="155" t="s">
        <v>274</v>
      </c>
      <c r="C156" s="104" t="s">
        <v>559</v>
      </c>
      <c r="D156" s="105" t="s">
        <v>59</v>
      </c>
      <c r="E156" s="89">
        <v>70</v>
      </c>
      <c r="F156" s="85">
        <v>10660.16</v>
      </c>
      <c r="G156" s="150">
        <v>746211.2</v>
      </c>
    </row>
    <row r="157" spans="1:7" ht="36.75" customHeight="1" x14ac:dyDescent="0.25">
      <c r="A157" s="81"/>
      <c r="B157" s="155" t="s">
        <v>563</v>
      </c>
      <c r="C157" s="104" t="s">
        <v>560</v>
      </c>
      <c r="D157" s="105" t="s">
        <v>85</v>
      </c>
      <c r="E157" s="89">
        <v>1</v>
      </c>
      <c r="F157" s="85">
        <v>781132.80000000005</v>
      </c>
      <c r="G157" s="150">
        <v>781132.80000000005</v>
      </c>
    </row>
    <row r="158" spans="1:7" ht="36.75" customHeight="1" x14ac:dyDescent="0.25">
      <c r="A158" s="81"/>
      <c r="B158" s="155" t="s">
        <v>564</v>
      </c>
      <c r="C158" s="104" t="s">
        <v>561</v>
      </c>
      <c r="D158" s="105" t="s">
        <v>85</v>
      </c>
      <c r="E158" s="89">
        <v>1</v>
      </c>
      <c r="F158" s="85">
        <v>468823.03999999998</v>
      </c>
      <c r="G158" s="150">
        <v>468823.03999999998</v>
      </c>
    </row>
    <row r="159" spans="1:7" ht="36.75" customHeight="1" x14ac:dyDescent="0.25">
      <c r="A159" s="81"/>
      <c r="B159" s="155" t="s">
        <v>565</v>
      </c>
      <c r="C159" s="104" t="s">
        <v>562</v>
      </c>
      <c r="D159" s="105" t="s">
        <v>85</v>
      </c>
      <c r="E159" s="89">
        <v>1</v>
      </c>
      <c r="F159" s="85">
        <v>2673664</v>
      </c>
      <c r="G159" s="150">
        <v>2673664</v>
      </c>
    </row>
    <row r="160" spans="1:7" ht="36.75" customHeight="1" x14ac:dyDescent="0.25">
      <c r="A160" s="81"/>
      <c r="B160" s="156" t="s">
        <v>275</v>
      </c>
      <c r="C160" s="106" t="s">
        <v>566</v>
      </c>
      <c r="D160" s="105"/>
      <c r="E160" s="89"/>
      <c r="F160" s="85"/>
      <c r="G160" s="150"/>
    </row>
    <row r="161" spans="1:7" ht="36.75" customHeight="1" x14ac:dyDescent="0.25">
      <c r="A161" s="81"/>
      <c r="B161" s="155" t="s">
        <v>276</v>
      </c>
      <c r="C161" s="104" t="s">
        <v>567</v>
      </c>
      <c r="D161" s="105" t="s">
        <v>277</v>
      </c>
      <c r="E161" s="89">
        <v>1</v>
      </c>
      <c r="F161" s="85">
        <v>13939519.999999143</v>
      </c>
      <c r="G161" s="150">
        <v>13939519.999999143</v>
      </c>
    </row>
    <row r="162" spans="1:7" ht="36.75" customHeight="1" x14ac:dyDescent="0.25">
      <c r="A162" s="81"/>
      <c r="B162" s="155" t="s">
        <v>278</v>
      </c>
      <c r="C162" s="104" t="s">
        <v>540</v>
      </c>
      <c r="D162" s="105" t="s">
        <v>277</v>
      </c>
      <c r="E162" s="89">
        <v>1</v>
      </c>
      <c r="F162" s="85">
        <v>1799280</v>
      </c>
      <c r="G162" s="150">
        <v>1799280</v>
      </c>
    </row>
    <row r="163" spans="1:7" ht="36.75" customHeight="1" x14ac:dyDescent="0.25">
      <c r="A163" s="81"/>
      <c r="B163" s="155" t="s">
        <v>279</v>
      </c>
      <c r="C163" s="104" t="s">
        <v>541</v>
      </c>
      <c r="D163" s="105" t="s">
        <v>59</v>
      </c>
      <c r="E163" s="89">
        <v>8</v>
      </c>
      <c r="F163" s="85">
        <v>321048</v>
      </c>
      <c r="G163" s="150">
        <v>2568384</v>
      </c>
    </row>
    <row r="164" spans="1:7" ht="36.75" customHeight="1" x14ac:dyDescent="0.25">
      <c r="A164" s="81"/>
      <c r="B164" s="155" t="s">
        <v>280</v>
      </c>
      <c r="C164" s="104" t="s">
        <v>542</v>
      </c>
      <c r="D164" s="105" t="s">
        <v>277</v>
      </c>
      <c r="E164" s="89">
        <v>2</v>
      </c>
      <c r="F164" s="85">
        <v>543200</v>
      </c>
      <c r="G164" s="150">
        <v>1086400</v>
      </c>
    </row>
    <row r="165" spans="1:7" ht="36.75" customHeight="1" x14ac:dyDescent="0.25">
      <c r="A165" s="81"/>
      <c r="B165" s="155" t="s">
        <v>281</v>
      </c>
      <c r="C165" s="104" t="s">
        <v>568</v>
      </c>
      <c r="D165" s="105" t="s">
        <v>59</v>
      </c>
      <c r="E165" s="89">
        <v>80</v>
      </c>
      <c r="F165" s="85">
        <v>54331.199999999997</v>
      </c>
      <c r="G165" s="150">
        <v>4346496</v>
      </c>
    </row>
    <row r="166" spans="1:7" ht="36.75" customHeight="1" x14ac:dyDescent="0.25">
      <c r="A166" s="81"/>
      <c r="B166" s="155" t="s">
        <v>572</v>
      </c>
      <c r="C166" s="104" t="s">
        <v>569</v>
      </c>
      <c r="D166" s="105" t="s">
        <v>59</v>
      </c>
      <c r="E166" s="89">
        <v>80</v>
      </c>
      <c r="F166" s="85">
        <v>30002.58</v>
      </c>
      <c r="G166" s="150">
        <v>2400206.4000000004</v>
      </c>
    </row>
    <row r="167" spans="1:7" ht="36.75" customHeight="1" x14ac:dyDescent="0.25">
      <c r="A167" s="81"/>
      <c r="B167" s="155" t="s">
        <v>573</v>
      </c>
      <c r="C167" s="104" t="s">
        <v>570</v>
      </c>
      <c r="D167" s="105" t="s">
        <v>85</v>
      </c>
      <c r="E167" s="89">
        <v>1</v>
      </c>
      <c r="F167" s="85">
        <v>1064806.3999999999</v>
      </c>
      <c r="G167" s="150">
        <v>1064806.3999999999</v>
      </c>
    </row>
    <row r="168" spans="1:7" ht="36.75" customHeight="1" x14ac:dyDescent="0.25">
      <c r="A168" s="81"/>
      <c r="B168" s="155" t="s">
        <v>574</v>
      </c>
      <c r="C168" s="104" t="s">
        <v>571</v>
      </c>
      <c r="D168" s="105" t="s">
        <v>85</v>
      </c>
      <c r="E168" s="89">
        <v>1</v>
      </c>
      <c r="F168" s="85">
        <v>693342.71999999997</v>
      </c>
      <c r="G168" s="150">
        <v>693342.71999999997</v>
      </c>
    </row>
    <row r="169" spans="1:7" ht="36.75" customHeight="1" x14ac:dyDescent="0.25">
      <c r="A169" s="81"/>
      <c r="B169" s="156" t="s">
        <v>282</v>
      </c>
      <c r="C169" s="106" t="s">
        <v>283</v>
      </c>
      <c r="D169" s="105"/>
      <c r="E169" s="89"/>
      <c r="F169" s="85"/>
      <c r="G169" s="150"/>
    </row>
    <row r="170" spans="1:7" ht="36.75" customHeight="1" x14ac:dyDescent="0.25">
      <c r="A170" s="81"/>
      <c r="B170" s="155" t="s">
        <v>284</v>
      </c>
      <c r="C170" s="104" t="s">
        <v>575</v>
      </c>
      <c r="D170" s="105" t="s">
        <v>277</v>
      </c>
      <c r="E170" s="89">
        <v>1</v>
      </c>
      <c r="F170" s="85">
        <v>13939520</v>
      </c>
      <c r="G170" s="150">
        <v>13939520</v>
      </c>
    </row>
    <row r="171" spans="1:7" ht="48.75" customHeight="1" x14ac:dyDescent="0.25">
      <c r="A171" s="81"/>
      <c r="B171" s="155" t="s">
        <v>285</v>
      </c>
      <c r="C171" s="104" t="s">
        <v>538</v>
      </c>
      <c r="D171" s="105" t="s">
        <v>56</v>
      </c>
      <c r="E171" s="89">
        <v>73</v>
      </c>
      <c r="F171" s="85">
        <v>127400</v>
      </c>
      <c r="G171" s="150">
        <v>9300200</v>
      </c>
    </row>
    <row r="172" spans="1:7" ht="36.75" customHeight="1" x14ac:dyDescent="0.25">
      <c r="A172" s="81"/>
      <c r="B172" s="155" t="s">
        <v>286</v>
      </c>
      <c r="C172" s="104" t="s">
        <v>539</v>
      </c>
      <c r="D172" s="105" t="s">
        <v>277</v>
      </c>
      <c r="E172" s="89">
        <v>10</v>
      </c>
      <c r="F172" s="85">
        <v>16016000</v>
      </c>
      <c r="G172" s="150">
        <v>160160000</v>
      </c>
    </row>
    <row r="173" spans="1:7" ht="36.75" customHeight="1" x14ac:dyDescent="0.25">
      <c r="A173" s="81"/>
      <c r="B173" s="155" t="s">
        <v>287</v>
      </c>
      <c r="C173" s="104" t="s">
        <v>540</v>
      </c>
      <c r="D173" s="105" t="s">
        <v>277</v>
      </c>
      <c r="E173" s="89">
        <v>10</v>
      </c>
      <c r="F173" s="85">
        <v>1799280</v>
      </c>
      <c r="G173" s="150">
        <v>17992800</v>
      </c>
    </row>
    <row r="174" spans="1:7" ht="36.75" customHeight="1" x14ac:dyDescent="0.25">
      <c r="A174" s="81"/>
      <c r="B174" s="155" t="s">
        <v>288</v>
      </c>
      <c r="C174" s="104" t="s">
        <v>541</v>
      </c>
      <c r="D174" s="105" t="s">
        <v>59</v>
      </c>
      <c r="E174" s="89">
        <v>25</v>
      </c>
      <c r="F174" s="85">
        <v>321048</v>
      </c>
      <c r="G174" s="150">
        <v>8026200</v>
      </c>
    </row>
    <row r="175" spans="1:7" ht="36.75" customHeight="1" x14ac:dyDescent="0.25">
      <c r="A175" s="81"/>
      <c r="B175" s="155" t="s">
        <v>289</v>
      </c>
      <c r="C175" s="104" t="s">
        <v>542</v>
      </c>
      <c r="D175" s="105" t="s">
        <v>277</v>
      </c>
      <c r="E175" s="89">
        <v>7</v>
      </c>
      <c r="F175" s="85">
        <v>543200</v>
      </c>
      <c r="G175" s="150">
        <v>3802400</v>
      </c>
    </row>
    <row r="176" spans="1:7" ht="36.75" customHeight="1" x14ac:dyDescent="0.25">
      <c r="A176" s="81"/>
      <c r="B176" s="155" t="s">
        <v>290</v>
      </c>
      <c r="C176" s="104" t="s">
        <v>576</v>
      </c>
      <c r="D176" s="105" t="s">
        <v>59</v>
      </c>
      <c r="E176" s="89">
        <v>70</v>
      </c>
      <c r="F176" s="85">
        <v>50046.080000000002</v>
      </c>
      <c r="G176" s="150">
        <v>3503225.6</v>
      </c>
    </row>
    <row r="177" spans="1:7" ht="36.75" customHeight="1" x14ac:dyDescent="0.25">
      <c r="A177" s="81"/>
      <c r="B177" s="155" t="s">
        <v>291</v>
      </c>
      <c r="C177" s="104" t="s">
        <v>577</v>
      </c>
      <c r="D177" s="105" t="s">
        <v>59</v>
      </c>
      <c r="E177" s="89">
        <v>70</v>
      </c>
      <c r="F177" s="85">
        <v>18100.32</v>
      </c>
      <c r="G177" s="150">
        <v>1267022.3999999999</v>
      </c>
    </row>
    <row r="178" spans="1:7" ht="36.75" customHeight="1" x14ac:dyDescent="0.25">
      <c r="A178" s="81"/>
      <c r="B178" s="155" t="s">
        <v>580</v>
      </c>
      <c r="C178" s="104" t="s">
        <v>578</v>
      </c>
      <c r="D178" s="105" t="s">
        <v>85</v>
      </c>
      <c r="E178" s="89">
        <v>1</v>
      </c>
      <c r="F178" s="85">
        <v>781132.80000000005</v>
      </c>
      <c r="G178" s="150">
        <v>781132.80000000005</v>
      </c>
    </row>
    <row r="179" spans="1:7" ht="36.75" customHeight="1" x14ac:dyDescent="0.25">
      <c r="A179" s="81"/>
      <c r="B179" s="155" t="s">
        <v>581</v>
      </c>
      <c r="C179" s="104" t="s">
        <v>579</v>
      </c>
      <c r="D179" s="105" t="s">
        <v>85</v>
      </c>
      <c r="E179" s="89">
        <v>1</v>
      </c>
      <c r="F179" s="85">
        <v>468823.03999999998</v>
      </c>
      <c r="G179" s="150">
        <v>468823.03999999998</v>
      </c>
    </row>
    <row r="180" spans="1:7" ht="36.75" customHeight="1" x14ac:dyDescent="0.25">
      <c r="A180" s="81"/>
      <c r="B180" s="156" t="s">
        <v>292</v>
      </c>
      <c r="C180" s="106" t="s">
        <v>293</v>
      </c>
      <c r="D180" s="105"/>
      <c r="E180" s="89"/>
      <c r="F180" s="85"/>
      <c r="G180" s="150"/>
    </row>
    <row r="181" spans="1:7" ht="57.75" customHeight="1" x14ac:dyDescent="0.25">
      <c r="A181" s="81"/>
      <c r="B181" s="155" t="s">
        <v>294</v>
      </c>
      <c r="C181" s="104" t="s">
        <v>587</v>
      </c>
      <c r="D181" s="105" t="s">
        <v>277</v>
      </c>
      <c r="E181" s="89">
        <v>1</v>
      </c>
      <c r="F181" s="85">
        <v>7988960</v>
      </c>
      <c r="G181" s="150">
        <v>7988960</v>
      </c>
    </row>
    <row r="182" spans="1:7" ht="36.75" customHeight="1" x14ac:dyDescent="0.25">
      <c r="A182" s="81"/>
      <c r="B182" s="155" t="s">
        <v>295</v>
      </c>
      <c r="C182" s="104" t="s">
        <v>538</v>
      </c>
      <c r="D182" s="105" t="s">
        <v>277</v>
      </c>
      <c r="E182" s="89">
        <v>14.6</v>
      </c>
      <c r="F182" s="85">
        <v>127400</v>
      </c>
      <c r="G182" s="150">
        <v>1860040</v>
      </c>
    </row>
    <row r="183" spans="1:7" ht="36.75" customHeight="1" x14ac:dyDescent="0.25">
      <c r="A183" s="81"/>
      <c r="B183" s="155" t="s">
        <v>296</v>
      </c>
      <c r="C183" s="104" t="s">
        <v>539</v>
      </c>
      <c r="D183" s="105" t="s">
        <v>56</v>
      </c>
      <c r="E183" s="89">
        <v>2</v>
      </c>
      <c r="F183" s="85">
        <v>16016000</v>
      </c>
      <c r="G183" s="150">
        <v>32032000</v>
      </c>
    </row>
    <row r="184" spans="1:7" ht="36.75" customHeight="1" x14ac:dyDescent="0.25">
      <c r="A184" s="81"/>
      <c r="B184" s="155" t="s">
        <v>297</v>
      </c>
      <c r="C184" s="104" t="s">
        <v>540</v>
      </c>
      <c r="D184" s="105" t="s">
        <v>277</v>
      </c>
      <c r="E184" s="89">
        <v>2</v>
      </c>
      <c r="F184" s="85">
        <v>1799280</v>
      </c>
      <c r="G184" s="150">
        <v>3598560</v>
      </c>
    </row>
    <row r="185" spans="1:7" ht="36.75" customHeight="1" x14ac:dyDescent="0.25">
      <c r="A185" s="81"/>
      <c r="B185" s="155" t="s">
        <v>298</v>
      </c>
      <c r="C185" s="104" t="s">
        <v>541</v>
      </c>
      <c r="D185" s="105" t="s">
        <v>277</v>
      </c>
      <c r="E185" s="89">
        <v>7</v>
      </c>
      <c r="F185" s="85">
        <v>321048</v>
      </c>
      <c r="G185" s="150">
        <v>2247336</v>
      </c>
    </row>
    <row r="186" spans="1:7" ht="36.75" customHeight="1" x14ac:dyDescent="0.25">
      <c r="A186" s="81"/>
      <c r="B186" s="155" t="s">
        <v>582</v>
      </c>
      <c r="C186" s="104" t="s">
        <v>542</v>
      </c>
      <c r="D186" s="105" t="s">
        <v>59</v>
      </c>
      <c r="E186" s="89">
        <v>4</v>
      </c>
      <c r="F186" s="85">
        <v>543200</v>
      </c>
      <c r="G186" s="150">
        <v>2172800</v>
      </c>
    </row>
    <row r="187" spans="1:7" ht="36.75" customHeight="1" x14ac:dyDescent="0.25">
      <c r="A187" s="81"/>
      <c r="B187" s="155" t="s">
        <v>583</v>
      </c>
      <c r="C187" s="104" t="s">
        <v>576</v>
      </c>
      <c r="D187" s="105" t="s">
        <v>277</v>
      </c>
      <c r="E187" s="89">
        <v>70</v>
      </c>
      <c r="F187" s="85">
        <v>50046.080000000002</v>
      </c>
      <c r="G187" s="150">
        <v>3503225.6</v>
      </c>
    </row>
    <row r="188" spans="1:7" ht="36.75" customHeight="1" x14ac:dyDescent="0.25">
      <c r="A188" s="81"/>
      <c r="B188" s="155" t="s">
        <v>584</v>
      </c>
      <c r="C188" s="104" t="s">
        <v>577</v>
      </c>
      <c r="D188" s="105" t="s">
        <v>59</v>
      </c>
      <c r="E188" s="89">
        <v>70</v>
      </c>
      <c r="F188" s="85">
        <v>18100.32</v>
      </c>
      <c r="G188" s="150">
        <v>1267022.3999999999</v>
      </c>
    </row>
    <row r="189" spans="1:7" ht="36.75" customHeight="1" x14ac:dyDescent="0.25">
      <c r="A189" s="81"/>
      <c r="B189" s="155" t="s">
        <v>585</v>
      </c>
      <c r="C189" s="104" t="s">
        <v>578</v>
      </c>
      <c r="D189" s="105" t="s">
        <v>59</v>
      </c>
      <c r="E189" s="89">
        <v>1</v>
      </c>
      <c r="F189" s="85">
        <v>781132.80000000005</v>
      </c>
      <c r="G189" s="150">
        <v>781132.80000000005</v>
      </c>
    </row>
    <row r="190" spans="1:7" ht="36.75" customHeight="1" x14ac:dyDescent="0.25">
      <c r="A190" s="81"/>
      <c r="B190" s="155" t="s">
        <v>586</v>
      </c>
      <c r="C190" s="104" t="s">
        <v>579</v>
      </c>
      <c r="D190" s="105" t="s">
        <v>85</v>
      </c>
      <c r="E190" s="89">
        <v>1</v>
      </c>
      <c r="F190" s="85">
        <v>468823.03999999998</v>
      </c>
      <c r="G190" s="150">
        <v>468823.03999999998</v>
      </c>
    </row>
    <row r="191" spans="1:7" ht="42.75" customHeight="1" thickBot="1" x14ac:dyDescent="0.3">
      <c r="A191" s="81"/>
      <c r="B191" s="151"/>
      <c r="C191" s="101" t="s">
        <v>299</v>
      </c>
      <c r="D191" s="102"/>
      <c r="E191" s="102"/>
      <c r="F191" s="103"/>
      <c r="G191" s="152">
        <v>1210403732.8599989</v>
      </c>
    </row>
    <row r="192" spans="1:7" ht="30" customHeight="1" thickTop="1" x14ac:dyDescent="0.25">
      <c r="A192" s="81"/>
      <c r="B192" s="153">
        <v>11</v>
      </c>
      <c r="C192" s="82" t="s">
        <v>300</v>
      </c>
      <c r="D192" s="83"/>
      <c r="E192" s="83"/>
      <c r="F192" s="84"/>
      <c r="G192" s="150"/>
    </row>
    <row r="193" spans="1:7" ht="30" customHeight="1" x14ac:dyDescent="0.25">
      <c r="A193" s="81"/>
      <c r="B193" s="149" t="s">
        <v>301</v>
      </c>
      <c r="C193" s="90" t="s">
        <v>302</v>
      </c>
      <c r="D193" s="88" t="s">
        <v>56</v>
      </c>
      <c r="E193" s="89">
        <v>2225.4</v>
      </c>
      <c r="F193" s="84">
        <v>565013</v>
      </c>
      <c r="G193" s="150">
        <v>1257379930.2</v>
      </c>
    </row>
    <row r="194" spans="1:7" ht="30" customHeight="1" x14ac:dyDescent="0.25">
      <c r="A194" s="81"/>
      <c r="B194" s="149" t="s">
        <v>303</v>
      </c>
      <c r="C194" s="90" t="s">
        <v>304</v>
      </c>
      <c r="D194" s="88" t="s">
        <v>98</v>
      </c>
      <c r="E194" s="89">
        <v>1068</v>
      </c>
      <c r="F194" s="84">
        <v>38950</v>
      </c>
      <c r="G194" s="150">
        <v>41598600</v>
      </c>
    </row>
    <row r="195" spans="1:7" ht="30" customHeight="1" thickBot="1" x14ac:dyDescent="0.3">
      <c r="A195" s="81"/>
      <c r="B195" s="151"/>
      <c r="C195" s="101" t="s">
        <v>305</v>
      </c>
      <c r="D195" s="102"/>
      <c r="E195" s="102"/>
      <c r="F195" s="103"/>
      <c r="G195" s="152">
        <v>1298978530.2</v>
      </c>
    </row>
    <row r="196" spans="1:7" ht="30" customHeight="1" thickTop="1" x14ac:dyDescent="0.25">
      <c r="A196" s="81"/>
      <c r="B196" s="153">
        <v>12</v>
      </c>
      <c r="C196" s="82" t="s">
        <v>306</v>
      </c>
      <c r="D196" s="83"/>
      <c r="E196" s="83"/>
      <c r="F196" s="84"/>
      <c r="G196" s="150"/>
    </row>
    <row r="197" spans="1:7" ht="36" customHeight="1" x14ac:dyDescent="0.25">
      <c r="A197" s="81"/>
      <c r="B197" s="149" t="s">
        <v>307</v>
      </c>
      <c r="C197" s="90" t="s">
        <v>309</v>
      </c>
      <c r="D197" s="88" t="s">
        <v>56</v>
      </c>
      <c r="E197" s="99">
        <v>435</v>
      </c>
      <c r="F197" s="84">
        <v>684975</v>
      </c>
      <c r="G197" s="150">
        <v>297964125</v>
      </c>
    </row>
    <row r="198" spans="1:7" ht="36" customHeight="1" x14ac:dyDescent="0.25">
      <c r="A198" s="81"/>
      <c r="B198" s="149" t="s">
        <v>308</v>
      </c>
      <c r="C198" s="90" t="s">
        <v>311</v>
      </c>
      <c r="D198" s="88" t="s">
        <v>56</v>
      </c>
      <c r="E198" s="99">
        <v>48</v>
      </c>
      <c r="F198" s="84">
        <v>684975</v>
      </c>
      <c r="G198" s="150">
        <v>32878800</v>
      </c>
    </row>
    <row r="199" spans="1:7" ht="26.25" customHeight="1" x14ac:dyDescent="0.25">
      <c r="A199" s="81"/>
      <c r="B199" s="149" t="s">
        <v>310</v>
      </c>
      <c r="C199" s="90" t="s">
        <v>313</v>
      </c>
      <c r="D199" s="88" t="s">
        <v>56</v>
      </c>
      <c r="E199" s="99">
        <v>800</v>
      </c>
      <c r="F199" s="84">
        <v>428930</v>
      </c>
      <c r="G199" s="150">
        <v>343144000</v>
      </c>
    </row>
    <row r="200" spans="1:7" ht="30" customHeight="1" x14ac:dyDescent="0.25">
      <c r="A200" s="81"/>
      <c r="B200" s="149" t="s">
        <v>312</v>
      </c>
      <c r="C200" s="90" t="s">
        <v>752</v>
      </c>
      <c r="D200" s="88" t="s">
        <v>98</v>
      </c>
      <c r="E200" s="99">
        <v>239</v>
      </c>
      <c r="F200" s="84">
        <v>971035</v>
      </c>
      <c r="G200" s="150">
        <v>232077365</v>
      </c>
    </row>
    <row r="201" spans="1:7" ht="30" customHeight="1" x14ac:dyDescent="0.25">
      <c r="A201" s="81"/>
      <c r="B201" s="149" t="s">
        <v>314</v>
      </c>
      <c r="C201" s="90" t="s">
        <v>753</v>
      </c>
      <c r="D201" s="88" t="s">
        <v>98</v>
      </c>
      <c r="E201" s="99">
        <v>20</v>
      </c>
      <c r="F201" s="84">
        <v>1868506</v>
      </c>
      <c r="G201" s="150">
        <v>37370120</v>
      </c>
    </row>
    <row r="202" spans="1:7" ht="43.5" customHeight="1" x14ac:dyDescent="0.25">
      <c r="A202" s="81"/>
      <c r="B202" s="149" t="s">
        <v>315</v>
      </c>
      <c r="C202" s="94" t="s">
        <v>317</v>
      </c>
      <c r="D202" s="88" t="s">
        <v>98</v>
      </c>
      <c r="E202" s="99">
        <v>240</v>
      </c>
      <c r="F202" s="84">
        <v>350000</v>
      </c>
      <c r="G202" s="150">
        <v>84000000</v>
      </c>
    </row>
    <row r="203" spans="1:7" ht="30" customHeight="1" x14ac:dyDescent="0.25">
      <c r="A203" s="81"/>
      <c r="B203" s="149" t="s">
        <v>316</v>
      </c>
      <c r="C203" s="90" t="s">
        <v>319</v>
      </c>
      <c r="D203" s="88" t="s">
        <v>59</v>
      </c>
      <c r="E203" s="99">
        <v>1017</v>
      </c>
      <c r="F203" s="84">
        <v>198720</v>
      </c>
      <c r="G203" s="150">
        <v>202098240</v>
      </c>
    </row>
    <row r="204" spans="1:7" ht="54.75" customHeight="1" x14ac:dyDescent="0.25">
      <c r="A204" s="81"/>
      <c r="B204" s="149" t="s">
        <v>318</v>
      </c>
      <c r="C204" s="90" t="s">
        <v>321</v>
      </c>
      <c r="D204" s="88" t="s">
        <v>56</v>
      </c>
      <c r="E204" s="99">
        <v>415.2</v>
      </c>
      <c r="F204" s="84">
        <v>172749</v>
      </c>
      <c r="G204" s="150">
        <v>71725384.799999997</v>
      </c>
    </row>
    <row r="205" spans="1:7" ht="30" customHeight="1" x14ac:dyDescent="0.25">
      <c r="A205" s="81"/>
      <c r="B205" s="149" t="s">
        <v>320</v>
      </c>
      <c r="C205" s="90" t="s">
        <v>323</v>
      </c>
      <c r="D205" s="88" t="s">
        <v>59</v>
      </c>
      <c r="E205" s="99">
        <v>1400</v>
      </c>
      <c r="F205" s="84">
        <v>62856</v>
      </c>
      <c r="G205" s="150">
        <v>87998400</v>
      </c>
    </row>
    <row r="206" spans="1:7" ht="30" customHeight="1" x14ac:dyDescent="0.25">
      <c r="A206" s="81"/>
      <c r="B206" s="149" t="s">
        <v>322</v>
      </c>
      <c r="C206" s="90" t="s">
        <v>325</v>
      </c>
      <c r="D206" s="88" t="s">
        <v>59</v>
      </c>
      <c r="E206" s="99">
        <v>8050</v>
      </c>
      <c r="F206" s="84">
        <v>22646</v>
      </c>
      <c r="G206" s="150">
        <v>182300300</v>
      </c>
    </row>
    <row r="207" spans="1:7" ht="30" customHeight="1" x14ac:dyDescent="0.25">
      <c r="A207" s="81"/>
      <c r="B207" s="149" t="s">
        <v>324</v>
      </c>
      <c r="C207" s="90" t="s">
        <v>327</v>
      </c>
      <c r="D207" s="88" t="s">
        <v>56</v>
      </c>
      <c r="E207" s="99">
        <v>259</v>
      </c>
      <c r="F207" s="84">
        <v>107270</v>
      </c>
      <c r="G207" s="150">
        <v>27782930</v>
      </c>
    </row>
    <row r="208" spans="1:7" ht="30" customHeight="1" x14ac:dyDescent="0.25">
      <c r="A208" s="81"/>
      <c r="B208" s="149" t="s">
        <v>326</v>
      </c>
      <c r="C208" s="90" t="s">
        <v>329</v>
      </c>
      <c r="D208" s="88" t="s">
        <v>56</v>
      </c>
      <c r="E208" s="99">
        <v>233</v>
      </c>
      <c r="F208" s="84">
        <v>19380</v>
      </c>
      <c r="G208" s="150">
        <v>4515540</v>
      </c>
    </row>
    <row r="209" spans="1:9" ht="30" customHeight="1" x14ac:dyDescent="0.25">
      <c r="A209" s="81"/>
      <c r="B209" s="149" t="s">
        <v>328</v>
      </c>
      <c r="C209" s="90" t="s">
        <v>331</v>
      </c>
      <c r="D209" s="88" t="s">
        <v>85</v>
      </c>
      <c r="E209" s="99">
        <v>1</v>
      </c>
      <c r="F209" s="84">
        <v>2850000</v>
      </c>
      <c r="G209" s="150">
        <v>2850000</v>
      </c>
      <c r="H209" s="441"/>
    </row>
    <row r="210" spans="1:9" ht="35.25" customHeight="1" x14ac:dyDescent="0.25">
      <c r="A210" s="81"/>
      <c r="B210" s="149" t="s">
        <v>330</v>
      </c>
      <c r="C210" s="90" t="s">
        <v>333</v>
      </c>
      <c r="D210" s="88" t="s">
        <v>85</v>
      </c>
      <c r="E210" s="99">
        <v>1</v>
      </c>
      <c r="F210" s="84">
        <v>5870900</v>
      </c>
      <c r="G210" s="150">
        <v>5870900</v>
      </c>
      <c r="H210" s="441"/>
      <c r="I210" s="443"/>
    </row>
    <row r="211" spans="1:9" ht="35.25" customHeight="1" x14ac:dyDescent="0.25">
      <c r="A211" s="81"/>
      <c r="B211" s="149" t="s">
        <v>332</v>
      </c>
      <c r="C211" s="90" t="s">
        <v>335</v>
      </c>
      <c r="D211" s="88" t="s">
        <v>98</v>
      </c>
      <c r="E211" s="99">
        <v>31</v>
      </c>
      <c r="F211" s="84">
        <v>767436</v>
      </c>
      <c r="G211" s="150">
        <v>23790516</v>
      </c>
    </row>
    <row r="212" spans="1:9" ht="35.25" customHeight="1" x14ac:dyDescent="0.25">
      <c r="A212" s="81"/>
      <c r="B212" s="149" t="s">
        <v>334</v>
      </c>
      <c r="C212" s="90" t="s">
        <v>337</v>
      </c>
      <c r="D212" s="88" t="s">
        <v>56</v>
      </c>
      <c r="E212" s="99">
        <v>32</v>
      </c>
      <c r="F212" s="84">
        <v>550000</v>
      </c>
      <c r="G212" s="150">
        <v>17600000</v>
      </c>
    </row>
    <row r="213" spans="1:9" ht="35.25" customHeight="1" x14ac:dyDescent="0.25">
      <c r="A213" s="81"/>
      <c r="B213" s="149" t="s">
        <v>336</v>
      </c>
      <c r="C213" s="90" t="s">
        <v>338</v>
      </c>
      <c r="D213" s="88" t="s">
        <v>59</v>
      </c>
      <c r="E213" s="99">
        <v>31</v>
      </c>
      <c r="F213" s="84">
        <v>35800</v>
      </c>
      <c r="G213" s="150">
        <v>1109800</v>
      </c>
    </row>
    <row r="214" spans="1:9" ht="30" customHeight="1" thickBot="1" x14ac:dyDescent="0.3">
      <c r="A214" s="81"/>
      <c r="B214" s="151"/>
      <c r="C214" s="101" t="s">
        <v>339</v>
      </c>
      <c r="D214" s="102"/>
      <c r="E214" s="102"/>
      <c r="F214" s="103"/>
      <c r="G214" s="152">
        <v>1655076420.8</v>
      </c>
    </row>
    <row r="215" spans="1:9" ht="30" customHeight="1" thickTop="1" x14ac:dyDescent="0.25">
      <c r="A215" s="81"/>
      <c r="B215" s="153">
        <v>13</v>
      </c>
      <c r="C215" s="82" t="s">
        <v>340</v>
      </c>
      <c r="D215" s="83"/>
      <c r="E215" s="83"/>
      <c r="F215" s="84"/>
      <c r="G215" s="150"/>
    </row>
    <row r="216" spans="1:9" ht="26.25" customHeight="1" x14ac:dyDescent="0.25">
      <c r="A216" s="81"/>
      <c r="B216" s="149" t="s">
        <v>341</v>
      </c>
      <c r="C216" s="90" t="s">
        <v>624</v>
      </c>
      <c r="D216" s="88" t="s">
        <v>98</v>
      </c>
      <c r="E216" s="99">
        <v>31</v>
      </c>
      <c r="F216" s="84">
        <v>506765</v>
      </c>
      <c r="G216" s="150">
        <v>15709715</v>
      </c>
    </row>
    <row r="217" spans="1:9" ht="28.5" customHeight="1" x14ac:dyDescent="0.25">
      <c r="A217" s="81"/>
      <c r="B217" s="149" t="s">
        <v>342</v>
      </c>
      <c r="C217" s="90" t="s">
        <v>343</v>
      </c>
      <c r="D217" s="88" t="s">
        <v>98</v>
      </c>
      <c r="E217" s="99">
        <v>116</v>
      </c>
      <c r="F217" s="84">
        <v>1086010</v>
      </c>
      <c r="G217" s="150">
        <v>125977160</v>
      </c>
    </row>
    <row r="218" spans="1:9" ht="28.5" customHeight="1" x14ac:dyDescent="0.25">
      <c r="A218" s="81"/>
      <c r="B218" s="149" t="s">
        <v>344</v>
      </c>
      <c r="C218" s="90" t="s">
        <v>525</v>
      </c>
      <c r="D218" s="88" t="s">
        <v>98</v>
      </c>
      <c r="E218" s="99">
        <v>55</v>
      </c>
      <c r="F218" s="84">
        <v>840350</v>
      </c>
      <c r="G218" s="150">
        <v>46219250</v>
      </c>
    </row>
    <row r="219" spans="1:9" ht="38.25" customHeight="1" x14ac:dyDescent="0.25">
      <c r="A219" s="81"/>
      <c r="B219" s="149" t="s">
        <v>345</v>
      </c>
      <c r="C219" s="90" t="s">
        <v>346</v>
      </c>
      <c r="D219" s="88" t="s">
        <v>98</v>
      </c>
      <c r="E219" s="99">
        <v>32</v>
      </c>
      <c r="F219" s="84">
        <v>195780</v>
      </c>
      <c r="G219" s="150">
        <v>6264960</v>
      </c>
    </row>
    <row r="220" spans="1:9" ht="28.5" customHeight="1" x14ac:dyDescent="0.25">
      <c r="A220" s="81"/>
      <c r="B220" s="149" t="s">
        <v>347</v>
      </c>
      <c r="C220" s="90" t="s">
        <v>348</v>
      </c>
      <c r="D220" s="88" t="s">
        <v>98</v>
      </c>
      <c r="E220" s="99">
        <v>32</v>
      </c>
      <c r="F220" s="84">
        <v>187790</v>
      </c>
      <c r="G220" s="150">
        <v>6009280</v>
      </c>
    </row>
    <row r="221" spans="1:9" ht="42.75" customHeight="1" x14ac:dyDescent="0.25">
      <c r="A221" s="81"/>
      <c r="B221" s="149" t="s">
        <v>349</v>
      </c>
      <c r="C221" s="90" t="s">
        <v>350</v>
      </c>
      <c r="D221" s="88" t="s">
        <v>98</v>
      </c>
      <c r="E221" s="99">
        <v>27</v>
      </c>
      <c r="F221" s="84">
        <v>145780</v>
      </c>
      <c r="G221" s="150">
        <v>3936060</v>
      </c>
    </row>
    <row r="222" spans="1:9" ht="32.25" customHeight="1" x14ac:dyDescent="0.25">
      <c r="A222" s="81"/>
      <c r="B222" s="149" t="s">
        <v>351</v>
      </c>
      <c r="C222" s="90" t="s">
        <v>352</v>
      </c>
      <c r="D222" s="88" t="s">
        <v>98</v>
      </c>
      <c r="E222" s="99">
        <v>31</v>
      </c>
      <c r="F222" s="84">
        <v>67830</v>
      </c>
      <c r="G222" s="150">
        <v>2102730</v>
      </c>
    </row>
    <row r="223" spans="1:9" ht="42.75" customHeight="1" x14ac:dyDescent="0.25">
      <c r="A223" s="81"/>
      <c r="B223" s="149" t="s">
        <v>353</v>
      </c>
      <c r="C223" s="90" t="s">
        <v>354</v>
      </c>
      <c r="D223" s="88" t="s">
        <v>56</v>
      </c>
      <c r="E223" s="99">
        <v>52</v>
      </c>
      <c r="F223" s="84">
        <v>488111</v>
      </c>
      <c r="G223" s="150">
        <v>25381772</v>
      </c>
    </row>
    <row r="224" spans="1:9" ht="35.25" customHeight="1" x14ac:dyDescent="0.25">
      <c r="A224" s="81"/>
      <c r="B224" s="149" t="s">
        <v>355</v>
      </c>
      <c r="C224" s="90" t="s">
        <v>356</v>
      </c>
      <c r="D224" s="88" t="s">
        <v>98</v>
      </c>
      <c r="E224" s="99">
        <v>108</v>
      </c>
      <c r="F224" s="84">
        <v>25784</v>
      </c>
      <c r="G224" s="150">
        <v>2784672</v>
      </c>
    </row>
    <row r="225" spans="1:7" ht="30" customHeight="1" thickBot="1" x14ac:dyDescent="0.3">
      <c r="A225" s="81"/>
      <c r="B225" s="151"/>
      <c r="C225" s="101" t="s">
        <v>357</v>
      </c>
      <c r="D225" s="102"/>
      <c r="E225" s="102"/>
      <c r="F225" s="103"/>
      <c r="G225" s="152">
        <v>234385599</v>
      </c>
    </row>
    <row r="226" spans="1:7" ht="30" customHeight="1" thickTop="1" x14ac:dyDescent="0.25">
      <c r="A226" s="81"/>
      <c r="B226" s="153">
        <v>14</v>
      </c>
      <c r="C226" s="82" t="s">
        <v>358</v>
      </c>
      <c r="D226" s="83"/>
      <c r="E226" s="83"/>
      <c r="F226" s="84"/>
      <c r="G226" s="150"/>
    </row>
    <row r="227" spans="1:7" ht="30" customHeight="1" x14ac:dyDescent="0.25">
      <c r="A227" s="81"/>
      <c r="B227" s="149" t="s">
        <v>359</v>
      </c>
      <c r="C227" s="90" t="s">
        <v>360</v>
      </c>
      <c r="D227" s="88" t="s">
        <v>98</v>
      </c>
      <c r="E227" s="89">
        <v>2</v>
      </c>
      <c r="F227" s="123">
        <v>35175000</v>
      </c>
      <c r="G227" s="150">
        <v>70350000</v>
      </c>
    </row>
    <row r="228" spans="1:7" ht="54" customHeight="1" x14ac:dyDescent="0.25">
      <c r="A228" s="81"/>
      <c r="B228" s="149" t="s">
        <v>361</v>
      </c>
      <c r="C228" s="90" t="s">
        <v>362</v>
      </c>
      <c r="D228" s="88" t="s">
        <v>98</v>
      </c>
      <c r="E228" s="89">
        <v>2</v>
      </c>
      <c r="F228" s="84">
        <v>166400000</v>
      </c>
      <c r="G228" s="150">
        <v>332800000</v>
      </c>
    </row>
    <row r="229" spans="1:7" ht="30" customHeight="1" thickBot="1" x14ac:dyDescent="0.3">
      <c r="A229" s="81"/>
      <c r="B229" s="151"/>
      <c r="C229" s="101" t="s">
        <v>363</v>
      </c>
      <c r="D229" s="102"/>
      <c r="E229" s="102"/>
      <c r="F229" s="103"/>
      <c r="G229" s="152">
        <v>403150000</v>
      </c>
    </row>
    <row r="230" spans="1:7" ht="30" customHeight="1" thickTop="1" x14ac:dyDescent="0.25">
      <c r="A230" s="81"/>
      <c r="B230" s="153">
        <v>15</v>
      </c>
      <c r="C230" s="82" t="s">
        <v>364</v>
      </c>
      <c r="D230" s="83"/>
      <c r="E230" s="83"/>
      <c r="F230" s="84"/>
      <c r="G230" s="150"/>
    </row>
    <row r="231" spans="1:7" ht="39.75" customHeight="1" x14ac:dyDescent="0.25">
      <c r="A231" s="81"/>
      <c r="B231" s="149" t="s">
        <v>365</v>
      </c>
      <c r="C231" s="90" t="s">
        <v>526</v>
      </c>
      <c r="D231" s="88" t="s">
        <v>56</v>
      </c>
      <c r="E231" s="89">
        <v>520</v>
      </c>
      <c r="F231" s="84">
        <v>35870</v>
      </c>
      <c r="G231" s="150">
        <v>18652400</v>
      </c>
    </row>
    <row r="232" spans="1:7" ht="30" customHeight="1" thickBot="1" x14ac:dyDescent="0.3">
      <c r="A232" s="81"/>
      <c r="B232" s="151"/>
      <c r="C232" s="101" t="s">
        <v>366</v>
      </c>
      <c r="D232" s="102"/>
      <c r="E232" s="102"/>
      <c r="F232" s="103"/>
      <c r="G232" s="152">
        <v>18652400</v>
      </c>
    </row>
    <row r="233" spans="1:7" ht="30" customHeight="1" thickTop="1" x14ac:dyDescent="0.25">
      <c r="A233" s="81"/>
      <c r="B233" s="153">
        <v>16</v>
      </c>
      <c r="C233" s="82" t="s">
        <v>367</v>
      </c>
      <c r="D233" s="83"/>
      <c r="E233" s="83"/>
      <c r="F233" s="84"/>
      <c r="G233" s="150"/>
    </row>
    <row r="234" spans="1:7" ht="30" customHeight="1" x14ac:dyDescent="0.25">
      <c r="A234" s="81"/>
      <c r="B234" s="149" t="s">
        <v>368</v>
      </c>
      <c r="C234" s="90" t="s">
        <v>369</v>
      </c>
      <c r="D234" s="88" t="s">
        <v>59</v>
      </c>
      <c r="E234" s="89">
        <v>340</v>
      </c>
      <c r="F234" s="84">
        <v>31619</v>
      </c>
      <c r="G234" s="150">
        <v>10750460</v>
      </c>
    </row>
    <row r="235" spans="1:7" ht="30" customHeight="1" x14ac:dyDescent="0.25">
      <c r="A235" s="81"/>
      <c r="B235" s="149" t="s">
        <v>370</v>
      </c>
      <c r="C235" s="90" t="s">
        <v>371</v>
      </c>
      <c r="D235" s="88" t="s">
        <v>59</v>
      </c>
      <c r="E235" s="89">
        <v>1980</v>
      </c>
      <c r="F235" s="84">
        <v>67770</v>
      </c>
      <c r="G235" s="150">
        <v>134184600</v>
      </c>
    </row>
    <row r="236" spans="1:7" ht="30" customHeight="1" x14ac:dyDescent="0.25">
      <c r="A236" s="81"/>
      <c r="B236" s="149" t="s">
        <v>372</v>
      </c>
      <c r="C236" s="90" t="s">
        <v>373</v>
      </c>
      <c r="D236" s="88" t="s">
        <v>56</v>
      </c>
      <c r="E236" s="89">
        <v>7928</v>
      </c>
      <c r="F236" s="84">
        <v>11250</v>
      </c>
      <c r="G236" s="150">
        <v>89190000</v>
      </c>
    </row>
    <row r="237" spans="1:7" ht="30" customHeight="1" x14ac:dyDescent="0.25">
      <c r="A237" s="81"/>
      <c r="B237" s="149" t="s">
        <v>374</v>
      </c>
      <c r="C237" s="90" t="s">
        <v>375</v>
      </c>
      <c r="D237" s="88" t="s">
        <v>64</v>
      </c>
      <c r="E237" s="89">
        <v>1189.2</v>
      </c>
      <c r="F237" s="84">
        <v>135420</v>
      </c>
      <c r="G237" s="150">
        <v>161041464</v>
      </c>
    </row>
    <row r="238" spans="1:7" ht="30" customHeight="1" x14ac:dyDescent="0.25">
      <c r="A238" s="81"/>
      <c r="B238" s="149" t="s">
        <v>376</v>
      </c>
      <c r="C238" s="90" t="s">
        <v>377</v>
      </c>
      <c r="D238" s="88" t="s">
        <v>64</v>
      </c>
      <c r="E238" s="89">
        <v>792.8</v>
      </c>
      <c r="F238" s="84">
        <v>98350</v>
      </c>
      <c r="G238" s="150">
        <v>77971880</v>
      </c>
    </row>
    <row r="239" spans="1:7" ht="30" customHeight="1" x14ac:dyDescent="0.25">
      <c r="A239" s="81"/>
      <c r="B239" s="149" t="s">
        <v>378</v>
      </c>
      <c r="C239" s="90" t="s">
        <v>426</v>
      </c>
      <c r="D239" s="88" t="s">
        <v>56</v>
      </c>
      <c r="E239" s="89">
        <v>7928</v>
      </c>
      <c r="F239" s="84">
        <v>4262</v>
      </c>
      <c r="G239" s="150">
        <v>33789136</v>
      </c>
    </row>
    <row r="240" spans="1:7" ht="30" customHeight="1" x14ac:dyDescent="0.25">
      <c r="A240" s="81"/>
      <c r="B240" s="149" t="s">
        <v>379</v>
      </c>
      <c r="C240" s="90" t="s">
        <v>380</v>
      </c>
      <c r="D240" s="88" t="s">
        <v>56</v>
      </c>
      <c r="E240" s="89">
        <v>7992</v>
      </c>
      <c r="F240" s="84">
        <v>104000</v>
      </c>
      <c r="G240" s="150">
        <v>831168000</v>
      </c>
    </row>
    <row r="241" spans="1:7" ht="30" customHeight="1" x14ac:dyDescent="0.25">
      <c r="A241" s="81"/>
      <c r="B241" s="149" t="s">
        <v>381</v>
      </c>
      <c r="C241" s="90" t="s">
        <v>382</v>
      </c>
      <c r="D241" s="88" t="s">
        <v>56</v>
      </c>
      <c r="E241" s="89">
        <v>7992</v>
      </c>
      <c r="F241" s="84">
        <v>59700</v>
      </c>
      <c r="G241" s="150">
        <v>477122400</v>
      </c>
    </row>
    <row r="242" spans="1:7" ht="30" customHeight="1" x14ac:dyDescent="0.25">
      <c r="A242" s="81"/>
      <c r="B242" s="149" t="s">
        <v>383</v>
      </c>
      <c r="C242" s="90" t="s">
        <v>384</v>
      </c>
      <c r="D242" s="88" t="s">
        <v>385</v>
      </c>
      <c r="E242" s="89">
        <v>1</v>
      </c>
      <c r="F242" s="84">
        <v>10626830</v>
      </c>
      <c r="G242" s="150">
        <v>10626830</v>
      </c>
    </row>
    <row r="243" spans="1:7" ht="30" customHeight="1" thickBot="1" x14ac:dyDescent="0.3">
      <c r="A243" s="81"/>
      <c r="B243" s="151"/>
      <c r="C243" s="101" t="s">
        <v>386</v>
      </c>
      <c r="D243" s="102"/>
      <c r="E243" s="102"/>
      <c r="F243" s="103"/>
      <c r="G243" s="152">
        <v>1825844770</v>
      </c>
    </row>
    <row r="244" spans="1:7" ht="30" customHeight="1" thickTop="1" x14ac:dyDescent="0.25">
      <c r="A244" s="81"/>
      <c r="B244" s="153">
        <v>17</v>
      </c>
      <c r="C244" s="82" t="s">
        <v>387</v>
      </c>
      <c r="D244" s="83"/>
      <c r="E244" s="83"/>
      <c r="F244" s="84"/>
      <c r="G244" s="150"/>
    </row>
    <row r="245" spans="1:7" ht="30" customHeight="1" x14ac:dyDescent="0.25">
      <c r="A245" s="81"/>
      <c r="B245" s="149" t="s">
        <v>388</v>
      </c>
      <c r="C245" s="90" t="s">
        <v>754</v>
      </c>
      <c r="D245" s="88" t="s">
        <v>85</v>
      </c>
      <c r="E245" s="89">
        <v>1</v>
      </c>
      <c r="F245" s="84">
        <v>2048000</v>
      </c>
      <c r="G245" s="150">
        <v>2048000</v>
      </c>
    </row>
    <row r="246" spans="1:7" ht="30" customHeight="1" x14ac:dyDescent="0.25">
      <c r="A246" s="81"/>
      <c r="B246" s="149" t="s">
        <v>389</v>
      </c>
      <c r="C246" s="90" t="s">
        <v>390</v>
      </c>
      <c r="D246" s="88" t="s">
        <v>56</v>
      </c>
      <c r="E246" s="89">
        <v>145</v>
      </c>
      <c r="F246" s="84">
        <v>79950</v>
      </c>
      <c r="G246" s="150">
        <v>11592750</v>
      </c>
    </row>
    <row r="247" spans="1:7" ht="30" customHeight="1" x14ac:dyDescent="0.25">
      <c r="A247" s="81"/>
      <c r="B247" s="149" t="s">
        <v>391</v>
      </c>
      <c r="C247" s="90" t="s">
        <v>392</v>
      </c>
      <c r="D247" s="88" t="s">
        <v>56</v>
      </c>
      <c r="E247" s="89">
        <v>173</v>
      </c>
      <c r="F247" s="84">
        <v>34260</v>
      </c>
      <c r="G247" s="150">
        <v>5926980</v>
      </c>
    </row>
    <row r="248" spans="1:7" ht="30" customHeight="1" x14ac:dyDescent="0.25">
      <c r="A248" s="81"/>
      <c r="B248" s="149" t="s">
        <v>393</v>
      </c>
      <c r="C248" s="90" t="s">
        <v>394</v>
      </c>
      <c r="D248" s="88" t="s">
        <v>56</v>
      </c>
      <c r="E248" s="89">
        <v>123.5</v>
      </c>
      <c r="F248" s="84">
        <v>44580</v>
      </c>
      <c r="G248" s="150">
        <v>5505630</v>
      </c>
    </row>
    <row r="249" spans="1:7" ht="30" customHeight="1" x14ac:dyDescent="0.25">
      <c r="A249" s="81"/>
      <c r="B249" s="149" t="s">
        <v>395</v>
      </c>
      <c r="C249" s="90" t="s">
        <v>396</v>
      </c>
      <c r="D249" s="88" t="s">
        <v>56</v>
      </c>
      <c r="E249" s="89">
        <v>133.80000000000001</v>
      </c>
      <c r="F249" s="84">
        <v>50760</v>
      </c>
      <c r="G249" s="150">
        <v>6791688.0000000009</v>
      </c>
    </row>
    <row r="250" spans="1:7" ht="30" customHeight="1" x14ac:dyDescent="0.25">
      <c r="A250" s="81"/>
      <c r="B250" s="149" t="s">
        <v>397</v>
      </c>
      <c r="C250" s="90" t="s">
        <v>398</v>
      </c>
      <c r="D250" s="88" t="s">
        <v>59</v>
      </c>
      <c r="E250" s="89">
        <v>44</v>
      </c>
      <c r="F250" s="84">
        <v>971730</v>
      </c>
      <c r="G250" s="150">
        <v>42756120</v>
      </c>
    </row>
    <row r="251" spans="1:7" ht="30" customHeight="1" x14ac:dyDescent="0.25">
      <c r="A251" s="81"/>
      <c r="B251" s="149" t="s">
        <v>399</v>
      </c>
      <c r="C251" s="90" t="s">
        <v>400</v>
      </c>
      <c r="D251" s="88" t="s">
        <v>59</v>
      </c>
      <c r="E251" s="89">
        <v>2</v>
      </c>
      <c r="F251" s="84">
        <v>1183220</v>
      </c>
      <c r="G251" s="150">
        <v>2366440</v>
      </c>
    </row>
    <row r="252" spans="1:7" ht="30" customHeight="1" x14ac:dyDescent="0.25">
      <c r="A252" s="81"/>
      <c r="B252" s="149" t="s">
        <v>401</v>
      </c>
      <c r="C252" s="90" t="s">
        <v>402</v>
      </c>
      <c r="D252" s="88" t="s">
        <v>98</v>
      </c>
      <c r="E252" s="89">
        <v>16</v>
      </c>
      <c r="F252" s="84">
        <v>874800</v>
      </c>
      <c r="G252" s="150">
        <v>13996800</v>
      </c>
    </row>
    <row r="253" spans="1:7" ht="30" customHeight="1" x14ac:dyDescent="0.25">
      <c r="A253" s="81"/>
      <c r="B253" s="149" t="s">
        <v>403</v>
      </c>
      <c r="C253" s="90" t="s">
        <v>404</v>
      </c>
      <c r="D253" s="88" t="s">
        <v>98</v>
      </c>
      <c r="E253" s="89">
        <v>32</v>
      </c>
      <c r="F253" s="84">
        <v>1014780</v>
      </c>
      <c r="G253" s="150">
        <v>32472960</v>
      </c>
    </row>
    <row r="254" spans="1:7" ht="30" customHeight="1" x14ac:dyDescent="0.25">
      <c r="A254" s="81"/>
      <c r="B254" s="149" t="s">
        <v>405</v>
      </c>
      <c r="C254" s="90" t="s">
        <v>406</v>
      </c>
      <c r="D254" s="88" t="s">
        <v>98</v>
      </c>
      <c r="E254" s="89">
        <v>14</v>
      </c>
      <c r="F254" s="84">
        <v>1025810</v>
      </c>
      <c r="G254" s="150">
        <v>14361340</v>
      </c>
    </row>
    <row r="255" spans="1:7" ht="30" customHeight="1" x14ac:dyDescent="0.25">
      <c r="A255" s="81"/>
      <c r="B255" s="149" t="s">
        <v>407</v>
      </c>
      <c r="C255" s="90" t="s">
        <v>408</v>
      </c>
      <c r="D255" s="88" t="s">
        <v>98</v>
      </c>
      <c r="E255" s="89">
        <v>2</v>
      </c>
      <c r="F255" s="84">
        <v>995370</v>
      </c>
      <c r="G255" s="150">
        <v>1990740</v>
      </c>
    </row>
    <row r="256" spans="1:7" ht="30" customHeight="1" x14ac:dyDescent="0.25">
      <c r="A256" s="81"/>
      <c r="B256" s="149" t="s">
        <v>409</v>
      </c>
      <c r="C256" s="90" t="s">
        <v>410</v>
      </c>
      <c r="D256" s="88" t="s">
        <v>98</v>
      </c>
      <c r="E256" s="89">
        <v>4</v>
      </c>
      <c r="F256" s="84">
        <v>1124780</v>
      </c>
      <c r="G256" s="150">
        <v>4499120</v>
      </c>
    </row>
    <row r="257" spans="1:7" ht="30" customHeight="1" x14ac:dyDescent="0.25">
      <c r="A257" s="81"/>
      <c r="B257" s="149" t="s">
        <v>411</v>
      </c>
      <c r="C257" s="90" t="s">
        <v>600</v>
      </c>
      <c r="D257" s="88" t="s">
        <v>98</v>
      </c>
      <c r="E257" s="89">
        <v>48</v>
      </c>
      <c r="F257" s="84">
        <v>39188</v>
      </c>
      <c r="G257" s="150">
        <v>1881024</v>
      </c>
    </row>
    <row r="258" spans="1:7" ht="30" customHeight="1" x14ac:dyDescent="0.25">
      <c r="A258" s="81"/>
      <c r="B258" s="149" t="s">
        <v>412</v>
      </c>
      <c r="C258" s="90" t="s">
        <v>601</v>
      </c>
      <c r="D258" s="88" t="s">
        <v>98</v>
      </c>
      <c r="E258" s="89">
        <v>88</v>
      </c>
      <c r="F258" s="84">
        <v>32938</v>
      </c>
      <c r="G258" s="150">
        <v>2898544</v>
      </c>
    </row>
    <row r="259" spans="1:7" ht="30" customHeight="1" x14ac:dyDescent="0.25">
      <c r="A259" s="81"/>
      <c r="B259" s="149" t="s">
        <v>413</v>
      </c>
      <c r="C259" s="90" t="s">
        <v>588</v>
      </c>
      <c r="D259" s="88" t="s">
        <v>56</v>
      </c>
      <c r="E259" s="89">
        <v>48</v>
      </c>
      <c r="F259" s="84">
        <v>41688</v>
      </c>
      <c r="G259" s="150">
        <v>2001024</v>
      </c>
    </row>
    <row r="260" spans="1:7" ht="30" customHeight="1" x14ac:dyDescent="0.25">
      <c r="A260" s="81"/>
      <c r="B260" s="149" t="s">
        <v>415</v>
      </c>
      <c r="C260" s="90" t="s">
        <v>589</v>
      </c>
      <c r="D260" s="88" t="s">
        <v>98</v>
      </c>
      <c r="E260" s="89">
        <v>24</v>
      </c>
      <c r="F260" s="84">
        <v>46688</v>
      </c>
      <c r="G260" s="150">
        <v>1120512</v>
      </c>
    </row>
    <row r="261" spans="1:7" ht="30" customHeight="1" x14ac:dyDescent="0.25">
      <c r="A261" s="81"/>
      <c r="B261" s="149" t="s">
        <v>417</v>
      </c>
      <c r="C261" s="90" t="s">
        <v>590</v>
      </c>
      <c r="D261" s="88" t="s">
        <v>98</v>
      </c>
      <c r="E261" s="89">
        <v>2</v>
      </c>
      <c r="F261" s="84">
        <v>400000</v>
      </c>
      <c r="G261" s="150">
        <v>800000</v>
      </c>
    </row>
    <row r="262" spans="1:7" ht="30" customHeight="1" x14ac:dyDescent="0.25">
      <c r="A262" s="81"/>
      <c r="B262" s="149" t="s">
        <v>419</v>
      </c>
      <c r="C262" s="90" t="s">
        <v>591</v>
      </c>
      <c r="D262" s="88" t="s">
        <v>56</v>
      </c>
      <c r="E262" s="89">
        <v>200</v>
      </c>
      <c r="F262" s="84">
        <v>97832</v>
      </c>
      <c r="G262" s="150">
        <v>19566400</v>
      </c>
    </row>
    <row r="263" spans="1:7" ht="30" customHeight="1" x14ac:dyDescent="0.25">
      <c r="A263" s="81"/>
      <c r="B263" s="149" t="s">
        <v>421</v>
      </c>
      <c r="C263" s="90" t="s">
        <v>135</v>
      </c>
      <c r="D263" s="88" t="s">
        <v>56</v>
      </c>
      <c r="E263" s="89">
        <v>200</v>
      </c>
      <c r="F263" s="84">
        <v>41538</v>
      </c>
      <c r="G263" s="150">
        <v>8307600</v>
      </c>
    </row>
    <row r="264" spans="1:7" ht="30" customHeight="1" x14ac:dyDescent="0.25">
      <c r="A264" s="81"/>
      <c r="B264" s="149" t="s">
        <v>602</v>
      </c>
      <c r="C264" s="90" t="s">
        <v>592</v>
      </c>
      <c r="D264" s="88" t="s">
        <v>56</v>
      </c>
      <c r="E264" s="89">
        <v>200</v>
      </c>
      <c r="F264" s="84">
        <v>83744</v>
      </c>
      <c r="G264" s="150">
        <v>16748800</v>
      </c>
    </row>
    <row r="265" spans="1:7" ht="30" customHeight="1" x14ac:dyDescent="0.25">
      <c r="A265" s="81"/>
      <c r="B265" s="149" t="s">
        <v>603</v>
      </c>
      <c r="C265" s="90" t="s">
        <v>593</v>
      </c>
      <c r="D265" s="88" t="s">
        <v>56</v>
      </c>
      <c r="E265" s="89">
        <v>200</v>
      </c>
      <c r="F265" s="84">
        <v>75434</v>
      </c>
      <c r="G265" s="150">
        <v>15086800</v>
      </c>
    </row>
    <row r="266" spans="1:7" ht="30" customHeight="1" x14ac:dyDescent="0.25">
      <c r="A266" s="81"/>
      <c r="B266" s="149" t="s">
        <v>604</v>
      </c>
      <c r="C266" s="90" t="s">
        <v>594</v>
      </c>
      <c r="D266" s="88" t="s">
        <v>98</v>
      </c>
      <c r="E266" s="89">
        <v>2</v>
      </c>
      <c r="F266" s="84">
        <v>501688</v>
      </c>
      <c r="G266" s="150">
        <v>1003376</v>
      </c>
    </row>
    <row r="267" spans="1:7" ht="30" customHeight="1" x14ac:dyDescent="0.25">
      <c r="A267" s="81"/>
      <c r="B267" s="149" t="s">
        <v>605</v>
      </c>
      <c r="C267" s="90" t="s">
        <v>595</v>
      </c>
      <c r="D267" s="88" t="s">
        <v>56</v>
      </c>
      <c r="E267" s="89">
        <v>52</v>
      </c>
      <c r="F267" s="84">
        <v>37813</v>
      </c>
      <c r="G267" s="150">
        <v>1966276</v>
      </c>
    </row>
    <row r="268" spans="1:7" ht="30" customHeight="1" x14ac:dyDescent="0.25">
      <c r="A268" s="81"/>
      <c r="B268" s="149" t="s">
        <v>606</v>
      </c>
      <c r="C268" s="90" t="s">
        <v>596</v>
      </c>
      <c r="D268" s="88" t="s">
        <v>56</v>
      </c>
      <c r="E268" s="89">
        <v>108</v>
      </c>
      <c r="F268" s="84">
        <v>24813</v>
      </c>
      <c r="G268" s="150">
        <v>2679804</v>
      </c>
    </row>
    <row r="269" spans="1:7" ht="30" customHeight="1" x14ac:dyDescent="0.25">
      <c r="A269" s="81"/>
      <c r="B269" s="149" t="s">
        <v>607</v>
      </c>
      <c r="C269" s="90" t="s">
        <v>597</v>
      </c>
      <c r="D269" s="88" t="s">
        <v>56</v>
      </c>
      <c r="E269" s="89">
        <v>108</v>
      </c>
      <c r="F269" s="84">
        <v>75434</v>
      </c>
      <c r="G269" s="150">
        <v>8146872</v>
      </c>
    </row>
    <row r="270" spans="1:7" ht="30" customHeight="1" x14ac:dyDescent="0.25">
      <c r="A270" s="81"/>
      <c r="B270" s="149" t="s">
        <v>608</v>
      </c>
      <c r="C270" s="90" t="s">
        <v>598</v>
      </c>
      <c r="D270" s="88" t="s">
        <v>56</v>
      </c>
      <c r="E270" s="89">
        <v>4000</v>
      </c>
      <c r="F270" s="84">
        <v>7500</v>
      </c>
      <c r="G270" s="150">
        <v>30000000</v>
      </c>
    </row>
    <row r="271" spans="1:7" ht="30" customHeight="1" x14ac:dyDescent="0.25">
      <c r="A271" s="81"/>
      <c r="B271" s="149" t="s">
        <v>609</v>
      </c>
      <c r="C271" s="90" t="s">
        <v>599</v>
      </c>
      <c r="D271" s="88" t="s">
        <v>85</v>
      </c>
      <c r="E271" s="89">
        <v>2</v>
      </c>
      <c r="F271" s="84">
        <v>1756250</v>
      </c>
      <c r="G271" s="150">
        <v>3512500</v>
      </c>
    </row>
    <row r="272" spans="1:7" ht="37.5" customHeight="1" x14ac:dyDescent="0.25">
      <c r="A272" s="81"/>
      <c r="B272" s="149" t="s">
        <v>610</v>
      </c>
      <c r="C272" s="90" t="s">
        <v>414</v>
      </c>
      <c r="D272" s="88" t="s">
        <v>98</v>
      </c>
      <c r="E272" s="89">
        <v>1</v>
      </c>
      <c r="F272" s="84">
        <v>49780000</v>
      </c>
      <c r="G272" s="150">
        <v>49780000</v>
      </c>
    </row>
    <row r="273" spans="1:7" ht="30" customHeight="1" x14ac:dyDescent="0.25">
      <c r="A273" s="81"/>
      <c r="B273" s="149" t="s">
        <v>611</v>
      </c>
      <c r="C273" s="90" t="s">
        <v>416</v>
      </c>
      <c r="D273" s="88" t="s">
        <v>59</v>
      </c>
      <c r="E273" s="89">
        <v>35</v>
      </c>
      <c r="F273" s="84">
        <v>255830</v>
      </c>
      <c r="G273" s="150">
        <v>8954050</v>
      </c>
    </row>
    <row r="274" spans="1:7" ht="35.25" customHeight="1" x14ac:dyDescent="0.25">
      <c r="A274" s="81"/>
      <c r="B274" s="149" t="s">
        <v>612</v>
      </c>
      <c r="C274" s="90" t="s">
        <v>418</v>
      </c>
      <c r="D274" s="88" t="s">
        <v>59</v>
      </c>
      <c r="E274" s="89">
        <v>95</v>
      </c>
      <c r="F274" s="84">
        <v>115370</v>
      </c>
      <c r="G274" s="150">
        <v>10960150</v>
      </c>
    </row>
    <row r="275" spans="1:7" ht="30" customHeight="1" x14ac:dyDescent="0.25">
      <c r="A275" s="81"/>
      <c r="B275" s="149" t="s">
        <v>613</v>
      </c>
      <c r="C275" s="90" t="s">
        <v>420</v>
      </c>
      <c r="D275" s="88" t="s">
        <v>98</v>
      </c>
      <c r="E275" s="89">
        <v>2</v>
      </c>
      <c r="F275" s="84">
        <v>4850000</v>
      </c>
      <c r="G275" s="150">
        <v>9700000</v>
      </c>
    </row>
    <row r="276" spans="1:7" ht="30" customHeight="1" thickBot="1" x14ac:dyDescent="0.3">
      <c r="A276" s="81"/>
      <c r="B276" s="151"/>
      <c r="C276" s="101" t="s">
        <v>422</v>
      </c>
      <c r="D276" s="102"/>
      <c r="E276" s="102"/>
      <c r="F276" s="103"/>
      <c r="G276" s="152">
        <v>339422300</v>
      </c>
    </row>
    <row r="277" spans="1:7" ht="30" customHeight="1" thickTop="1" x14ac:dyDescent="0.25">
      <c r="A277" s="81"/>
      <c r="B277" s="153">
        <v>18</v>
      </c>
      <c r="C277" s="82" t="s">
        <v>423</v>
      </c>
      <c r="D277" s="83"/>
      <c r="E277" s="83"/>
      <c r="F277" s="84"/>
      <c r="G277" s="150"/>
    </row>
    <row r="278" spans="1:7" ht="30" customHeight="1" x14ac:dyDescent="0.25">
      <c r="A278" s="81"/>
      <c r="B278" s="149" t="s">
        <v>527</v>
      </c>
      <c r="C278" s="90" t="s">
        <v>375</v>
      </c>
      <c r="D278" s="88" t="s">
        <v>64</v>
      </c>
      <c r="E278" s="89">
        <v>784.19999999999993</v>
      </c>
      <c r="F278" s="84">
        <v>135420</v>
      </c>
      <c r="G278" s="150">
        <v>106196363.99999999</v>
      </c>
    </row>
    <row r="279" spans="1:7" ht="30" customHeight="1" x14ac:dyDescent="0.25">
      <c r="A279" s="81"/>
      <c r="B279" s="149" t="s">
        <v>528</v>
      </c>
      <c r="C279" s="90" t="s">
        <v>535</v>
      </c>
      <c r="D279" s="88" t="s">
        <v>64</v>
      </c>
      <c r="E279" s="89">
        <v>784.19999999999993</v>
      </c>
      <c r="F279" s="84">
        <v>98350</v>
      </c>
      <c r="G279" s="150">
        <v>77126070</v>
      </c>
    </row>
    <row r="280" spans="1:7" ht="30" customHeight="1" x14ac:dyDescent="0.25">
      <c r="A280" s="81"/>
      <c r="B280" s="149" t="s">
        <v>529</v>
      </c>
      <c r="C280" s="90" t="s">
        <v>426</v>
      </c>
      <c r="D280" s="88" t="s">
        <v>56</v>
      </c>
      <c r="E280" s="89">
        <v>5228</v>
      </c>
      <c r="F280" s="84">
        <v>4262</v>
      </c>
      <c r="G280" s="150">
        <v>22281736</v>
      </c>
    </row>
    <row r="281" spans="1:7" ht="30" customHeight="1" x14ac:dyDescent="0.25">
      <c r="A281" s="81"/>
      <c r="B281" s="149" t="s">
        <v>424</v>
      </c>
      <c r="C281" s="90" t="s">
        <v>536</v>
      </c>
      <c r="D281" s="88" t="s">
        <v>56</v>
      </c>
      <c r="E281" s="89">
        <v>5228</v>
      </c>
      <c r="F281" s="84">
        <v>57364</v>
      </c>
      <c r="G281" s="150">
        <v>299898992</v>
      </c>
    </row>
    <row r="282" spans="1:7" ht="30" customHeight="1" x14ac:dyDescent="0.25">
      <c r="A282" s="81"/>
      <c r="B282" s="149" t="s">
        <v>425</v>
      </c>
      <c r="C282" s="90" t="s">
        <v>427</v>
      </c>
      <c r="D282" s="88" t="s">
        <v>56</v>
      </c>
      <c r="E282" s="89">
        <v>5228</v>
      </c>
      <c r="F282" s="124">
        <v>292215.82</v>
      </c>
      <c r="G282" s="150">
        <v>1527704295.96</v>
      </c>
    </row>
    <row r="283" spans="1:7" ht="30" customHeight="1" thickBot="1" x14ac:dyDescent="0.3">
      <c r="A283" s="81"/>
      <c r="B283" s="151"/>
      <c r="C283" s="101" t="s">
        <v>428</v>
      </c>
      <c r="D283" s="102"/>
      <c r="E283" s="102"/>
      <c r="F283" s="103"/>
      <c r="G283" s="152">
        <v>2033207457.96</v>
      </c>
    </row>
    <row r="284" spans="1:7" ht="30" customHeight="1" thickTop="1" x14ac:dyDescent="0.25">
      <c r="A284" s="81"/>
      <c r="B284" s="153">
        <v>19</v>
      </c>
      <c r="C284" s="82" t="s">
        <v>429</v>
      </c>
      <c r="D284" s="83"/>
      <c r="E284" s="83"/>
      <c r="F284" s="84"/>
      <c r="G284" s="150"/>
    </row>
    <row r="285" spans="1:7" ht="30" customHeight="1" x14ac:dyDescent="0.25">
      <c r="A285" s="81"/>
      <c r="B285" s="154" t="s">
        <v>662</v>
      </c>
      <c r="C285" s="87" t="s">
        <v>661</v>
      </c>
      <c r="D285" s="88"/>
      <c r="E285" s="125"/>
      <c r="F285" s="84"/>
      <c r="G285" s="150"/>
    </row>
    <row r="286" spans="1:7" ht="39" customHeight="1" x14ac:dyDescent="0.25">
      <c r="A286" s="81"/>
      <c r="B286" s="149" t="s">
        <v>430</v>
      </c>
      <c r="C286" s="142" t="s">
        <v>657</v>
      </c>
      <c r="D286" s="88" t="s">
        <v>627</v>
      </c>
      <c r="E286" s="89">
        <v>21</v>
      </c>
      <c r="F286" s="84">
        <v>2126988</v>
      </c>
      <c r="G286" s="157">
        <v>44666748</v>
      </c>
    </row>
    <row r="287" spans="1:7" ht="39" customHeight="1" x14ac:dyDescent="0.25">
      <c r="A287" s="81"/>
      <c r="B287" s="149" t="s">
        <v>431</v>
      </c>
      <c r="C287" s="143" t="s">
        <v>658</v>
      </c>
      <c r="D287" s="126" t="s">
        <v>627</v>
      </c>
      <c r="E287" s="89">
        <v>30</v>
      </c>
      <c r="F287" s="127">
        <v>1353539</v>
      </c>
      <c r="G287" s="157">
        <v>40606170</v>
      </c>
    </row>
    <row r="288" spans="1:7" ht="30" customHeight="1" x14ac:dyDescent="0.25">
      <c r="A288" s="81"/>
      <c r="B288" s="149" t="s">
        <v>432</v>
      </c>
      <c r="C288" s="143" t="s">
        <v>659</v>
      </c>
      <c r="D288" s="126" t="s">
        <v>627</v>
      </c>
      <c r="E288" s="89">
        <v>1</v>
      </c>
      <c r="F288" s="127">
        <v>17402627</v>
      </c>
      <c r="G288" s="157">
        <v>17402627</v>
      </c>
    </row>
    <row r="289" spans="1:7" ht="30" customHeight="1" x14ac:dyDescent="0.25">
      <c r="A289" s="81"/>
      <c r="B289" s="149" t="s">
        <v>433</v>
      </c>
      <c r="C289" s="142" t="s">
        <v>755</v>
      </c>
      <c r="D289" s="126" t="s">
        <v>627</v>
      </c>
      <c r="E289" s="89">
        <v>1</v>
      </c>
      <c r="F289" s="127">
        <v>33709538</v>
      </c>
      <c r="G289" s="157">
        <v>33709538</v>
      </c>
    </row>
    <row r="290" spans="1:7" ht="30" customHeight="1" x14ac:dyDescent="0.25">
      <c r="A290" s="81"/>
      <c r="B290" s="149" t="s">
        <v>434</v>
      </c>
      <c r="C290" s="142" t="s">
        <v>755</v>
      </c>
      <c r="D290" s="126" t="s">
        <v>627</v>
      </c>
      <c r="E290" s="89">
        <v>2</v>
      </c>
      <c r="F290" s="127">
        <v>13374243</v>
      </c>
      <c r="G290" s="157">
        <v>26748486</v>
      </c>
    </row>
    <row r="291" spans="1:7" ht="30" customHeight="1" x14ac:dyDescent="0.25">
      <c r="A291" s="81"/>
      <c r="B291" s="149" t="s">
        <v>435</v>
      </c>
      <c r="C291" s="142" t="s">
        <v>755</v>
      </c>
      <c r="D291" s="126" t="s">
        <v>627</v>
      </c>
      <c r="E291" s="89">
        <v>2</v>
      </c>
      <c r="F291" s="127">
        <v>8733543</v>
      </c>
      <c r="G291" s="157">
        <v>17467086</v>
      </c>
    </row>
    <row r="292" spans="1:7" ht="30" customHeight="1" x14ac:dyDescent="0.25">
      <c r="A292" s="81"/>
      <c r="B292" s="149" t="s">
        <v>436</v>
      </c>
      <c r="C292" s="143" t="s">
        <v>660</v>
      </c>
      <c r="D292" s="88" t="s">
        <v>627</v>
      </c>
      <c r="E292" s="125">
        <v>16</v>
      </c>
      <c r="F292" s="84">
        <v>1836944</v>
      </c>
      <c r="G292" s="157">
        <v>29391104</v>
      </c>
    </row>
    <row r="293" spans="1:7" ht="30" customHeight="1" x14ac:dyDescent="0.25">
      <c r="A293" s="81"/>
      <c r="B293" s="154" t="s">
        <v>663</v>
      </c>
      <c r="C293" s="87" t="s">
        <v>656</v>
      </c>
      <c r="D293" s="83"/>
      <c r="E293" s="125"/>
      <c r="F293" s="84"/>
      <c r="G293" s="150"/>
    </row>
    <row r="294" spans="1:7" ht="30" customHeight="1" x14ac:dyDescent="0.25">
      <c r="A294" s="81"/>
      <c r="B294" s="158" t="s">
        <v>664</v>
      </c>
      <c r="C294" s="94" t="s">
        <v>655</v>
      </c>
      <c r="D294" s="83" t="s">
        <v>98</v>
      </c>
      <c r="E294" s="89">
        <v>2</v>
      </c>
      <c r="F294" s="127">
        <v>44457910</v>
      </c>
      <c r="G294" s="157">
        <v>88915820</v>
      </c>
    </row>
    <row r="295" spans="1:7" ht="30" customHeight="1" x14ac:dyDescent="0.25">
      <c r="A295" s="81"/>
      <c r="B295" s="154" t="s">
        <v>665</v>
      </c>
      <c r="C295" s="87" t="s">
        <v>654</v>
      </c>
      <c r="D295" s="83"/>
      <c r="E295" s="125"/>
      <c r="F295" s="84"/>
      <c r="G295" s="150"/>
    </row>
    <row r="296" spans="1:7" ht="30" customHeight="1" x14ac:dyDescent="0.25">
      <c r="A296" s="81"/>
      <c r="B296" s="158" t="s">
        <v>666</v>
      </c>
      <c r="C296" s="128" t="s">
        <v>648</v>
      </c>
      <c r="D296" s="83" t="s">
        <v>627</v>
      </c>
      <c r="E296" s="89">
        <v>15</v>
      </c>
      <c r="F296" s="127">
        <v>4640701</v>
      </c>
      <c r="G296" s="157">
        <v>69610515</v>
      </c>
    </row>
    <row r="297" spans="1:7" ht="30" customHeight="1" x14ac:dyDescent="0.25">
      <c r="A297" s="81"/>
      <c r="B297" s="158" t="s">
        <v>667</v>
      </c>
      <c r="C297" s="128" t="s">
        <v>649</v>
      </c>
      <c r="D297" s="83" t="s">
        <v>627</v>
      </c>
      <c r="E297" s="89">
        <v>21</v>
      </c>
      <c r="F297" s="127">
        <v>1291662</v>
      </c>
      <c r="G297" s="157">
        <v>27124902</v>
      </c>
    </row>
    <row r="298" spans="1:7" ht="30" customHeight="1" x14ac:dyDescent="0.25">
      <c r="A298" s="81"/>
      <c r="B298" s="158" t="s">
        <v>668</v>
      </c>
      <c r="C298" s="94" t="s">
        <v>650</v>
      </c>
      <c r="D298" s="83" t="s">
        <v>627</v>
      </c>
      <c r="E298" s="89">
        <v>1</v>
      </c>
      <c r="F298" s="84">
        <v>15469002</v>
      </c>
      <c r="G298" s="157">
        <v>15469002</v>
      </c>
    </row>
    <row r="299" spans="1:7" ht="30" customHeight="1" x14ac:dyDescent="0.25">
      <c r="A299" s="81"/>
      <c r="B299" s="158" t="s">
        <v>669</v>
      </c>
      <c r="C299" s="129" t="s">
        <v>651</v>
      </c>
      <c r="D299" s="130" t="s">
        <v>627</v>
      </c>
      <c r="E299" s="125">
        <v>2</v>
      </c>
      <c r="F299" s="131">
        <v>13922101</v>
      </c>
      <c r="G299" s="157">
        <v>27844202</v>
      </c>
    </row>
    <row r="300" spans="1:7" ht="30" customHeight="1" x14ac:dyDescent="0.25">
      <c r="A300" s="81"/>
      <c r="B300" s="158" t="s">
        <v>670</v>
      </c>
      <c r="C300" s="129" t="s">
        <v>652</v>
      </c>
      <c r="D300" s="130" t="s">
        <v>627</v>
      </c>
      <c r="E300" s="125">
        <v>1</v>
      </c>
      <c r="F300" s="131">
        <v>1740263</v>
      </c>
      <c r="G300" s="157">
        <v>1740263</v>
      </c>
    </row>
    <row r="301" spans="1:7" ht="30" customHeight="1" x14ac:dyDescent="0.25">
      <c r="A301" s="81"/>
      <c r="B301" s="158" t="s">
        <v>671</v>
      </c>
      <c r="C301" s="129" t="s">
        <v>653</v>
      </c>
      <c r="D301" s="130" t="s">
        <v>627</v>
      </c>
      <c r="E301" s="125">
        <v>1</v>
      </c>
      <c r="F301" s="131">
        <v>36738879</v>
      </c>
      <c r="G301" s="157">
        <v>36738879</v>
      </c>
    </row>
    <row r="302" spans="1:7" ht="30" customHeight="1" x14ac:dyDescent="0.25">
      <c r="A302" s="81"/>
      <c r="B302" s="154" t="s">
        <v>672</v>
      </c>
      <c r="C302" s="87" t="s">
        <v>437</v>
      </c>
      <c r="D302" s="88"/>
      <c r="E302" s="125"/>
      <c r="F302" s="125"/>
      <c r="G302" s="150"/>
    </row>
    <row r="303" spans="1:7" ht="47.25" x14ac:dyDescent="0.25">
      <c r="A303" s="81"/>
      <c r="B303" s="158" t="s">
        <v>673</v>
      </c>
      <c r="C303" s="128" t="s">
        <v>632</v>
      </c>
      <c r="D303" s="126" t="s">
        <v>627</v>
      </c>
      <c r="E303" s="89">
        <v>6</v>
      </c>
      <c r="F303" s="127">
        <v>9111242</v>
      </c>
      <c r="G303" s="157">
        <v>54667452</v>
      </c>
    </row>
    <row r="304" spans="1:7" ht="30" customHeight="1" x14ac:dyDescent="0.25">
      <c r="A304" s="81"/>
      <c r="B304" s="158" t="s">
        <v>674</v>
      </c>
      <c r="C304" s="128" t="s">
        <v>633</v>
      </c>
      <c r="D304" s="126" t="s">
        <v>627</v>
      </c>
      <c r="E304" s="89">
        <v>7</v>
      </c>
      <c r="F304" s="127">
        <v>757981</v>
      </c>
      <c r="G304" s="157">
        <v>5305867</v>
      </c>
    </row>
    <row r="305" spans="1:7" ht="30" customHeight="1" x14ac:dyDescent="0.25">
      <c r="A305" s="81"/>
      <c r="B305" s="158" t="s">
        <v>675</v>
      </c>
      <c r="C305" s="128" t="s">
        <v>634</v>
      </c>
      <c r="D305" s="126" t="s">
        <v>627</v>
      </c>
      <c r="E305" s="89">
        <v>200</v>
      </c>
      <c r="F305" s="127">
        <v>23204</v>
      </c>
      <c r="G305" s="157">
        <v>4640800</v>
      </c>
    </row>
    <row r="306" spans="1:7" ht="30" customHeight="1" x14ac:dyDescent="0.25">
      <c r="A306" s="81"/>
      <c r="B306" s="158" t="s">
        <v>676</v>
      </c>
      <c r="C306" s="128" t="s">
        <v>635</v>
      </c>
      <c r="D306" s="126" t="s">
        <v>627</v>
      </c>
      <c r="E306" s="89">
        <v>1</v>
      </c>
      <c r="F306" s="127">
        <v>64575346</v>
      </c>
      <c r="G306" s="157">
        <v>64575346</v>
      </c>
    </row>
    <row r="307" spans="1:7" ht="30" customHeight="1" x14ac:dyDescent="0.25">
      <c r="A307" s="81"/>
      <c r="B307" s="158" t="s">
        <v>677</v>
      </c>
      <c r="C307" s="128" t="s">
        <v>636</v>
      </c>
      <c r="D307" s="126" t="s">
        <v>627</v>
      </c>
      <c r="E307" s="89">
        <v>1</v>
      </c>
      <c r="F307" s="127">
        <v>61876006</v>
      </c>
      <c r="G307" s="157">
        <v>61876006</v>
      </c>
    </row>
    <row r="308" spans="1:7" ht="30" customHeight="1" x14ac:dyDescent="0.25">
      <c r="A308" s="81"/>
      <c r="B308" s="158" t="s">
        <v>678</v>
      </c>
      <c r="C308" s="128" t="s">
        <v>637</v>
      </c>
      <c r="D308" s="126" t="s">
        <v>627</v>
      </c>
      <c r="E308" s="89">
        <v>2</v>
      </c>
      <c r="F308" s="127">
        <v>1454087</v>
      </c>
      <c r="G308" s="157">
        <v>2908174</v>
      </c>
    </row>
    <row r="309" spans="1:7" ht="30" customHeight="1" x14ac:dyDescent="0.25">
      <c r="A309" s="81"/>
      <c r="B309" s="158" t="s">
        <v>679</v>
      </c>
      <c r="C309" s="128" t="s">
        <v>638</v>
      </c>
      <c r="D309" s="126" t="s">
        <v>627</v>
      </c>
      <c r="E309" s="89">
        <v>1</v>
      </c>
      <c r="F309" s="127">
        <v>14927586</v>
      </c>
      <c r="G309" s="157">
        <v>14927586</v>
      </c>
    </row>
    <row r="310" spans="1:7" ht="30" customHeight="1" x14ac:dyDescent="0.25">
      <c r="A310" s="81"/>
      <c r="B310" s="158" t="s">
        <v>680</v>
      </c>
      <c r="C310" s="128" t="s">
        <v>639</v>
      </c>
      <c r="D310" s="126" t="s">
        <v>627</v>
      </c>
      <c r="E310" s="89">
        <v>1</v>
      </c>
      <c r="F310" s="127">
        <v>18980466</v>
      </c>
      <c r="G310" s="157">
        <v>18980466</v>
      </c>
    </row>
    <row r="311" spans="1:7" ht="30" customHeight="1" x14ac:dyDescent="0.25">
      <c r="A311" s="81"/>
      <c r="B311" s="158" t="s">
        <v>681</v>
      </c>
      <c r="C311" s="128" t="s">
        <v>640</v>
      </c>
      <c r="D311" s="126" t="s">
        <v>627</v>
      </c>
      <c r="E311" s="89">
        <v>1</v>
      </c>
      <c r="F311" s="127">
        <v>77345008</v>
      </c>
      <c r="G311" s="157">
        <v>77345008</v>
      </c>
    </row>
    <row r="312" spans="1:7" ht="30" customHeight="1" x14ac:dyDescent="0.25">
      <c r="A312" s="81"/>
      <c r="B312" s="158" t="s">
        <v>682</v>
      </c>
      <c r="C312" s="128" t="s">
        <v>641</v>
      </c>
      <c r="D312" s="126" t="s">
        <v>627</v>
      </c>
      <c r="E312" s="89">
        <v>6</v>
      </c>
      <c r="F312" s="127">
        <v>10054851</v>
      </c>
      <c r="G312" s="157">
        <v>60329106</v>
      </c>
    </row>
    <row r="313" spans="1:7" ht="30" customHeight="1" x14ac:dyDescent="0.25">
      <c r="A313" s="81"/>
      <c r="B313" s="158" t="s">
        <v>683</v>
      </c>
      <c r="C313" s="128" t="s">
        <v>642</v>
      </c>
      <c r="D313" s="126" t="s">
        <v>627</v>
      </c>
      <c r="E313" s="89">
        <v>5</v>
      </c>
      <c r="F313" s="127">
        <v>35888084</v>
      </c>
      <c r="G313" s="157">
        <v>179440420</v>
      </c>
    </row>
    <row r="314" spans="1:7" ht="30" customHeight="1" x14ac:dyDescent="0.25">
      <c r="A314" s="81"/>
      <c r="B314" s="158" t="s">
        <v>684</v>
      </c>
      <c r="C314" s="128" t="s">
        <v>643</v>
      </c>
      <c r="D314" s="126" t="s">
        <v>627</v>
      </c>
      <c r="E314" s="89">
        <v>3</v>
      </c>
      <c r="F314" s="127">
        <v>21304683</v>
      </c>
      <c r="G314" s="157">
        <v>63914049</v>
      </c>
    </row>
    <row r="315" spans="1:7" ht="30" customHeight="1" x14ac:dyDescent="0.25">
      <c r="A315" s="81"/>
      <c r="B315" s="158" t="s">
        <v>685</v>
      </c>
      <c r="C315" s="128" t="s">
        <v>644</v>
      </c>
      <c r="D315" s="126" t="s">
        <v>627</v>
      </c>
      <c r="E315" s="89">
        <v>3</v>
      </c>
      <c r="F315" s="127">
        <v>11818318</v>
      </c>
      <c r="G315" s="157">
        <v>35454954</v>
      </c>
    </row>
    <row r="316" spans="1:7" ht="30" customHeight="1" x14ac:dyDescent="0.25">
      <c r="A316" s="81"/>
      <c r="B316" s="158" t="s">
        <v>686</v>
      </c>
      <c r="C316" s="128" t="s">
        <v>645</v>
      </c>
      <c r="D316" s="126" t="s">
        <v>627</v>
      </c>
      <c r="E316" s="89">
        <v>5</v>
      </c>
      <c r="F316" s="127">
        <v>9147981</v>
      </c>
      <c r="G316" s="157">
        <v>45739905</v>
      </c>
    </row>
    <row r="317" spans="1:7" ht="30" customHeight="1" x14ac:dyDescent="0.25">
      <c r="A317" s="81"/>
      <c r="B317" s="158" t="s">
        <v>687</v>
      </c>
      <c r="C317" s="128" t="s">
        <v>646</v>
      </c>
      <c r="D317" s="126" t="s">
        <v>627</v>
      </c>
      <c r="E317" s="89">
        <v>1</v>
      </c>
      <c r="F317" s="127">
        <v>6284283</v>
      </c>
      <c r="G317" s="157">
        <v>6284283</v>
      </c>
    </row>
    <row r="318" spans="1:7" ht="30" customHeight="1" x14ac:dyDescent="0.25">
      <c r="A318" s="81"/>
      <c r="B318" s="158" t="s">
        <v>688</v>
      </c>
      <c r="C318" s="128" t="s">
        <v>647</v>
      </c>
      <c r="D318" s="126" t="s">
        <v>627</v>
      </c>
      <c r="E318" s="89">
        <v>1</v>
      </c>
      <c r="F318" s="127">
        <v>87013134</v>
      </c>
      <c r="G318" s="157">
        <v>87013134</v>
      </c>
    </row>
    <row r="319" spans="1:7" ht="39.75" customHeight="1" thickBot="1" x14ac:dyDescent="0.3">
      <c r="A319" s="81"/>
      <c r="B319" s="158"/>
      <c r="C319" s="101" t="s">
        <v>438</v>
      </c>
      <c r="D319" s="102"/>
      <c r="E319" s="102"/>
      <c r="F319" s="103"/>
      <c r="G319" s="152">
        <v>1260837898</v>
      </c>
    </row>
    <row r="320" spans="1:7" ht="30" customHeight="1" thickTop="1" x14ac:dyDescent="0.25">
      <c r="A320" s="81"/>
      <c r="B320" s="159">
        <v>20</v>
      </c>
      <c r="C320" s="82" t="s">
        <v>46</v>
      </c>
      <c r="D320" s="83"/>
      <c r="E320" s="83"/>
      <c r="F320" s="84"/>
      <c r="G320" s="150"/>
    </row>
    <row r="321" spans="1:7" ht="33.75" customHeight="1" x14ac:dyDescent="0.25">
      <c r="A321" s="81"/>
      <c r="B321" s="149">
        <v>20.100000000000001</v>
      </c>
      <c r="C321" s="90" t="s">
        <v>439</v>
      </c>
      <c r="D321" s="88" t="s">
        <v>98</v>
      </c>
      <c r="E321" s="89">
        <v>69</v>
      </c>
      <c r="F321" s="84">
        <v>1995790</v>
      </c>
      <c r="G321" s="150">
        <v>137709510</v>
      </c>
    </row>
    <row r="322" spans="1:7" ht="30" customHeight="1" thickBot="1" x14ac:dyDescent="0.3">
      <c r="A322" s="81"/>
      <c r="B322" s="151"/>
      <c r="C322" s="101" t="s">
        <v>440</v>
      </c>
      <c r="D322" s="102"/>
      <c r="E322" s="102"/>
      <c r="F322" s="103"/>
      <c r="G322" s="152">
        <v>137709510</v>
      </c>
    </row>
    <row r="323" spans="1:7" ht="30" customHeight="1" thickTop="1" x14ac:dyDescent="0.25">
      <c r="A323" s="81"/>
      <c r="B323" s="159">
        <v>21</v>
      </c>
      <c r="C323" s="82" t="s">
        <v>441</v>
      </c>
      <c r="D323" s="83"/>
      <c r="E323" s="83"/>
      <c r="F323" s="83"/>
      <c r="G323" s="150"/>
    </row>
    <row r="324" spans="1:7" ht="32.25" customHeight="1" x14ac:dyDescent="0.25">
      <c r="A324" s="81"/>
      <c r="B324" s="153">
        <v>21.1</v>
      </c>
      <c r="C324" s="87" t="s">
        <v>442</v>
      </c>
      <c r="D324" s="88"/>
      <c r="E324" s="89"/>
      <c r="F324" s="89"/>
      <c r="G324" s="150"/>
    </row>
    <row r="325" spans="1:7" ht="45.75" customHeight="1" x14ac:dyDescent="0.25">
      <c r="A325" s="81"/>
      <c r="B325" s="160" t="s">
        <v>759</v>
      </c>
      <c r="C325" s="144" t="s">
        <v>748</v>
      </c>
      <c r="D325" s="88" t="s">
        <v>59</v>
      </c>
      <c r="E325" s="89">
        <v>117</v>
      </c>
      <c r="F325" s="84">
        <v>903574</v>
      </c>
      <c r="G325" s="150">
        <v>105718158</v>
      </c>
    </row>
    <row r="326" spans="1:7" ht="45.75" customHeight="1" x14ac:dyDescent="0.25">
      <c r="A326" s="81"/>
      <c r="B326" s="160" t="s">
        <v>760</v>
      </c>
      <c r="C326" s="144" t="s">
        <v>747</v>
      </c>
      <c r="D326" s="88" t="s">
        <v>59</v>
      </c>
      <c r="E326" s="89">
        <v>233</v>
      </c>
      <c r="F326" s="84">
        <v>63605</v>
      </c>
      <c r="G326" s="150">
        <v>14819965</v>
      </c>
    </row>
    <row r="327" spans="1:7" ht="45.75" customHeight="1" x14ac:dyDescent="0.25">
      <c r="A327" s="81"/>
      <c r="B327" s="160" t="s">
        <v>761</v>
      </c>
      <c r="C327" s="144" t="s">
        <v>746</v>
      </c>
      <c r="D327" s="88" t="s">
        <v>59</v>
      </c>
      <c r="E327" s="89">
        <v>92.8</v>
      </c>
      <c r="F327" s="84">
        <v>48740</v>
      </c>
      <c r="G327" s="150">
        <v>4523072</v>
      </c>
    </row>
    <row r="328" spans="1:7" ht="45.75" customHeight="1" x14ac:dyDescent="0.25">
      <c r="A328" s="81"/>
      <c r="B328" s="160" t="s">
        <v>762</v>
      </c>
      <c r="C328" s="144" t="s">
        <v>745</v>
      </c>
      <c r="D328" s="88" t="s">
        <v>59</v>
      </c>
      <c r="E328" s="89">
        <v>10</v>
      </c>
      <c r="F328" s="84">
        <v>41623</v>
      </c>
      <c r="G328" s="150">
        <v>416230</v>
      </c>
    </row>
    <row r="329" spans="1:7" ht="45.75" customHeight="1" x14ac:dyDescent="0.25">
      <c r="A329" s="81"/>
      <c r="B329" s="160" t="s">
        <v>763</v>
      </c>
      <c r="C329" s="144" t="s">
        <v>744</v>
      </c>
      <c r="D329" s="88" t="s">
        <v>59</v>
      </c>
      <c r="E329" s="89">
        <v>452</v>
      </c>
      <c r="F329" s="84">
        <v>56540</v>
      </c>
      <c r="G329" s="150">
        <v>25556080</v>
      </c>
    </row>
    <row r="330" spans="1:7" ht="45.75" customHeight="1" x14ac:dyDescent="0.25">
      <c r="A330" s="81"/>
      <c r="B330" s="160" t="s">
        <v>764</v>
      </c>
      <c r="C330" s="144" t="s">
        <v>743</v>
      </c>
      <c r="D330" s="88" t="s">
        <v>59</v>
      </c>
      <c r="E330" s="89">
        <v>10.5</v>
      </c>
      <c r="F330" s="84">
        <v>57071</v>
      </c>
      <c r="G330" s="150">
        <v>599246</v>
      </c>
    </row>
    <row r="331" spans="1:7" ht="45.75" customHeight="1" x14ac:dyDescent="0.25">
      <c r="A331" s="81"/>
      <c r="B331" s="160" t="s">
        <v>765</v>
      </c>
      <c r="C331" s="107" t="s">
        <v>742</v>
      </c>
      <c r="D331" s="88" t="s">
        <v>59</v>
      </c>
      <c r="E331" s="89">
        <v>11</v>
      </c>
      <c r="F331" s="84">
        <v>62188</v>
      </c>
      <c r="G331" s="150">
        <v>684068</v>
      </c>
    </row>
    <row r="332" spans="1:7" ht="32.25" customHeight="1" x14ac:dyDescent="0.25">
      <c r="A332" s="81"/>
      <c r="B332" s="154" t="s">
        <v>689</v>
      </c>
      <c r="C332" s="87" t="s">
        <v>443</v>
      </c>
      <c r="D332" s="88"/>
      <c r="E332" s="89"/>
      <c r="F332" s="89"/>
      <c r="G332" s="150">
        <v>0</v>
      </c>
    </row>
    <row r="333" spans="1:7" ht="60" x14ac:dyDescent="0.25">
      <c r="A333" s="81"/>
      <c r="B333" s="160" t="s">
        <v>766</v>
      </c>
      <c r="C333" s="107" t="s">
        <v>741</v>
      </c>
      <c r="D333" s="88" t="s">
        <v>98</v>
      </c>
      <c r="E333" s="89">
        <v>2</v>
      </c>
      <c r="F333" s="84">
        <v>11427048</v>
      </c>
      <c r="G333" s="150">
        <v>22854096</v>
      </c>
    </row>
    <row r="334" spans="1:7" ht="30" x14ac:dyDescent="0.25">
      <c r="A334" s="81"/>
      <c r="B334" s="160" t="s">
        <v>767</v>
      </c>
      <c r="C334" s="107" t="s">
        <v>740</v>
      </c>
      <c r="D334" s="88" t="s">
        <v>98</v>
      </c>
      <c r="E334" s="89">
        <v>5</v>
      </c>
      <c r="F334" s="84">
        <v>786980</v>
      </c>
      <c r="G334" s="150">
        <v>3934900</v>
      </c>
    </row>
    <row r="335" spans="1:7" ht="63.95" customHeight="1" x14ac:dyDescent="0.25">
      <c r="A335" s="81"/>
      <c r="B335" s="160" t="s">
        <v>768</v>
      </c>
      <c r="C335" s="107" t="s">
        <v>739</v>
      </c>
      <c r="D335" s="88" t="s">
        <v>98</v>
      </c>
      <c r="E335" s="89">
        <v>4</v>
      </c>
      <c r="F335" s="84">
        <v>392200</v>
      </c>
      <c r="G335" s="150">
        <v>1568800</v>
      </c>
    </row>
    <row r="336" spans="1:7" ht="48.95" customHeight="1" x14ac:dyDescent="0.25">
      <c r="A336" s="81"/>
      <c r="B336" s="160" t="s">
        <v>769</v>
      </c>
      <c r="C336" s="107" t="s">
        <v>738</v>
      </c>
      <c r="D336" s="88" t="s">
        <v>444</v>
      </c>
      <c r="E336" s="89">
        <v>20</v>
      </c>
      <c r="F336" s="84">
        <v>3037789</v>
      </c>
      <c r="G336" s="150">
        <v>60755780</v>
      </c>
    </row>
    <row r="337" spans="1:7" s="113" customFormat="1" ht="60" customHeight="1" x14ac:dyDescent="0.25">
      <c r="A337" s="108"/>
      <c r="B337" s="160" t="s">
        <v>770</v>
      </c>
      <c r="C337" s="109" t="s">
        <v>749</v>
      </c>
      <c r="D337" s="110" t="s">
        <v>98</v>
      </c>
      <c r="E337" s="111">
        <v>25</v>
      </c>
      <c r="F337" s="112">
        <v>971035</v>
      </c>
      <c r="G337" s="161">
        <v>24275875</v>
      </c>
    </row>
    <row r="338" spans="1:7" ht="42" customHeight="1" x14ac:dyDescent="0.25">
      <c r="A338" s="81"/>
      <c r="B338" s="160" t="s">
        <v>771</v>
      </c>
      <c r="C338" s="107" t="s">
        <v>445</v>
      </c>
      <c r="D338" s="88" t="s">
        <v>98</v>
      </c>
      <c r="E338" s="89">
        <v>60</v>
      </c>
      <c r="F338" s="84">
        <v>2524085</v>
      </c>
      <c r="G338" s="150">
        <v>151445100</v>
      </c>
    </row>
    <row r="339" spans="1:7" ht="28.5" customHeight="1" x14ac:dyDescent="0.25">
      <c r="A339" s="81"/>
      <c r="B339" s="154">
        <v>21.3</v>
      </c>
      <c r="C339" s="87" t="s">
        <v>446</v>
      </c>
      <c r="D339" s="88"/>
      <c r="E339" s="89"/>
      <c r="F339" s="89"/>
      <c r="G339" s="150">
        <v>0</v>
      </c>
    </row>
    <row r="340" spans="1:7" ht="45" x14ac:dyDescent="0.25">
      <c r="A340" s="81"/>
      <c r="B340" s="149" t="s">
        <v>690</v>
      </c>
      <c r="C340" s="107" t="s">
        <v>736</v>
      </c>
      <c r="D340" s="88" t="s">
        <v>98</v>
      </c>
      <c r="E340" s="89">
        <v>273</v>
      </c>
      <c r="F340" s="84">
        <v>116427</v>
      </c>
      <c r="G340" s="150">
        <v>31784571</v>
      </c>
    </row>
    <row r="341" spans="1:7" ht="45" x14ac:dyDescent="0.25">
      <c r="A341" s="81"/>
      <c r="B341" s="149" t="s">
        <v>691</v>
      </c>
      <c r="C341" s="107" t="s">
        <v>737</v>
      </c>
      <c r="D341" s="88" t="s">
        <v>98</v>
      </c>
      <c r="E341" s="89">
        <v>77</v>
      </c>
      <c r="F341" s="84">
        <v>214430</v>
      </c>
      <c r="G341" s="150">
        <v>16511110</v>
      </c>
    </row>
    <row r="342" spans="1:7" ht="32.25" customHeight="1" x14ac:dyDescent="0.25">
      <c r="A342" s="81"/>
      <c r="B342" s="154" t="s">
        <v>692</v>
      </c>
      <c r="C342" s="87" t="s">
        <v>447</v>
      </c>
      <c r="D342" s="88"/>
      <c r="E342" s="89"/>
      <c r="F342" s="89"/>
      <c r="G342" s="150">
        <v>0</v>
      </c>
    </row>
    <row r="343" spans="1:7" ht="32.25" customHeight="1" x14ac:dyDescent="0.25">
      <c r="A343" s="81"/>
      <c r="B343" s="149" t="s">
        <v>693</v>
      </c>
      <c r="C343" s="107" t="s">
        <v>448</v>
      </c>
      <c r="D343" s="88" t="s">
        <v>98</v>
      </c>
      <c r="E343" s="89">
        <v>4</v>
      </c>
      <c r="F343" s="84">
        <v>138900</v>
      </c>
      <c r="G343" s="150">
        <v>555600</v>
      </c>
    </row>
    <row r="344" spans="1:7" ht="32.25" customHeight="1" x14ac:dyDescent="0.25">
      <c r="A344" s="81"/>
      <c r="B344" s="149" t="s">
        <v>694</v>
      </c>
      <c r="C344" s="107" t="s">
        <v>449</v>
      </c>
      <c r="D344" s="88" t="s">
        <v>98</v>
      </c>
      <c r="E344" s="89">
        <v>18</v>
      </c>
      <c r="F344" s="84">
        <v>116453</v>
      </c>
      <c r="G344" s="150">
        <v>2096154</v>
      </c>
    </row>
    <row r="345" spans="1:7" ht="32.25" customHeight="1" x14ac:dyDescent="0.25">
      <c r="A345" s="81"/>
      <c r="B345" s="149" t="s">
        <v>695</v>
      </c>
      <c r="C345" s="107" t="s">
        <v>450</v>
      </c>
      <c r="D345" s="88" t="s">
        <v>98</v>
      </c>
      <c r="E345" s="89">
        <v>42</v>
      </c>
      <c r="F345" s="84">
        <v>44281</v>
      </c>
      <c r="G345" s="150">
        <v>1859802</v>
      </c>
    </row>
    <row r="346" spans="1:7" ht="32.25" customHeight="1" x14ac:dyDescent="0.25">
      <c r="A346" s="81"/>
      <c r="B346" s="149" t="s">
        <v>696</v>
      </c>
      <c r="C346" s="107" t="s">
        <v>451</v>
      </c>
      <c r="D346" s="88" t="s">
        <v>98</v>
      </c>
      <c r="E346" s="89">
        <v>502</v>
      </c>
      <c r="F346" s="84">
        <v>41297</v>
      </c>
      <c r="G346" s="150">
        <v>20731094</v>
      </c>
    </row>
    <row r="347" spans="1:7" ht="32.25" customHeight="1" x14ac:dyDescent="0.25">
      <c r="A347" s="81"/>
      <c r="B347" s="154" t="s">
        <v>697</v>
      </c>
      <c r="C347" s="87" t="s">
        <v>452</v>
      </c>
      <c r="D347" s="88"/>
      <c r="E347" s="89"/>
      <c r="F347" s="89"/>
      <c r="G347" s="150">
        <v>0</v>
      </c>
    </row>
    <row r="348" spans="1:7" ht="15.75" x14ac:dyDescent="0.25">
      <c r="A348" s="81"/>
      <c r="B348" s="149" t="s">
        <v>698</v>
      </c>
      <c r="C348" s="107" t="s">
        <v>735</v>
      </c>
      <c r="D348" s="88" t="s">
        <v>98</v>
      </c>
      <c r="E348" s="89">
        <v>70</v>
      </c>
      <c r="F348" s="84">
        <v>163280</v>
      </c>
      <c r="G348" s="150">
        <v>11429600</v>
      </c>
    </row>
    <row r="349" spans="1:7" ht="15.75" x14ac:dyDescent="0.25">
      <c r="A349" s="81"/>
      <c r="B349" s="149" t="s">
        <v>699</v>
      </c>
      <c r="C349" s="107" t="s">
        <v>734</v>
      </c>
      <c r="D349" s="88" t="s">
        <v>98</v>
      </c>
      <c r="E349" s="89">
        <v>5</v>
      </c>
      <c r="F349" s="84">
        <v>252468</v>
      </c>
      <c r="G349" s="150">
        <v>1262340</v>
      </c>
    </row>
    <row r="350" spans="1:7" ht="30" x14ac:dyDescent="0.25">
      <c r="A350" s="81"/>
      <c r="B350" s="149" t="s">
        <v>700</v>
      </c>
      <c r="C350" s="107" t="s">
        <v>733</v>
      </c>
      <c r="D350" s="88" t="s">
        <v>98</v>
      </c>
      <c r="E350" s="89">
        <v>18</v>
      </c>
      <c r="F350" s="84">
        <v>330976</v>
      </c>
      <c r="G350" s="150">
        <v>5957568</v>
      </c>
    </row>
    <row r="351" spans="1:7" ht="30" x14ac:dyDescent="0.25">
      <c r="A351" s="81"/>
      <c r="B351" s="149" t="s">
        <v>701</v>
      </c>
      <c r="C351" s="107" t="s">
        <v>732</v>
      </c>
      <c r="D351" s="88" t="s">
        <v>98</v>
      </c>
      <c r="E351" s="89">
        <v>29</v>
      </c>
      <c r="F351" s="84">
        <v>502811</v>
      </c>
      <c r="G351" s="150">
        <v>14581519</v>
      </c>
    </row>
    <row r="352" spans="1:7" ht="15.75" x14ac:dyDescent="0.25">
      <c r="A352" s="81"/>
      <c r="B352" s="149" t="s">
        <v>702</v>
      </c>
      <c r="C352" s="107" t="s">
        <v>731</v>
      </c>
      <c r="D352" s="88" t="s">
        <v>98</v>
      </c>
      <c r="E352" s="89">
        <v>1000</v>
      </c>
      <c r="F352" s="84">
        <v>254294</v>
      </c>
      <c r="G352" s="150">
        <v>254294000</v>
      </c>
    </row>
    <row r="353" spans="1:7" ht="45" x14ac:dyDescent="0.25">
      <c r="A353" s="81"/>
      <c r="B353" s="149" t="s">
        <v>703</v>
      </c>
      <c r="C353" s="109" t="s">
        <v>453</v>
      </c>
      <c r="D353" s="88" t="s">
        <v>98</v>
      </c>
      <c r="E353" s="89">
        <v>50</v>
      </c>
      <c r="F353" s="84">
        <v>6009103</v>
      </c>
      <c r="G353" s="150">
        <v>300455150</v>
      </c>
    </row>
    <row r="354" spans="1:7" ht="30" x14ac:dyDescent="0.25">
      <c r="A354" s="81"/>
      <c r="B354" s="149" t="s">
        <v>704</v>
      </c>
      <c r="C354" s="107" t="s">
        <v>730</v>
      </c>
      <c r="D354" s="88" t="s">
        <v>98</v>
      </c>
      <c r="E354" s="89">
        <v>80</v>
      </c>
      <c r="F354" s="84">
        <v>5101682</v>
      </c>
      <c r="G354" s="150">
        <v>408134560</v>
      </c>
    </row>
    <row r="355" spans="1:7" ht="30" x14ac:dyDescent="0.25">
      <c r="A355" s="81"/>
      <c r="B355" s="149" t="s">
        <v>705</v>
      </c>
      <c r="C355" s="107" t="s">
        <v>729</v>
      </c>
      <c r="D355" s="88" t="s">
        <v>98</v>
      </c>
      <c r="E355" s="89">
        <v>10</v>
      </c>
      <c r="F355" s="84">
        <v>4736633</v>
      </c>
      <c r="G355" s="150">
        <v>47366330</v>
      </c>
    </row>
    <row r="356" spans="1:7" ht="32.25" customHeight="1" x14ac:dyDescent="0.25">
      <c r="A356" s="81"/>
      <c r="B356" s="154" t="s">
        <v>706</v>
      </c>
      <c r="C356" s="87" t="s">
        <v>454</v>
      </c>
      <c r="D356" s="88"/>
      <c r="E356" s="89"/>
      <c r="F356" s="84"/>
      <c r="G356" s="150">
        <v>0</v>
      </c>
    </row>
    <row r="357" spans="1:7" ht="39.75" customHeight="1" x14ac:dyDescent="0.25">
      <c r="A357" s="81"/>
      <c r="B357" s="149" t="s">
        <v>707</v>
      </c>
      <c r="C357" s="90" t="s">
        <v>455</v>
      </c>
      <c r="D357" s="88" t="s">
        <v>98</v>
      </c>
      <c r="E357" s="89">
        <v>22</v>
      </c>
      <c r="F357" s="84">
        <v>2052410</v>
      </c>
      <c r="G357" s="150">
        <v>45153020</v>
      </c>
    </row>
    <row r="358" spans="1:7" ht="32.25" customHeight="1" x14ac:dyDescent="0.25">
      <c r="A358" s="81"/>
      <c r="B358" s="154" t="s">
        <v>709</v>
      </c>
      <c r="C358" s="87" t="s">
        <v>456</v>
      </c>
      <c r="D358" s="88"/>
      <c r="E358" s="89"/>
      <c r="F358" s="84"/>
      <c r="G358" s="150">
        <v>0</v>
      </c>
    </row>
    <row r="359" spans="1:7" ht="32.25" customHeight="1" x14ac:dyDescent="0.25">
      <c r="A359" s="81"/>
      <c r="B359" s="149" t="s">
        <v>708</v>
      </c>
      <c r="C359" s="90" t="s">
        <v>457</v>
      </c>
      <c r="D359" s="88" t="s">
        <v>98</v>
      </c>
      <c r="E359" s="89">
        <v>2268</v>
      </c>
      <c r="F359" s="84">
        <v>24810</v>
      </c>
      <c r="G359" s="150">
        <v>56269080</v>
      </c>
    </row>
    <row r="360" spans="1:7" ht="32.25" customHeight="1" x14ac:dyDescent="0.25">
      <c r="A360" s="81"/>
      <c r="B360" s="149" t="s">
        <v>710</v>
      </c>
      <c r="C360" s="90" t="s">
        <v>458</v>
      </c>
      <c r="D360" s="88" t="s">
        <v>98</v>
      </c>
      <c r="E360" s="89">
        <v>100</v>
      </c>
      <c r="F360" s="84">
        <v>44830</v>
      </c>
      <c r="G360" s="150">
        <v>4483000</v>
      </c>
    </row>
    <row r="361" spans="1:7" ht="32.25" customHeight="1" x14ac:dyDescent="0.25">
      <c r="A361" s="81"/>
      <c r="B361" s="154" t="s">
        <v>711</v>
      </c>
      <c r="C361" s="87" t="s">
        <v>459</v>
      </c>
      <c r="D361" s="88"/>
      <c r="E361" s="89"/>
      <c r="F361" s="84"/>
      <c r="G361" s="150">
        <v>0</v>
      </c>
    </row>
    <row r="362" spans="1:7" s="113" customFormat="1" ht="63" x14ac:dyDescent="0.25">
      <c r="A362" s="108"/>
      <c r="B362" s="162" t="s">
        <v>712</v>
      </c>
      <c r="C362" s="114" t="s">
        <v>625</v>
      </c>
      <c r="D362" s="110" t="s">
        <v>98</v>
      </c>
      <c r="E362" s="111">
        <v>10</v>
      </c>
      <c r="F362" s="112">
        <v>6841426</v>
      </c>
      <c r="G362" s="161">
        <v>68414260</v>
      </c>
    </row>
    <row r="363" spans="1:7" ht="32.25" customHeight="1" x14ac:dyDescent="0.25">
      <c r="A363" s="81"/>
      <c r="B363" s="149" t="s">
        <v>713</v>
      </c>
      <c r="C363" s="90" t="s">
        <v>460</v>
      </c>
      <c r="D363" s="88" t="s">
        <v>98</v>
      </c>
      <c r="E363" s="89">
        <v>50</v>
      </c>
      <c r="F363" s="84">
        <v>629335</v>
      </c>
      <c r="G363" s="150">
        <v>31466750</v>
      </c>
    </row>
    <row r="364" spans="1:7" ht="32.25" customHeight="1" x14ac:dyDescent="0.25">
      <c r="A364" s="81"/>
      <c r="B364" s="149" t="s">
        <v>714</v>
      </c>
      <c r="C364" s="90" t="s">
        <v>461</v>
      </c>
      <c r="D364" s="88" t="s">
        <v>98</v>
      </c>
      <c r="E364" s="89">
        <v>20</v>
      </c>
      <c r="F364" s="84">
        <v>2408400</v>
      </c>
      <c r="G364" s="150">
        <v>48168000</v>
      </c>
    </row>
    <row r="365" spans="1:7" ht="32.25" customHeight="1" x14ac:dyDescent="0.25">
      <c r="A365" s="81"/>
      <c r="B365" s="154" t="s">
        <v>715</v>
      </c>
      <c r="C365" s="87" t="s">
        <v>462</v>
      </c>
      <c r="D365" s="88"/>
      <c r="E365" s="89"/>
      <c r="F365" s="84"/>
      <c r="G365" s="150">
        <v>0</v>
      </c>
    </row>
    <row r="366" spans="1:7" ht="36" customHeight="1" x14ac:dyDescent="0.25">
      <c r="A366" s="81"/>
      <c r="B366" s="149" t="s">
        <v>716</v>
      </c>
      <c r="C366" s="90" t="s">
        <v>463</v>
      </c>
      <c r="D366" s="88" t="s">
        <v>98</v>
      </c>
      <c r="E366" s="89">
        <v>6</v>
      </c>
      <c r="F366" s="84">
        <v>6780694</v>
      </c>
      <c r="G366" s="150">
        <v>40684164</v>
      </c>
    </row>
    <row r="367" spans="1:7" ht="32.25" customHeight="1" x14ac:dyDescent="0.25">
      <c r="A367" s="81"/>
      <c r="B367" s="149" t="s">
        <v>717</v>
      </c>
      <c r="C367" s="90" t="s">
        <v>464</v>
      </c>
      <c r="D367" s="88" t="s">
        <v>98</v>
      </c>
      <c r="E367" s="89">
        <v>12</v>
      </c>
      <c r="F367" s="84">
        <v>5861096</v>
      </c>
      <c r="G367" s="150">
        <v>70333152</v>
      </c>
    </row>
    <row r="368" spans="1:7" ht="32.25" customHeight="1" x14ac:dyDescent="0.25">
      <c r="A368" s="81"/>
      <c r="B368" s="149" t="s">
        <v>718</v>
      </c>
      <c r="C368" s="90" t="s">
        <v>465</v>
      </c>
      <c r="D368" s="88" t="s">
        <v>98</v>
      </c>
      <c r="E368" s="89">
        <v>1</v>
      </c>
      <c r="F368" s="84">
        <v>2000000</v>
      </c>
      <c r="G368" s="150">
        <v>2000000</v>
      </c>
    </row>
    <row r="369" spans="1:7" ht="32.25" customHeight="1" x14ac:dyDescent="0.25">
      <c r="A369" s="81"/>
      <c r="B369" s="149" t="s">
        <v>719</v>
      </c>
      <c r="C369" s="90" t="s">
        <v>466</v>
      </c>
      <c r="D369" s="88" t="s">
        <v>98</v>
      </c>
      <c r="E369" s="89">
        <v>1</v>
      </c>
      <c r="F369" s="84">
        <v>36345325</v>
      </c>
      <c r="G369" s="150">
        <v>36345325</v>
      </c>
    </row>
    <row r="370" spans="1:7" ht="32.25" customHeight="1" x14ac:dyDescent="0.25">
      <c r="A370" s="81"/>
      <c r="B370" s="149" t="s">
        <v>720</v>
      </c>
      <c r="C370" s="90" t="s">
        <v>467</v>
      </c>
      <c r="D370" s="88" t="s">
        <v>468</v>
      </c>
      <c r="E370" s="89">
        <v>1</v>
      </c>
      <c r="F370" s="84">
        <v>1925780</v>
      </c>
      <c r="G370" s="150">
        <v>1925780</v>
      </c>
    </row>
    <row r="371" spans="1:7" ht="32.25" customHeight="1" x14ac:dyDescent="0.25">
      <c r="A371" s="81"/>
      <c r="B371" s="149" t="s">
        <v>721</v>
      </c>
      <c r="C371" s="90" t="s">
        <v>626</v>
      </c>
      <c r="D371" s="88" t="s">
        <v>468</v>
      </c>
      <c r="E371" s="89">
        <v>3</v>
      </c>
      <c r="F371" s="84">
        <v>1645175</v>
      </c>
      <c r="G371" s="150">
        <v>4935525</v>
      </c>
    </row>
    <row r="372" spans="1:7" ht="32.25" customHeight="1" x14ac:dyDescent="0.25">
      <c r="A372" s="81"/>
      <c r="B372" s="149" t="s">
        <v>722</v>
      </c>
      <c r="C372" s="90" t="s">
        <v>469</v>
      </c>
      <c r="D372" s="88" t="s">
        <v>98</v>
      </c>
      <c r="E372" s="89">
        <v>3</v>
      </c>
      <c r="F372" s="84">
        <v>9961100</v>
      </c>
      <c r="G372" s="150">
        <v>29883300</v>
      </c>
    </row>
    <row r="373" spans="1:7" s="113" customFormat="1" ht="47.25" x14ac:dyDescent="0.25">
      <c r="A373" s="108"/>
      <c r="B373" s="149" t="s">
        <v>723</v>
      </c>
      <c r="C373" s="114" t="s">
        <v>628</v>
      </c>
      <c r="D373" s="110" t="s">
        <v>98</v>
      </c>
      <c r="E373" s="111">
        <v>3</v>
      </c>
      <c r="F373" s="112">
        <v>6900625</v>
      </c>
      <c r="G373" s="161">
        <v>20701875</v>
      </c>
    </row>
    <row r="374" spans="1:7" s="113" customFormat="1" ht="15.75" x14ac:dyDescent="0.25">
      <c r="A374" s="108"/>
      <c r="B374" s="149" t="s">
        <v>724</v>
      </c>
      <c r="C374" s="114" t="s">
        <v>630</v>
      </c>
      <c r="D374" s="110" t="s">
        <v>98</v>
      </c>
      <c r="E374" s="111">
        <v>5</v>
      </c>
      <c r="F374" s="112">
        <v>11909096</v>
      </c>
      <c r="G374" s="161">
        <v>59545480</v>
      </c>
    </row>
    <row r="375" spans="1:7" s="113" customFormat="1" ht="15.75" x14ac:dyDescent="0.25">
      <c r="A375" s="108"/>
      <c r="B375" s="149" t="s">
        <v>725</v>
      </c>
      <c r="C375" s="114" t="s">
        <v>631</v>
      </c>
      <c r="D375" s="110" t="s">
        <v>98</v>
      </c>
      <c r="E375" s="111">
        <v>1</v>
      </c>
      <c r="F375" s="112">
        <v>21583233</v>
      </c>
      <c r="G375" s="161">
        <v>21583233</v>
      </c>
    </row>
    <row r="376" spans="1:7" s="113" customFormat="1" ht="31.5" x14ac:dyDescent="0.25">
      <c r="A376" s="108"/>
      <c r="B376" s="149" t="s">
        <v>726</v>
      </c>
      <c r="C376" s="114" t="s">
        <v>629</v>
      </c>
      <c r="D376" s="110" t="s">
        <v>98</v>
      </c>
      <c r="E376" s="111">
        <v>20</v>
      </c>
      <c r="F376" s="112">
        <v>756350</v>
      </c>
      <c r="G376" s="161">
        <v>15127000</v>
      </c>
    </row>
    <row r="377" spans="1:7" s="113" customFormat="1" ht="47.25" x14ac:dyDescent="0.25">
      <c r="A377" s="108"/>
      <c r="B377" s="149" t="s">
        <v>727</v>
      </c>
      <c r="C377" s="114" t="s">
        <v>728</v>
      </c>
      <c r="D377" s="110" t="s">
        <v>98</v>
      </c>
      <c r="E377" s="111">
        <v>50</v>
      </c>
      <c r="F377" s="112">
        <v>395515</v>
      </c>
      <c r="G377" s="161">
        <v>19775750</v>
      </c>
    </row>
    <row r="378" spans="1:7" ht="30" customHeight="1" thickBot="1" x14ac:dyDescent="0.3">
      <c r="A378" s="81"/>
      <c r="B378" s="158"/>
      <c r="C378" s="101" t="s">
        <v>470</v>
      </c>
      <c r="D378" s="102"/>
      <c r="E378" s="102"/>
      <c r="F378" s="103"/>
      <c r="G378" s="152">
        <v>2110965462</v>
      </c>
    </row>
    <row r="379" spans="1:7" ht="30" customHeight="1" thickTop="1" thickBot="1" x14ac:dyDescent="0.3">
      <c r="A379" s="81"/>
      <c r="B379" s="168"/>
      <c r="C379" s="128"/>
      <c r="D379" s="126"/>
      <c r="E379" s="126"/>
      <c r="F379" s="127"/>
      <c r="G379" s="157"/>
    </row>
    <row r="380" spans="1:7" ht="30" customHeight="1" x14ac:dyDescent="0.25">
      <c r="A380" s="81"/>
      <c r="B380" s="169"/>
      <c r="C380" s="590" t="s">
        <v>36</v>
      </c>
      <c r="D380" s="591"/>
      <c r="E380" s="592"/>
      <c r="F380" s="170"/>
      <c r="G380" s="171">
        <v>20069659532.16</v>
      </c>
    </row>
    <row r="381" spans="1:7" ht="30" customHeight="1" x14ac:dyDescent="0.25">
      <c r="A381" s="81"/>
      <c r="B381" s="149"/>
      <c r="C381" s="587" t="s">
        <v>37</v>
      </c>
      <c r="D381" s="593"/>
      <c r="E381" s="594"/>
      <c r="F381" s="132">
        <v>0.22</v>
      </c>
      <c r="G381" s="163">
        <v>4415325097.0752001</v>
      </c>
    </row>
    <row r="382" spans="1:7" ht="30" customHeight="1" x14ac:dyDescent="0.25">
      <c r="A382" s="81"/>
      <c r="B382" s="149"/>
      <c r="C382" s="587" t="s">
        <v>38</v>
      </c>
      <c r="D382" s="593"/>
      <c r="E382" s="594"/>
      <c r="F382" s="132">
        <v>0.04</v>
      </c>
      <c r="G382" s="163">
        <v>802786381.28639996</v>
      </c>
    </row>
    <row r="383" spans="1:7" ht="30" customHeight="1" x14ac:dyDescent="0.25">
      <c r="A383" s="81"/>
      <c r="B383" s="149"/>
      <c r="C383" s="587" t="s">
        <v>39</v>
      </c>
      <c r="D383" s="593"/>
      <c r="E383" s="594"/>
      <c r="F383" s="132">
        <v>0.04</v>
      </c>
      <c r="G383" s="163">
        <v>802786381.28639996</v>
      </c>
    </row>
    <row r="384" spans="1:7" ht="30" customHeight="1" x14ac:dyDescent="0.25">
      <c r="A384" s="81"/>
      <c r="B384" s="149"/>
      <c r="C384" s="587" t="s">
        <v>40</v>
      </c>
      <c r="D384" s="593"/>
      <c r="E384" s="594"/>
      <c r="F384" s="133"/>
      <c r="G384" s="164">
        <v>6020897859.6479998</v>
      </c>
    </row>
    <row r="385" spans="1:7" ht="30" customHeight="1" x14ac:dyDescent="0.25">
      <c r="A385" s="81"/>
      <c r="B385" s="149"/>
      <c r="C385" s="587" t="s">
        <v>772</v>
      </c>
      <c r="D385" s="588"/>
      <c r="E385" s="589"/>
      <c r="F385" s="444">
        <v>0.19</v>
      </c>
      <c r="G385" s="165">
        <v>152529412</v>
      </c>
    </row>
    <row r="386" spans="1:7" ht="30" customHeight="1" thickBot="1" x14ac:dyDescent="0.3">
      <c r="A386" s="81"/>
      <c r="B386" s="172"/>
      <c r="C386" s="579" t="s">
        <v>773</v>
      </c>
      <c r="D386" s="580"/>
      <c r="E386" s="581"/>
      <c r="F386" s="173"/>
      <c r="G386" s="174">
        <v>26243086804</v>
      </c>
    </row>
    <row r="387" spans="1:7" ht="15.75" customHeight="1" x14ac:dyDescent="0.25">
      <c r="A387" s="81"/>
      <c r="B387" s="81"/>
      <c r="C387" s="115"/>
      <c r="D387" s="81"/>
      <c r="E387" s="81"/>
      <c r="F387" s="93"/>
      <c r="G387" s="93"/>
    </row>
    <row r="388" spans="1:7" ht="15.75" customHeight="1" x14ac:dyDescent="0.25">
      <c r="A388" s="134"/>
      <c r="B388" s="81"/>
      <c r="C388" s="135"/>
      <c r="D388" s="134"/>
      <c r="E388" s="134"/>
      <c r="F388" s="136"/>
      <c r="G388" s="136"/>
    </row>
    <row r="389" spans="1:7" ht="15.75" customHeight="1" x14ac:dyDescent="0.25">
      <c r="A389" s="81"/>
      <c r="B389" s="134"/>
      <c r="C389" s="115"/>
      <c r="D389" s="81"/>
      <c r="E389" s="81"/>
      <c r="F389" s="93"/>
      <c r="G389" s="137"/>
    </row>
    <row r="390" spans="1:7" ht="15.75" customHeight="1" x14ac:dyDescent="0.25">
      <c r="A390" s="81"/>
      <c r="B390" s="81"/>
      <c r="C390" s="115"/>
      <c r="D390" s="81"/>
      <c r="E390" s="81"/>
      <c r="F390" s="93"/>
      <c r="G390" s="137"/>
    </row>
    <row r="391" spans="1:7" ht="15.75" customHeight="1" x14ac:dyDescent="0.25">
      <c r="A391" s="81"/>
      <c r="B391" s="81"/>
      <c r="C391" s="115"/>
      <c r="D391" s="81"/>
      <c r="E391" s="81"/>
      <c r="F391" s="93"/>
      <c r="G391" s="137"/>
    </row>
    <row r="392" spans="1:7" ht="15.75" customHeight="1" x14ac:dyDescent="0.25">
      <c r="A392" s="81"/>
      <c r="B392" s="81"/>
      <c r="C392" s="115"/>
      <c r="D392" s="81"/>
      <c r="E392" s="81"/>
      <c r="F392" s="93"/>
      <c r="G392" s="166"/>
    </row>
    <row r="393" spans="1:7" ht="15.75" customHeight="1" x14ac:dyDescent="0.25">
      <c r="A393" s="81"/>
      <c r="B393" s="81"/>
      <c r="C393" s="115"/>
      <c r="D393" s="81"/>
      <c r="E393" s="81"/>
      <c r="F393" s="93"/>
      <c r="G393" s="166"/>
    </row>
    <row r="394" spans="1:7" ht="15.75" customHeight="1" x14ac:dyDescent="0.25">
      <c r="A394" s="81"/>
      <c r="B394" s="81"/>
      <c r="C394" s="115"/>
      <c r="D394" s="81"/>
      <c r="E394" s="81"/>
      <c r="F394" s="139"/>
      <c r="G394" s="166"/>
    </row>
    <row r="395" spans="1:7" ht="15.75" customHeight="1" x14ac:dyDescent="0.25">
      <c r="A395" s="81"/>
      <c r="B395" s="81"/>
      <c r="C395" s="115"/>
      <c r="D395" s="81"/>
      <c r="E395" s="81"/>
      <c r="F395" s="139"/>
      <c r="G395" s="138"/>
    </row>
    <row r="396" spans="1:7" ht="15.75" customHeight="1" x14ac:dyDescent="0.25">
      <c r="A396" s="81"/>
      <c r="B396" s="81"/>
      <c r="C396" s="115"/>
      <c r="D396" s="81"/>
      <c r="E396" s="81"/>
      <c r="F396" s="139"/>
      <c r="G396" s="93"/>
    </row>
    <row r="397" spans="1:7" ht="15.75" customHeight="1" x14ac:dyDescent="0.25">
      <c r="A397" s="81"/>
      <c r="B397" s="81"/>
      <c r="C397" s="115"/>
      <c r="D397" s="81"/>
      <c r="E397" s="81"/>
      <c r="F397" s="139"/>
      <c r="G397" s="93"/>
    </row>
    <row r="398" spans="1:7" ht="15.75" customHeight="1" x14ac:dyDescent="0.25">
      <c r="A398" s="81"/>
      <c r="B398" s="81"/>
      <c r="C398" s="115"/>
      <c r="D398" s="81"/>
      <c r="E398" s="81"/>
      <c r="F398" s="139"/>
      <c r="G398" s="93"/>
    </row>
    <row r="399" spans="1:7" ht="15.75" customHeight="1" x14ac:dyDescent="0.25">
      <c r="A399" s="81"/>
      <c r="B399" s="81"/>
      <c r="C399" s="115"/>
      <c r="D399" s="81"/>
      <c r="E399" s="81"/>
      <c r="F399" s="140"/>
      <c r="G399" s="93"/>
    </row>
    <row r="400" spans="1:7" ht="15" customHeight="1" x14ac:dyDescent="0.25">
      <c r="B400" s="81"/>
    </row>
  </sheetData>
  <autoFilter ref="A5:G652" xr:uid="{00000000-0009-0000-0000-000002000000}"/>
  <mergeCells count="9">
    <mergeCell ref="C386:E386"/>
    <mergeCell ref="B2:G2"/>
    <mergeCell ref="B4:G4"/>
    <mergeCell ref="C385:E385"/>
    <mergeCell ref="C380:E380"/>
    <mergeCell ref="C381:E381"/>
    <mergeCell ref="C382:E382"/>
    <mergeCell ref="C383:E383"/>
    <mergeCell ref="C384:E384"/>
  </mergeCells>
  <phoneticPr fontId="17" type="noConversion"/>
  <printOptions horizontalCentered="1" verticalCentered="1"/>
  <pageMargins left="0.31496062992125984" right="0.31496062992125984" top="0.35433070866141736" bottom="0.35433070866141736" header="0" footer="0"/>
  <pageSetup orientation="portrait" r:id="rId1"/>
  <rowBreaks count="7" manualBreakCount="7">
    <brk id="46" man="1"/>
    <brk id="130" man="1"/>
    <brk id="172" man="1"/>
    <brk id="338" man="1"/>
    <brk id="214" man="1"/>
    <brk id="254" man="1"/>
    <brk id="8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1"/>
  <sheetViews>
    <sheetView topLeftCell="A177" zoomScale="70" zoomScaleNormal="70" workbookViewId="0">
      <selection activeCell="G11" sqref="G11"/>
    </sheetView>
  </sheetViews>
  <sheetFormatPr baseColWidth="10" defaultColWidth="12.625" defaultRowHeight="15.75" x14ac:dyDescent="0.25"/>
  <cols>
    <col min="1" max="1" width="3.125" style="86" customWidth="1"/>
    <col min="2" max="2" width="10.875" style="86" customWidth="1"/>
    <col min="3" max="3" width="85.625" style="86" customWidth="1"/>
    <col min="4" max="4" width="10.5" style="86" customWidth="1"/>
    <col min="5" max="5" width="16.125" style="86" customWidth="1"/>
    <col min="6" max="6" width="21.125" style="86" customWidth="1"/>
    <col min="7" max="7" width="22.625" style="86" customWidth="1"/>
    <col min="8" max="16384" width="12.625" style="86"/>
  </cols>
  <sheetData>
    <row r="1" spans="1:10" ht="24.75" customHeight="1" x14ac:dyDescent="0.25">
      <c r="F1" s="503"/>
      <c r="G1" s="503"/>
    </row>
    <row r="2" spans="1:10" ht="15.75" customHeight="1" thickBot="1" x14ac:dyDescent="0.3">
      <c r="A2" s="81"/>
      <c r="B2" s="81"/>
      <c r="C2" s="115"/>
      <c r="D2" s="81"/>
      <c r="E2" s="81"/>
      <c r="F2" s="93"/>
      <c r="G2" s="93"/>
    </row>
    <row r="3" spans="1:10" ht="31.5" customHeight="1" thickBot="1" x14ac:dyDescent="0.3">
      <c r="A3" s="81"/>
      <c r="B3" s="595" t="s">
        <v>43</v>
      </c>
      <c r="C3" s="596"/>
      <c r="D3" s="596"/>
      <c r="E3" s="596"/>
      <c r="F3" s="596"/>
      <c r="G3" s="597"/>
    </row>
    <row r="4" spans="1:10" ht="15.75" customHeight="1" thickBot="1" x14ac:dyDescent="0.3">
      <c r="A4" s="81"/>
      <c r="B4" s="81"/>
      <c r="C4" s="115"/>
      <c r="D4" s="81"/>
      <c r="E4" s="81"/>
      <c r="F4" s="93"/>
      <c r="G4" s="93"/>
    </row>
    <row r="5" spans="1:10" ht="58.5" customHeight="1" thickBot="1" x14ac:dyDescent="0.3">
      <c r="A5" s="81"/>
      <c r="B5" s="584" t="s">
        <v>44</v>
      </c>
      <c r="C5" s="585"/>
      <c r="D5" s="585"/>
      <c r="E5" s="585"/>
      <c r="F5" s="585"/>
      <c r="G5" s="586"/>
    </row>
    <row r="6" spans="1:10" ht="34.5" customHeight="1" thickBot="1" x14ac:dyDescent="0.3">
      <c r="A6" s="81"/>
      <c r="B6" s="145" t="s">
        <v>47</v>
      </c>
      <c r="C6" s="116" t="s">
        <v>48</v>
      </c>
      <c r="D6" s="117" t="s">
        <v>49</v>
      </c>
      <c r="E6" s="117" t="s">
        <v>50</v>
      </c>
      <c r="F6" s="118" t="s">
        <v>51</v>
      </c>
      <c r="G6" s="146" t="s">
        <v>52</v>
      </c>
    </row>
    <row r="7" spans="1:10" ht="30" customHeight="1" x14ac:dyDescent="0.25">
      <c r="A7" s="81"/>
      <c r="B7" s="147">
        <v>1</v>
      </c>
      <c r="C7" s="119" t="s">
        <v>53</v>
      </c>
      <c r="D7" s="120"/>
      <c r="E7" s="120"/>
      <c r="F7" s="504"/>
      <c r="G7" s="148"/>
    </row>
    <row r="8" spans="1:10" x14ac:dyDescent="0.25">
      <c r="A8" s="81"/>
      <c r="B8" s="149" t="s">
        <v>54</v>
      </c>
      <c r="C8" s="94" t="s">
        <v>55</v>
      </c>
      <c r="D8" s="83" t="s">
        <v>56</v>
      </c>
      <c r="E8" s="89">
        <v>11553</v>
      </c>
      <c r="F8" s="85">
        <v>2432</v>
      </c>
      <c r="G8" s="150">
        <f t="shared" ref="G8:G30" si="0">E8*F8</f>
        <v>28096896</v>
      </c>
      <c r="I8" s="86">
        <f>'Presupuesto Oficial - OBRA'!E7</f>
        <v>11553</v>
      </c>
      <c r="J8" s="457">
        <f>ROUND(I8-E8,2)</f>
        <v>0</v>
      </c>
    </row>
    <row r="9" spans="1:10" x14ac:dyDescent="0.25">
      <c r="A9" s="81"/>
      <c r="B9" s="149" t="s">
        <v>57</v>
      </c>
      <c r="C9" s="94" t="s">
        <v>58</v>
      </c>
      <c r="D9" s="83" t="s">
        <v>59</v>
      </c>
      <c r="E9" s="89">
        <v>879</v>
      </c>
      <c r="F9" s="85">
        <v>13571</v>
      </c>
      <c r="G9" s="150">
        <f t="shared" si="0"/>
        <v>11928909</v>
      </c>
      <c r="I9" s="86">
        <f>'Presupuesto Oficial - OBRA'!E8</f>
        <v>879</v>
      </c>
      <c r="J9" s="457">
        <f t="shared" ref="J9:J72" si="1">ROUND(I9-E9,2)</f>
        <v>0</v>
      </c>
    </row>
    <row r="10" spans="1:10" x14ac:dyDescent="0.25">
      <c r="A10" s="81"/>
      <c r="B10" s="149" t="s">
        <v>60</v>
      </c>
      <c r="C10" s="91" t="s">
        <v>61</v>
      </c>
      <c r="D10" s="95" t="s">
        <v>56</v>
      </c>
      <c r="E10" s="96">
        <v>135</v>
      </c>
      <c r="F10" s="85">
        <v>281537</v>
      </c>
      <c r="G10" s="150">
        <f t="shared" si="0"/>
        <v>38007495</v>
      </c>
      <c r="I10" s="86">
        <f>'Presupuesto Oficial - OBRA'!E9</f>
        <v>135</v>
      </c>
      <c r="J10" s="457">
        <f t="shared" si="1"/>
        <v>0</v>
      </c>
    </row>
    <row r="11" spans="1:10" x14ac:dyDescent="0.25">
      <c r="A11" s="81"/>
      <c r="B11" s="149" t="s">
        <v>62</v>
      </c>
      <c r="C11" s="91" t="s">
        <v>63</v>
      </c>
      <c r="D11" s="95" t="s">
        <v>64</v>
      </c>
      <c r="E11" s="96">
        <v>2065.2200000000003</v>
      </c>
      <c r="F11" s="85">
        <v>31702</v>
      </c>
      <c r="G11" s="150">
        <f t="shared" si="0"/>
        <v>65471604.440000005</v>
      </c>
      <c r="I11" s="86">
        <f>'Presupuesto Oficial - OBRA'!E10</f>
        <v>2065.2200000000003</v>
      </c>
      <c r="J11" s="457">
        <f t="shared" si="1"/>
        <v>0</v>
      </c>
    </row>
    <row r="12" spans="1:10" x14ac:dyDescent="0.25">
      <c r="A12" s="81"/>
      <c r="B12" s="149" t="s">
        <v>65</v>
      </c>
      <c r="C12" s="94" t="s">
        <v>66</v>
      </c>
      <c r="D12" s="83" t="s">
        <v>56</v>
      </c>
      <c r="E12" s="89">
        <v>7219</v>
      </c>
      <c r="F12" s="85">
        <v>7109</v>
      </c>
      <c r="G12" s="150">
        <f t="shared" si="0"/>
        <v>51319871</v>
      </c>
      <c r="I12" s="86">
        <f>'Presupuesto Oficial - OBRA'!E11</f>
        <v>7219</v>
      </c>
      <c r="J12" s="457">
        <f t="shared" si="1"/>
        <v>0</v>
      </c>
    </row>
    <row r="13" spans="1:10" x14ac:dyDescent="0.25">
      <c r="A13" s="81"/>
      <c r="B13" s="149" t="s">
        <v>67</v>
      </c>
      <c r="C13" s="94" t="s">
        <v>68</v>
      </c>
      <c r="D13" s="83" t="s">
        <v>64</v>
      </c>
      <c r="E13" s="89">
        <v>15.5</v>
      </c>
      <c r="F13" s="85">
        <v>188975</v>
      </c>
      <c r="G13" s="150">
        <f t="shared" si="0"/>
        <v>2929112.5</v>
      </c>
      <c r="I13" s="86">
        <f>'Presupuesto Oficial - OBRA'!E12</f>
        <v>15.5</v>
      </c>
      <c r="J13" s="457">
        <f t="shared" si="1"/>
        <v>0</v>
      </c>
    </row>
    <row r="14" spans="1:10" x14ac:dyDescent="0.25">
      <c r="A14" s="81"/>
      <c r="B14" s="149" t="s">
        <v>69</v>
      </c>
      <c r="C14" s="94" t="s">
        <v>70</v>
      </c>
      <c r="D14" s="83" t="s">
        <v>56</v>
      </c>
      <c r="E14" s="89">
        <v>125</v>
      </c>
      <c r="F14" s="85">
        <v>12455</v>
      </c>
      <c r="G14" s="150">
        <f t="shared" si="0"/>
        <v>1556875</v>
      </c>
      <c r="I14" s="86">
        <f>'Presupuesto Oficial - OBRA'!E13</f>
        <v>125</v>
      </c>
      <c r="J14" s="457">
        <f t="shared" si="1"/>
        <v>0</v>
      </c>
    </row>
    <row r="15" spans="1:10" ht="31.5" x14ac:dyDescent="0.25">
      <c r="A15" s="81"/>
      <c r="B15" s="149" t="s">
        <v>71</v>
      </c>
      <c r="C15" s="94" t="s">
        <v>72</v>
      </c>
      <c r="D15" s="83" t="s">
        <v>56</v>
      </c>
      <c r="E15" s="89">
        <v>7928</v>
      </c>
      <c r="F15" s="85">
        <v>10370</v>
      </c>
      <c r="G15" s="150">
        <f t="shared" si="0"/>
        <v>82213360</v>
      </c>
      <c r="I15" s="86">
        <f>'Presupuesto Oficial - OBRA'!E14</f>
        <v>7928</v>
      </c>
      <c r="J15" s="457">
        <f t="shared" si="1"/>
        <v>0</v>
      </c>
    </row>
    <row r="16" spans="1:10" ht="31.5" x14ac:dyDescent="0.25">
      <c r="A16" s="81"/>
      <c r="B16" s="149" t="s">
        <v>73</v>
      </c>
      <c r="C16" s="91" t="s">
        <v>74</v>
      </c>
      <c r="D16" s="92" t="s">
        <v>64</v>
      </c>
      <c r="E16" s="89">
        <v>1033</v>
      </c>
      <c r="F16" s="85">
        <v>28092</v>
      </c>
      <c r="G16" s="150">
        <f t="shared" si="0"/>
        <v>29019036</v>
      </c>
      <c r="I16" s="86">
        <f>'Presupuesto Oficial - OBRA'!E15</f>
        <v>1033</v>
      </c>
      <c r="J16" s="457">
        <f t="shared" si="1"/>
        <v>0</v>
      </c>
    </row>
    <row r="17" spans="1:10" ht="31.5" x14ac:dyDescent="0.25">
      <c r="A17" s="81"/>
      <c r="B17" s="149" t="s">
        <v>75</v>
      </c>
      <c r="C17" s="91" t="s">
        <v>76</v>
      </c>
      <c r="D17" s="92" t="s">
        <v>59</v>
      </c>
      <c r="E17" s="89">
        <v>1610</v>
      </c>
      <c r="F17" s="85">
        <v>11335</v>
      </c>
      <c r="G17" s="150">
        <f t="shared" si="0"/>
        <v>18249350</v>
      </c>
      <c r="I17" s="86">
        <f>'Presupuesto Oficial - OBRA'!E16</f>
        <v>1610</v>
      </c>
      <c r="J17" s="457">
        <f t="shared" si="1"/>
        <v>0</v>
      </c>
    </row>
    <row r="18" spans="1:10" ht="31.5" x14ac:dyDescent="0.25">
      <c r="A18" s="81"/>
      <c r="B18" s="149" t="s">
        <v>77</v>
      </c>
      <c r="C18" s="91" t="s">
        <v>78</v>
      </c>
      <c r="D18" s="92" t="s">
        <v>64</v>
      </c>
      <c r="E18" s="89">
        <v>271.3</v>
      </c>
      <c r="F18" s="85">
        <v>19996</v>
      </c>
      <c r="G18" s="150">
        <f t="shared" si="0"/>
        <v>5424914.7999999998</v>
      </c>
      <c r="I18" s="86">
        <f>'Presupuesto Oficial - OBRA'!E17</f>
        <v>271.3</v>
      </c>
      <c r="J18" s="457">
        <f t="shared" si="1"/>
        <v>0</v>
      </c>
    </row>
    <row r="19" spans="1:10" s="141" customFormat="1" ht="31.5" x14ac:dyDescent="0.25">
      <c r="A19" s="122"/>
      <c r="B19" s="149" t="s">
        <v>79</v>
      </c>
      <c r="C19" s="97" t="s">
        <v>534</v>
      </c>
      <c r="D19" s="98" t="s">
        <v>64</v>
      </c>
      <c r="E19" s="99">
        <v>544</v>
      </c>
      <c r="F19" s="505">
        <v>22538</v>
      </c>
      <c r="G19" s="150">
        <f t="shared" si="0"/>
        <v>12260672</v>
      </c>
      <c r="I19" s="86">
        <f>'Presupuesto Oficial - OBRA'!E18</f>
        <v>544</v>
      </c>
      <c r="J19" s="457">
        <f t="shared" si="1"/>
        <v>0</v>
      </c>
    </row>
    <row r="20" spans="1:10" x14ac:dyDescent="0.25">
      <c r="A20" s="81"/>
      <c r="B20" s="149" t="s">
        <v>81</v>
      </c>
      <c r="C20" s="91" t="s">
        <v>80</v>
      </c>
      <c r="D20" s="92" t="s">
        <v>64</v>
      </c>
      <c r="E20" s="89">
        <v>2667.8</v>
      </c>
      <c r="F20" s="85">
        <v>74076</v>
      </c>
      <c r="G20" s="150">
        <f t="shared" si="0"/>
        <v>197619952.80000001</v>
      </c>
      <c r="I20" s="86">
        <f>'Presupuesto Oficial - OBRA'!E19</f>
        <v>2667.8</v>
      </c>
      <c r="J20" s="457">
        <f t="shared" si="1"/>
        <v>0</v>
      </c>
    </row>
    <row r="21" spans="1:10" x14ac:dyDescent="0.25">
      <c r="A21" s="81"/>
      <c r="B21" s="149" t="s">
        <v>83</v>
      </c>
      <c r="C21" s="91" t="s">
        <v>82</v>
      </c>
      <c r="D21" s="92" t="s">
        <v>64</v>
      </c>
      <c r="E21" s="89">
        <v>268.89999999999998</v>
      </c>
      <c r="F21" s="85">
        <v>29620</v>
      </c>
      <c r="G21" s="150">
        <f t="shared" si="0"/>
        <v>7964817.9999999991</v>
      </c>
      <c r="I21" s="86">
        <f>'Presupuesto Oficial - OBRA'!E20</f>
        <v>268.89999999999998</v>
      </c>
      <c r="J21" s="457">
        <f t="shared" si="1"/>
        <v>0</v>
      </c>
    </row>
    <row r="22" spans="1:10" x14ac:dyDescent="0.25">
      <c r="A22" s="81"/>
      <c r="B22" s="149" t="s">
        <v>86</v>
      </c>
      <c r="C22" s="91" t="s">
        <v>84</v>
      </c>
      <c r="D22" s="92" t="s">
        <v>85</v>
      </c>
      <c r="E22" s="89">
        <v>1</v>
      </c>
      <c r="F22" s="85">
        <v>3987934</v>
      </c>
      <c r="G22" s="150">
        <f t="shared" si="0"/>
        <v>3987934</v>
      </c>
      <c r="I22" s="86">
        <f>'Presupuesto Oficial - OBRA'!E21</f>
        <v>1</v>
      </c>
      <c r="J22" s="457">
        <f t="shared" si="1"/>
        <v>0</v>
      </c>
    </row>
    <row r="23" spans="1:10" x14ac:dyDescent="0.25">
      <c r="A23" s="81"/>
      <c r="B23" s="149" t="s">
        <v>88</v>
      </c>
      <c r="C23" s="91" t="s">
        <v>87</v>
      </c>
      <c r="D23" s="92" t="s">
        <v>85</v>
      </c>
      <c r="E23" s="89">
        <v>1</v>
      </c>
      <c r="F23" s="85">
        <v>3007518</v>
      </c>
      <c r="G23" s="150">
        <f t="shared" si="0"/>
        <v>3007518</v>
      </c>
      <c r="I23" s="86">
        <f>'Presupuesto Oficial - OBRA'!E22</f>
        <v>1</v>
      </c>
      <c r="J23" s="457">
        <f t="shared" si="1"/>
        <v>0</v>
      </c>
    </row>
    <row r="24" spans="1:10" x14ac:dyDescent="0.25">
      <c r="A24" s="81"/>
      <c r="B24" s="149" t="s">
        <v>90</v>
      </c>
      <c r="C24" s="91" t="s">
        <v>89</v>
      </c>
      <c r="D24" s="92" t="s">
        <v>85</v>
      </c>
      <c r="E24" s="89">
        <v>1</v>
      </c>
      <c r="F24" s="85">
        <v>33139628</v>
      </c>
      <c r="G24" s="150">
        <f t="shared" si="0"/>
        <v>33139628</v>
      </c>
      <c r="I24" s="86">
        <f>'Presupuesto Oficial - OBRA'!E23</f>
        <v>1</v>
      </c>
      <c r="J24" s="457">
        <f t="shared" si="1"/>
        <v>0</v>
      </c>
    </row>
    <row r="25" spans="1:10" x14ac:dyDescent="0.25">
      <c r="A25" s="81"/>
      <c r="B25" s="149" t="s">
        <v>92</v>
      </c>
      <c r="C25" s="91" t="s">
        <v>91</v>
      </c>
      <c r="D25" s="92" t="s">
        <v>85</v>
      </c>
      <c r="E25" s="89">
        <v>1</v>
      </c>
      <c r="F25" s="85">
        <v>29503710</v>
      </c>
      <c r="G25" s="150">
        <f t="shared" si="0"/>
        <v>29503710</v>
      </c>
      <c r="I25" s="86">
        <f>'Presupuesto Oficial - OBRA'!E24</f>
        <v>1</v>
      </c>
      <c r="J25" s="457">
        <f t="shared" si="1"/>
        <v>0</v>
      </c>
    </row>
    <row r="26" spans="1:10" x14ac:dyDescent="0.25">
      <c r="A26" s="81"/>
      <c r="B26" s="149" t="s">
        <v>93</v>
      </c>
      <c r="C26" s="91" t="s">
        <v>518</v>
      </c>
      <c r="D26" s="92" t="s">
        <v>56</v>
      </c>
      <c r="E26" s="89">
        <v>259</v>
      </c>
      <c r="F26" s="85">
        <v>23361</v>
      </c>
      <c r="G26" s="150">
        <f t="shared" si="0"/>
        <v>6050499</v>
      </c>
      <c r="I26" s="86">
        <f>'Presupuesto Oficial - OBRA'!E25</f>
        <v>259</v>
      </c>
      <c r="J26" s="457">
        <f t="shared" si="1"/>
        <v>0</v>
      </c>
    </row>
    <row r="27" spans="1:10" x14ac:dyDescent="0.25">
      <c r="A27" s="81"/>
      <c r="B27" s="149" t="s">
        <v>94</v>
      </c>
      <c r="C27" s="91" t="s">
        <v>1010</v>
      </c>
      <c r="D27" s="92" t="s">
        <v>56</v>
      </c>
      <c r="E27" s="89">
        <v>82</v>
      </c>
      <c r="F27" s="85">
        <v>12453</v>
      </c>
      <c r="G27" s="150">
        <f t="shared" si="0"/>
        <v>1021146</v>
      </c>
      <c r="I27" s="86">
        <f>'Presupuesto Oficial - OBRA'!E26</f>
        <v>82</v>
      </c>
      <c r="J27" s="457">
        <f t="shared" si="1"/>
        <v>0</v>
      </c>
    </row>
    <row r="28" spans="1:10" x14ac:dyDescent="0.25">
      <c r="A28" s="81"/>
      <c r="B28" s="149" t="s">
        <v>96</v>
      </c>
      <c r="C28" s="91" t="s">
        <v>95</v>
      </c>
      <c r="D28" s="92" t="s">
        <v>64</v>
      </c>
      <c r="E28" s="89">
        <v>125</v>
      </c>
      <c r="F28" s="85">
        <v>24619</v>
      </c>
      <c r="G28" s="150">
        <f t="shared" si="0"/>
        <v>3077375</v>
      </c>
      <c r="I28" s="86">
        <f>'Presupuesto Oficial - OBRA'!E27</f>
        <v>125</v>
      </c>
      <c r="J28" s="457">
        <f t="shared" si="1"/>
        <v>0</v>
      </c>
    </row>
    <row r="29" spans="1:10" x14ac:dyDescent="0.25">
      <c r="A29" s="81"/>
      <c r="B29" s="149" t="s">
        <v>99</v>
      </c>
      <c r="C29" s="91" t="s">
        <v>97</v>
      </c>
      <c r="D29" s="92" t="s">
        <v>98</v>
      </c>
      <c r="E29" s="89">
        <v>275</v>
      </c>
      <c r="F29" s="85">
        <v>24768</v>
      </c>
      <c r="G29" s="150">
        <f t="shared" si="0"/>
        <v>6811200</v>
      </c>
      <c r="I29" s="86">
        <f>'Presupuesto Oficial - OBRA'!E28</f>
        <v>275</v>
      </c>
      <c r="J29" s="457">
        <f t="shared" si="1"/>
        <v>0</v>
      </c>
    </row>
    <row r="30" spans="1:10" x14ac:dyDescent="0.25">
      <c r="A30" s="81"/>
      <c r="B30" s="149" t="s">
        <v>750</v>
      </c>
      <c r="C30" s="91" t="s">
        <v>100</v>
      </c>
      <c r="D30" s="92" t="s">
        <v>59</v>
      </c>
      <c r="E30" s="89">
        <v>1096</v>
      </c>
      <c r="F30" s="85">
        <v>7926</v>
      </c>
      <c r="G30" s="150">
        <f t="shared" si="0"/>
        <v>8686896</v>
      </c>
      <c r="I30" s="86">
        <f>'Presupuesto Oficial - OBRA'!E29</f>
        <v>1096</v>
      </c>
      <c r="J30" s="457">
        <f t="shared" si="1"/>
        <v>0</v>
      </c>
    </row>
    <row r="31" spans="1:10" ht="16.5" thickBot="1" x14ac:dyDescent="0.3">
      <c r="A31" s="81"/>
      <c r="B31" s="151"/>
      <c r="C31" s="101" t="s">
        <v>101</v>
      </c>
      <c r="D31" s="102"/>
      <c r="E31" s="102"/>
      <c r="F31" s="506"/>
      <c r="G31" s="152">
        <f>SUM(G8:G30)</f>
        <v>647348772.53999996</v>
      </c>
      <c r="I31" s="86">
        <f>'Presupuesto Oficial - OBRA'!E30</f>
        <v>0</v>
      </c>
      <c r="J31" s="457">
        <f t="shared" si="1"/>
        <v>0</v>
      </c>
    </row>
    <row r="32" spans="1:10" ht="16.5" thickTop="1" x14ac:dyDescent="0.25">
      <c r="A32" s="81"/>
      <c r="B32" s="153">
        <v>2</v>
      </c>
      <c r="C32" s="82" t="s">
        <v>102</v>
      </c>
      <c r="D32" s="83"/>
      <c r="E32" s="83"/>
      <c r="F32" s="85"/>
      <c r="G32" s="150"/>
      <c r="I32" s="86">
        <f>'Presupuesto Oficial - OBRA'!E31</f>
        <v>0</v>
      </c>
      <c r="J32" s="457">
        <f t="shared" si="1"/>
        <v>0</v>
      </c>
    </row>
    <row r="33" spans="1:10" x14ac:dyDescent="0.25">
      <c r="A33" s="81"/>
      <c r="B33" s="149" t="s">
        <v>103</v>
      </c>
      <c r="C33" s="91" t="s">
        <v>104</v>
      </c>
      <c r="D33" s="92" t="s">
        <v>56</v>
      </c>
      <c r="E33" s="89">
        <v>374.2</v>
      </c>
      <c r="F33" s="85">
        <v>32312</v>
      </c>
      <c r="G33" s="150">
        <f t="shared" ref="G33:G46" si="2">E33*F33</f>
        <v>12091150.4</v>
      </c>
      <c r="I33" s="86">
        <f>'Presupuesto Oficial - OBRA'!E32</f>
        <v>374.2</v>
      </c>
      <c r="J33" s="457">
        <f t="shared" si="1"/>
        <v>0</v>
      </c>
    </row>
    <row r="34" spans="1:10" x14ac:dyDescent="0.25">
      <c r="A34" s="81"/>
      <c r="B34" s="149" t="s">
        <v>105</v>
      </c>
      <c r="C34" s="91" t="s">
        <v>617</v>
      </c>
      <c r="D34" s="92" t="s">
        <v>64</v>
      </c>
      <c r="E34" s="89">
        <v>168.25</v>
      </c>
      <c r="F34" s="85">
        <v>687326</v>
      </c>
      <c r="G34" s="150">
        <f t="shared" si="2"/>
        <v>115642599.5</v>
      </c>
      <c r="I34" s="86">
        <f>'Presupuesto Oficial - OBRA'!E33</f>
        <v>168.25</v>
      </c>
      <c r="J34" s="457">
        <f t="shared" si="1"/>
        <v>0</v>
      </c>
    </row>
    <row r="35" spans="1:10" x14ac:dyDescent="0.25">
      <c r="A35" s="81"/>
      <c r="B35" s="149" t="s">
        <v>106</v>
      </c>
      <c r="C35" s="91" t="s">
        <v>618</v>
      </c>
      <c r="D35" s="92" t="s">
        <v>64</v>
      </c>
      <c r="E35" s="89">
        <v>52.5</v>
      </c>
      <c r="F35" s="85">
        <v>741814</v>
      </c>
      <c r="G35" s="150">
        <f t="shared" si="2"/>
        <v>38945235</v>
      </c>
      <c r="I35" s="86">
        <f>'Presupuesto Oficial - OBRA'!E34</f>
        <v>52.5</v>
      </c>
      <c r="J35" s="457">
        <f t="shared" si="1"/>
        <v>0</v>
      </c>
    </row>
    <row r="36" spans="1:10" x14ac:dyDescent="0.25">
      <c r="A36" s="81"/>
      <c r="B36" s="149" t="s">
        <v>107</v>
      </c>
      <c r="C36" s="91" t="s">
        <v>619</v>
      </c>
      <c r="D36" s="92" t="s">
        <v>64</v>
      </c>
      <c r="E36" s="89">
        <v>287.5</v>
      </c>
      <c r="F36" s="85">
        <v>717047</v>
      </c>
      <c r="G36" s="150">
        <f t="shared" si="2"/>
        <v>206151012.5</v>
      </c>
      <c r="I36" s="86">
        <f>'Presupuesto Oficial - OBRA'!E35</f>
        <v>287.5</v>
      </c>
      <c r="J36" s="457">
        <f t="shared" si="1"/>
        <v>0</v>
      </c>
    </row>
    <row r="37" spans="1:10" ht="31.5" x14ac:dyDescent="0.25">
      <c r="A37" s="81"/>
      <c r="B37" s="149" t="s">
        <v>108</v>
      </c>
      <c r="C37" s="91" t="s">
        <v>620</v>
      </c>
      <c r="D37" s="92" t="s">
        <v>64</v>
      </c>
      <c r="E37" s="89">
        <v>119.4</v>
      </c>
      <c r="F37" s="85">
        <v>819632</v>
      </c>
      <c r="G37" s="150">
        <f t="shared" si="2"/>
        <v>97864060.800000012</v>
      </c>
      <c r="I37" s="86">
        <f>'Presupuesto Oficial - OBRA'!E36</f>
        <v>119.4</v>
      </c>
      <c r="J37" s="457">
        <f t="shared" si="1"/>
        <v>0</v>
      </c>
    </row>
    <row r="38" spans="1:10" x14ac:dyDescent="0.25">
      <c r="A38" s="81"/>
      <c r="B38" s="149" t="s">
        <v>109</v>
      </c>
      <c r="C38" s="91" t="s">
        <v>621</v>
      </c>
      <c r="D38" s="92" t="s">
        <v>64</v>
      </c>
      <c r="E38" s="89">
        <v>104.60000000000001</v>
      </c>
      <c r="F38" s="85">
        <v>792720</v>
      </c>
      <c r="G38" s="150">
        <f t="shared" si="2"/>
        <v>82918512</v>
      </c>
      <c r="I38" s="86">
        <f>'Presupuesto Oficial - OBRA'!E37</f>
        <v>104.60000000000001</v>
      </c>
      <c r="J38" s="457">
        <f t="shared" si="1"/>
        <v>0</v>
      </c>
    </row>
    <row r="39" spans="1:10" ht="31.5" x14ac:dyDescent="0.25">
      <c r="A39" s="81"/>
      <c r="B39" s="149" t="s">
        <v>110</v>
      </c>
      <c r="C39" s="94" t="s">
        <v>616</v>
      </c>
      <c r="D39" s="83" t="s">
        <v>59</v>
      </c>
      <c r="E39" s="89">
        <v>824</v>
      </c>
      <c r="F39" s="85">
        <v>27794</v>
      </c>
      <c r="G39" s="150">
        <f t="shared" si="2"/>
        <v>22902256</v>
      </c>
      <c r="I39" s="86">
        <f>'Presupuesto Oficial - OBRA'!E38</f>
        <v>824</v>
      </c>
      <c r="J39" s="457">
        <f t="shared" si="1"/>
        <v>0</v>
      </c>
    </row>
    <row r="40" spans="1:10" x14ac:dyDescent="0.25">
      <c r="A40" s="81"/>
      <c r="B40" s="149" t="s">
        <v>111</v>
      </c>
      <c r="C40" s="94" t="s">
        <v>622</v>
      </c>
      <c r="D40" s="83" t="s">
        <v>59</v>
      </c>
      <c r="E40" s="89">
        <v>3773</v>
      </c>
      <c r="F40" s="85">
        <v>21674</v>
      </c>
      <c r="G40" s="150">
        <f t="shared" si="2"/>
        <v>81776002</v>
      </c>
      <c r="I40" s="86">
        <f>'Presupuesto Oficial - OBRA'!E39</f>
        <v>3773</v>
      </c>
      <c r="J40" s="457">
        <f t="shared" si="1"/>
        <v>0</v>
      </c>
    </row>
    <row r="41" spans="1:10" ht="31.5" x14ac:dyDescent="0.25">
      <c r="A41" s="81"/>
      <c r="B41" s="149" t="s">
        <v>112</v>
      </c>
      <c r="C41" s="94" t="s">
        <v>623</v>
      </c>
      <c r="D41" s="83" t="s">
        <v>56</v>
      </c>
      <c r="E41" s="89">
        <v>861</v>
      </c>
      <c r="F41" s="85">
        <v>152666</v>
      </c>
      <c r="G41" s="150">
        <f t="shared" si="2"/>
        <v>131445426</v>
      </c>
      <c r="I41" s="86">
        <f>'Presupuesto Oficial - OBRA'!E40</f>
        <v>861</v>
      </c>
      <c r="J41" s="457">
        <f t="shared" si="1"/>
        <v>0</v>
      </c>
    </row>
    <row r="42" spans="1:10" x14ac:dyDescent="0.25">
      <c r="A42" s="81"/>
      <c r="B42" s="149" t="s">
        <v>113</v>
      </c>
      <c r="C42" s="94" t="s">
        <v>114</v>
      </c>
      <c r="D42" s="83" t="s">
        <v>115</v>
      </c>
      <c r="E42" s="89">
        <v>34973.06</v>
      </c>
      <c r="F42" s="507">
        <v>14483</v>
      </c>
      <c r="G42" s="150">
        <f t="shared" si="2"/>
        <v>506514827.97999996</v>
      </c>
      <c r="I42" s="86">
        <f>'Presupuesto Oficial - OBRA'!E41</f>
        <v>34973.06</v>
      </c>
      <c r="J42" s="457">
        <f t="shared" si="1"/>
        <v>0</v>
      </c>
    </row>
    <row r="43" spans="1:10" x14ac:dyDescent="0.25">
      <c r="A43" s="81"/>
      <c r="B43" s="149" t="s">
        <v>116</v>
      </c>
      <c r="C43" s="94" t="s">
        <v>117</v>
      </c>
      <c r="D43" s="83" t="s">
        <v>115</v>
      </c>
      <c r="E43" s="89">
        <v>97101</v>
      </c>
      <c r="F43" s="85">
        <v>4252</v>
      </c>
      <c r="G43" s="150">
        <f t="shared" si="2"/>
        <v>412873452</v>
      </c>
      <c r="I43" s="86">
        <f>'Presupuesto Oficial - OBRA'!E42</f>
        <v>97101</v>
      </c>
      <c r="J43" s="457">
        <f t="shared" si="1"/>
        <v>0</v>
      </c>
    </row>
    <row r="44" spans="1:10" x14ac:dyDescent="0.25">
      <c r="A44" s="81"/>
      <c r="B44" s="149" t="s">
        <v>118</v>
      </c>
      <c r="C44" s="94" t="s">
        <v>751</v>
      </c>
      <c r="D44" s="83" t="s">
        <v>59</v>
      </c>
      <c r="E44" s="89">
        <v>1605</v>
      </c>
      <c r="F44" s="85">
        <v>38788</v>
      </c>
      <c r="G44" s="150">
        <f t="shared" si="2"/>
        <v>62254740</v>
      </c>
      <c r="I44" s="86">
        <f>'Presupuesto Oficial - OBRA'!E43</f>
        <v>1605</v>
      </c>
      <c r="J44" s="457">
        <f t="shared" si="1"/>
        <v>0</v>
      </c>
    </row>
    <row r="45" spans="1:10" x14ac:dyDescent="0.25">
      <c r="A45" s="81"/>
      <c r="B45" s="149" t="s">
        <v>119</v>
      </c>
      <c r="C45" s="94" t="s">
        <v>120</v>
      </c>
      <c r="D45" s="83" t="s">
        <v>98</v>
      </c>
      <c r="E45" s="89">
        <v>300</v>
      </c>
      <c r="F45" s="85">
        <v>114168</v>
      </c>
      <c r="G45" s="150">
        <f t="shared" si="2"/>
        <v>34250400</v>
      </c>
      <c r="I45" s="86">
        <f>'Presupuesto Oficial - OBRA'!E44</f>
        <v>300</v>
      </c>
      <c r="J45" s="457">
        <f t="shared" si="1"/>
        <v>0</v>
      </c>
    </row>
    <row r="46" spans="1:10" x14ac:dyDescent="0.25">
      <c r="A46" s="81"/>
      <c r="B46" s="149" t="s">
        <v>121</v>
      </c>
      <c r="C46" s="94" t="s">
        <v>122</v>
      </c>
      <c r="D46" s="83" t="s">
        <v>56</v>
      </c>
      <c r="E46" s="89">
        <v>800</v>
      </c>
      <c r="F46" s="85">
        <v>41300</v>
      </c>
      <c r="G46" s="150">
        <f t="shared" si="2"/>
        <v>33040000</v>
      </c>
      <c r="I46" s="86">
        <f>'Presupuesto Oficial - OBRA'!E45</f>
        <v>800</v>
      </c>
      <c r="J46" s="457">
        <f t="shared" si="1"/>
        <v>0</v>
      </c>
    </row>
    <row r="47" spans="1:10" ht="16.5" thickBot="1" x14ac:dyDescent="0.3">
      <c r="A47" s="81"/>
      <c r="B47" s="151"/>
      <c r="C47" s="101" t="s">
        <v>123</v>
      </c>
      <c r="D47" s="102"/>
      <c r="E47" s="102"/>
      <c r="F47" s="506"/>
      <c r="G47" s="152">
        <f>SUM(G33:G46)</f>
        <v>1838669674.1800001</v>
      </c>
      <c r="I47" s="86">
        <f>'Presupuesto Oficial - OBRA'!E46</f>
        <v>0</v>
      </c>
      <c r="J47" s="457">
        <f t="shared" si="1"/>
        <v>0</v>
      </c>
    </row>
    <row r="48" spans="1:10" ht="16.5" thickTop="1" x14ac:dyDescent="0.25">
      <c r="A48" s="81"/>
      <c r="B48" s="153">
        <v>3</v>
      </c>
      <c r="C48" s="82" t="s">
        <v>124</v>
      </c>
      <c r="D48" s="83"/>
      <c r="E48" s="83"/>
      <c r="F48" s="85"/>
      <c r="G48" s="150"/>
      <c r="I48" s="86">
        <f>'Presupuesto Oficial - OBRA'!E47</f>
        <v>0</v>
      </c>
      <c r="J48" s="457">
        <f t="shared" si="1"/>
        <v>0</v>
      </c>
    </row>
    <row r="49" spans="1:10" ht="31.5" x14ac:dyDescent="0.25">
      <c r="A49" s="81"/>
      <c r="B49" s="149" t="s">
        <v>125</v>
      </c>
      <c r="C49" s="90" t="s">
        <v>126</v>
      </c>
      <c r="D49" s="88" t="s">
        <v>56</v>
      </c>
      <c r="E49" s="89">
        <v>1430</v>
      </c>
      <c r="F49" s="85">
        <v>83327</v>
      </c>
      <c r="G49" s="150">
        <f>E49*F49</f>
        <v>119157610</v>
      </c>
      <c r="I49" s="86">
        <f>'Presupuesto Oficial - OBRA'!E48</f>
        <v>1430</v>
      </c>
      <c r="J49" s="457">
        <f t="shared" si="1"/>
        <v>0</v>
      </c>
    </row>
    <row r="50" spans="1:10" x14ac:dyDescent="0.25">
      <c r="A50" s="81"/>
      <c r="B50" s="149" t="s">
        <v>127</v>
      </c>
      <c r="C50" s="90" t="s">
        <v>128</v>
      </c>
      <c r="D50" s="88" t="s">
        <v>56</v>
      </c>
      <c r="E50" s="89">
        <v>954</v>
      </c>
      <c r="F50" s="85">
        <v>67798</v>
      </c>
      <c r="G50" s="150">
        <f>E50*F50</f>
        <v>64679292</v>
      </c>
      <c r="I50" s="86">
        <f>'Presupuesto Oficial - OBRA'!E49</f>
        <v>954</v>
      </c>
      <c r="J50" s="457">
        <f t="shared" si="1"/>
        <v>0</v>
      </c>
    </row>
    <row r="51" spans="1:10" ht="16.5" thickBot="1" x14ac:dyDescent="0.3">
      <c r="A51" s="81"/>
      <c r="B51" s="151"/>
      <c r="C51" s="101" t="s">
        <v>129</v>
      </c>
      <c r="D51" s="102"/>
      <c r="E51" s="102"/>
      <c r="F51" s="506"/>
      <c r="G51" s="152">
        <f>SUM(G49:G50)</f>
        <v>183836902</v>
      </c>
      <c r="I51" s="86">
        <f>'Presupuesto Oficial - OBRA'!E50</f>
        <v>0</v>
      </c>
      <c r="J51" s="457">
        <f t="shared" si="1"/>
        <v>0</v>
      </c>
    </row>
    <row r="52" spans="1:10" ht="16.5" thickTop="1" x14ac:dyDescent="0.25">
      <c r="A52" s="81"/>
      <c r="B52" s="153">
        <v>4</v>
      </c>
      <c r="C52" s="82" t="s">
        <v>130</v>
      </c>
      <c r="D52" s="83"/>
      <c r="E52" s="83"/>
      <c r="F52" s="85"/>
      <c r="G52" s="150"/>
      <c r="I52" s="86">
        <f>'Presupuesto Oficial - OBRA'!E51</f>
        <v>0</v>
      </c>
      <c r="J52" s="457">
        <f t="shared" si="1"/>
        <v>0</v>
      </c>
    </row>
    <row r="53" spans="1:10" x14ac:dyDescent="0.25">
      <c r="A53" s="81"/>
      <c r="B53" s="149" t="s">
        <v>131</v>
      </c>
      <c r="C53" s="90" t="s">
        <v>132</v>
      </c>
      <c r="D53" s="88" t="s">
        <v>56</v>
      </c>
      <c r="E53" s="89">
        <v>3280</v>
      </c>
      <c r="F53" s="85">
        <v>18472</v>
      </c>
      <c r="G53" s="150">
        <f>E53*F53</f>
        <v>60588160</v>
      </c>
      <c r="I53" s="86">
        <f>'Presupuesto Oficial - OBRA'!E52</f>
        <v>3280</v>
      </c>
      <c r="J53" s="457">
        <f t="shared" si="1"/>
        <v>0</v>
      </c>
    </row>
    <row r="54" spans="1:10" x14ac:dyDescent="0.25">
      <c r="A54" s="81"/>
      <c r="B54" s="149" t="s">
        <v>133</v>
      </c>
      <c r="C54" s="90" t="s">
        <v>132</v>
      </c>
      <c r="D54" s="88" t="s">
        <v>59</v>
      </c>
      <c r="E54" s="89">
        <v>210</v>
      </c>
      <c r="F54" s="85">
        <v>11519</v>
      </c>
      <c r="G54" s="150">
        <f>E54*F54</f>
        <v>2418990</v>
      </c>
      <c r="I54" s="86">
        <f>'Presupuesto Oficial - OBRA'!E53</f>
        <v>210</v>
      </c>
      <c r="J54" s="457">
        <f t="shared" si="1"/>
        <v>0</v>
      </c>
    </row>
    <row r="55" spans="1:10" x14ac:dyDescent="0.25">
      <c r="A55" s="81"/>
      <c r="B55" s="149" t="s">
        <v>134</v>
      </c>
      <c r="C55" s="90" t="s">
        <v>135</v>
      </c>
      <c r="D55" s="88" t="s">
        <v>56</v>
      </c>
      <c r="E55" s="89">
        <v>2850</v>
      </c>
      <c r="F55" s="85">
        <v>41152</v>
      </c>
      <c r="G55" s="150">
        <f>E55*F55</f>
        <v>117283200</v>
      </c>
      <c r="I55" s="86">
        <f>'Presupuesto Oficial - OBRA'!E54</f>
        <v>2850</v>
      </c>
      <c r="J55" s="457">
        <f t="shared" si="1"/>
        <v>0</v>
      </c>
    </row>
    <row r="56" spans="1:10" ht="16.5" thickBot="1" x14ac:dyDescent="0.3">
      <c r="A56" s="81"/>
      <c r="B56" s="151"/>
      <c r="C56" s="101" t="s">
        <v>136</v>
      </c>
      <c r="D56" s="102"/>
      <c r="E56" s="102"/>
      <c r="F56" s="506"/>
      <c r="G56" s="152">
        <f>SUM(G53:G55)</f>
        <v>180290350</v>
      </c>
      <c r="I56" s="86">
        <f>'Presupuesto Oficial - OBRA'!E55</f>
        <v>0</v>
      </c>
      <c r="J56" s="457">
        <f t="shared" si="1"/>
        <v>0</v>
      </c>
    </row>
    <row r="57" spans="1:10" ht="16.5" thickTop="1" x14ac:dyDescent="0.25">
      <c r="A57" s="81"/>
      <c r="B57" s="153">
        <v>5</v>
      </c>
      <c r="C57" s="82" t="s">
        <v>137</v>
      </c>
      <c r="D57" s="83"/>
      <c r="E57" s="83"/>
      <c r="F57" s="85"/>
      <c r="G57" s="150"/>
      <c r="I57" s="86">
        <f>'Presupuesto Oficial - OBRA'!E56</f>
        <v>0</v>
      </c>
      <c r="J57" s="457">
        <f t="shared" si="1"/>
        <v>0</v>
      </c>
    </row>
    <row r="58" spans="1:10" x14ac:dyDescent="0.25">
      <c r="A58" s="81"/>
      <c r="B58" s="149" t="s">
        <v>138</v>
      </c>
      <c r="C58" s="90" t="s">
        <v>139</v>
      </c>
      <c r="D58" s="88" t="s">
        <v>56</v>
      </c>
      <c r="E58" s="89">
        <v>2189</v>
      </c>
      <c r="F58" s="85">
        <v>11971</v>
      </c>
      <c r="G58" s="150">
        <f t="shared" ref="G58:G66" si="3">E58*F58</f>
        <v>26204519</v>
      </c>
      <c r="I58" s="86">
        <f>'Presupuesto Oficial - OBRA'!E57</f>
        <v>2189</v>
      </c>
      <c r="J58" s="457">
        <f t="shared" si="1"/>
        <v>0</v>
      </c>
    </row>
    <row r="59" spans="1:10" x14ac:dyDescent="0.25">
      <c r="A59" s="81"/>
      <c r="B59" s="149" t="s">
        <v>140</v>
      </c>
      <c r="C59" s="90" t="s">
        <v>139</v>
      </c>
      <c r="D59" s="88" t="s">
        <v>59</v>
      </c>
      <c r="E59" s="89">
        <v>320</v>
      </c>
      <c r="F59" s="85">
        <v>7183</v>
      </c>
      <c r="G59" s="150">
        <f t="shared" si="3"/>
        <v>2298560</v>
      </c>
      <c r="I59" s="86">
        <f>'Presupuesto Oficial - OBRA'!E58</f>
        <v>320</v>
      </c>
      <c r="J59" s="457">
        <f t="shared" si="1"/>
        <v>0</v>
      </c>
    </row>
    <row r="60" spans="1:10" x14ac:dyDescent="0.25">
      <c r="A60" s="81"/>
      <c r="B60" s="149" t="s">
        <v>141</v>
      </c>
      <c r="C60" s="90" t="s">
        <v>142</v>
      </c>
      <c r="D60" s="88" t="s">
        <v>56</v>
      </c>
      <c r="E60" s="89">
        <v>14708</v>
      </c>
      <c r="F60" s="85">
        <v>13760</v>
      </c>
      <c r="G60" s="150">
        <f t="shared" si="3"/>
        <v>202382080</v>
      </c>
      <c r="I60" s="86">
        <f>'Presupuesto Oficial - OBRA'!E59</f>
        <v>14708</v>
      </c>
      <c r="J60" s="457">
        <f t="shared" si="1"/>
        <v>0</v>
      </c>
    </row>
    <row r="61" spans="1:10" x14ac:dyDescent="0.25">
      <c r="A61" s="81"/>
      <c r="B61" s="149" t="s">
        <v>143</v>
      </c>
      <c r="C61" s="90" t="s">
        <v>142</v>
      </c>
      <c r="D61" s="88" t="s">
        <v>59</v>
      </c>
      <c r="E61" s="89">
        <v>5830</v>
      </c>
      <c r="F61" s="85">
        <v>9758</v>
      </c>
      <c r="G61" s="150">
        <f t="shared" si="3"/>
        <v>56889140</v>
      </c>
      <c r="I61" s="86">
        <f>'Presupuesto Oficial - OBRA'!E60</f>
        <v>5830</v>
      </c>
      <c r="J61" s="457">
        <f t="shared" si="1"/>
        <v>0</v>
      </c>
    </row>
    <row r="62" spans="1:10" x14ac:dyDescent="0.25">
      <c r="A62" s="81"/>
      <c r="B62" s="149" t="s">
        <v>144</v>
      </c>
      <c r="C62" s="90" t="s">
        <v>145</v>
      </c>
      <c r="D62" s="88" t="s">
        <v>56</v>
      </c>
      <c r="E62" s="89">
        <v>25705.617600000001</v>
      </c>
      <c r="F62" s="85">
        <v>16842</v>
      </c>
      <c r="G62" s="150">
        <f t="shared" si="3"/>
        <v>432934011.61920005</v>
      </c>
      <c r="I62" s="86">
        <f>'Presupuesto Oficial - OBRA'!E61</f>
        <v>25705.617600000001</v>
      </c>
      <c r="J62" s="457">
        <f t="shared" si="1"/>
        <v>0</v>
      </c>
    </row>
    <row r="63" spans="1:10" x14ac:dyDescent="0.25">
      <c r="A63" s="81"/>
      <c r="B63" s="149" t="s">
        <v>146</v>
      </c>
      <c r="C63" s="90" t="s">
        <v>145</v>
      </c>
      <c r="D63" s="88" t="s">
        <v>59</v>
      </c>
      <c r="E63" s="89">
        <v>3562</v>
      </c>
      <c r="F63" s="85">
        <v>10105</v>
      </c>
      <c r="G63" s="150">
        <f t="shared" si="3"/>
        <v>35994010</v>
      </c>
      <c r="I63" s="86">
        <f>'Presupuesto Oficial - OBRA'!E62</f>
        <v>3562</v>
      </c>
      <c r="J63" s="457">
        <f t="shared" si="1"/>
        <v>0</v>
      </c>
    </row>
    <row r="64" spans="1:10" x14ac:dyDescent="0.25">
      <c r="A64" s="81"/>
      <c r="B64" s="149" t="s">
        <v>756</v>
      </c>
      <c r="C64" s="90" t="s">
        <v>148</v>
      </c>
      <c r="D64" s="88" t="s">
        <v>56</v>
      </c>
      <c r="E64" s="89">
        <v>5460</v>
      </c>
      <c r="F64" s="85">
        <v>32218</v>
      </c>
      <c r="G64" s="150">
        <f t="shared" si="3"/>
        <v>175910280</v>
      </c>
      <c r="I64" s="86">
        <f>'Presupuesto Oficial - OBRA'!E63</f>
        <v>5460</v>
      </c>
      <c r="J64" s="457">
        <f t="shared" si="1"/>
        <v>0</v>
      </c>
    </row>
    <row r="65" spans="1:10" x14ac:dyDescent="0.25">
      <c r="A65" s="81"/>
      <c r="B65" s="149" t="s">
        <v>757</v>
      </c>
      <c r="C65" s="90" t="s">
        <v>149</v>
      </c>
      <c r="D65" s="88" t="s">
        <v>56</v>
      </c>
      <c r="E65" s="89">
        <v>82</v>
      </c>
      <c r="F65" s="85">
        <v>30068</v>
      </c>
      <c r="G65" s="150">
        <f t="shared" si="3"/>
        <v>2465576</v>
      </c>
      <c r="I65" s="86">
        <f>'Presupuesto Oficial - OBRA'!E64</f>
        <v>82</v>
      </c>
      <c r="J65" s="457">
        <f t="shared" si="1"/>
        <v>0</v>
      </c>
    </row>
    <row r="66" spans="1:10" x14ac:dyDescent="0.25">
      <c r="A66" s="81"/>
      <c r="B66" s="149" t="s">
        <v>147</v>
      </c>
      <c r="C66" s="90" t="s">
        <v>150</v>
      </c>
      <c r="D66" s="88" t="s">
        <v>56</v>
      </c>
      <c r="E66" s="89">
        <v>18732</v>
      </c>
      <c r="F66" s="85">
        <v>9769</v>
      </c>
      <c r="G66" s="150">
        <f t="shared" si="3"/>
        <v>182992908</v>
      </c>
      <c r="I66" s="86">
        <f>'Presupuesto Oficial - OBRA'!E65</f>
        <v>18732</v>
      </c>
      <c r="J66" s="457">
        <f t="shared" si="1"/>
        <v>0</v>
      </c>
    </row>
    <row r="67" spans="1:10" ht="16.5" thickBot="1" x14ac:dyDescent="0.3">
      <c r="A67" s="81"/>
      <c r="B67" s="151"/>
      <c r="C67" s="101" t="s">
        <v>151</v>
      </c>
      <c r="D67" s="102"/>
      <c r="E67" s="102"/>
      <c r="F67" s="506"/>
      <c r="G67" s="152">
        <f>SUM(G58:G66)</f>
        <v>1118071084.6192</v>
      </c>
      <c r="I67" s="86">
        <f>'Presupuesto Oficial - OBRA'!E66</f>
        <v>0</v>
      </c>
      <c r="J67" s="457">
        <f t="shared" si="1"/>
        <v>0</v>
      </c>
    </row>
    <row r="68" spans="1:10" ht="16.5" thickTop="1" x14ac:dyDescent="0.25">
      <c r="A68" s="81"/>
      <c r="B68" s="153">
        <v>6</v>
      </c>
      <c r="C68" s="82" t="s">
        <v>152</v>
      </c>
      <c r="D68" s="83"/>
      <c r="E68" s="83"/>
      <c r="F68" s="85"/>
      <c r="G68" s="150"/>
      <c r="I68" s="86">
        <f>'Presupuesto Oficial - OBRA'!E67</f>
        <v>0</v>
      </c>
      <c r="J68" s="457">
        <f t="shared" si="1"/>
        <v>0</v>
      </c>
    </row>
    <row r="69" spans="1:10" x14ac:dyDescent="0.25">
      <c r="A69" s="81"/>
      <c r="B69" s="149" t="s">
        <v>153</v>
      </c>
      <c r="C69" s="90" t="s">
        <v>154</v>
      </c>
      <c r="D69" s="88" t="s">
        <v>56</v>
      </c>
      <c r="E69" s="89">
        <v>4993</v>
      </c>
      <c r="F69" s="85">
        <v>93892</v>
      </c>
      <c r="G69" s="150">
        <f>E69*F69</f>
        <v>468802756</v>
      </c>
      <c r="I69" s="86">
        <f>'Presupuesto Oficial - OBRA'!E68</f>
        <v>4993</v>
      </c>
      <c r="J69" s="457">
        <f t="shared" si="1"/>
        <v>0</v>
      </c>
    </row>
    <row r="70" spans="1:10" ht="31.5" x14ac:dyDescent="0.25">
      <c r="A70" s="81"/>
      <c r="B70" s="149" t="s">
        <v>155</v>
      </c>
      <c r="C70" s="90" t="s">
        <v>156</v>
      </c>
      <c r="D70" s="88" t="s">
        <v>56</v>
      </c>
      <c r="E70" s="89">
        <v>2000</v>
      </c>
      <c r="F70" s="85">
        <v>72172</v>
      </c>
      <c r="G70" s="150">
        <f>E70*F70</f>
        <v>144344000</v>
      </c>
      <c r="I70" s="86">
        <f>'Presupuesto Oficial - OBRA'!E69</f>
        <v>2000</v>
      </c>
      <c r="J70" s="457">
        <f t="shared" si="1"/>
        <v>0</v>
      </c>
    </row>
    <row r="71" spans="1:10" x14ac:dyDescent="0.25">
      <c r="A71" s="81"/>
      <c r="B71" s="149" t="s">
        <v>157</v>
      </c>
      <c r="C71" s="90" t="s">
        <v>158</v>
      </c>
      <c r="D71" s="88" t="s">
        <v>56</v>
      </c>
      <c r="E71" s="89">
        <v>82</v>
      </c>
      <c r="F71" s="85">
        <v>151577</v>
      </c>
      <c r="G71" s="150">
        <f>E71*F71</f>
        <v>12429314</v>
      </c>
      <c r="I71" s="86">
        <f>'Presupuesto Oficial - OBRA'!E70</f>
        <v>82</v>
      </c>
      <c r="J71" s="457">
        <f t="shared" si="1"/>
        <v>0</v>
      </c>
    </row>
    <row r="72" spans="1:10" ht="16.5" thickBot="1" x14ac:dyDescent="0.3">
      <c r="A72" s="81"/>
      <c r="B72" s="151"/>
      <c r="C72" s="101" t="s">
        <v>159</v>
      </c>
      <c r="D72" s="102"/>
      <c r="E72" s="102"/>
      <c r="F72" s="506"/>
      <c r="G72" s="152">
        <f>SUM(G69:G71)</f>
        <v>625576070</v>
      </c>
      <c r="I72" s="86">
        <f>'Presupuesto Oficial - OBRA'!E71</f>
        <v>0</v>
      </c>
      <c r="J72" s="457">
        <f t="shared" si="1"/>
        <v>0</v>
      </c>
    </row>
    <row r="73" spans="1:10" ht="16.5" thickTop="1" x14ac:dyDescent="0.25">
      <c r="A73" s="81"/>
      <c r="B73" s="153">
        <v>7</v>
      </c>
      <c r="C73" s="82" t="s">
        <v>160</v>
      </c>
      <c r="D73" s="83"/>
      <c r="E73" s="83"/>
      <c r="F73" s="85"/>
      <c r="G73" s="150"/>
      <c r="I73" s="86">
        <f>'Presupuesto Oficial - OBRA'!E72</f>
        <v>0</v>
      </c>
      <c r="J73" s="457">
        <f t="shared" ref="J73:J136" si="4">ROUND(I73-E73,2)</f>
        <v>0</v>
      </c>
    </row>
    <row r="74" spans="1:10" x14ac:dyDescent="0.25">
      <c r="A74" s="81"/>
      <c r="B74" s="149" t="s">
        <v>161</v>
      </c>
      <c r="C74" s="90" t="s">
        <v>162</v>
      </c>
      <c r="D74" s="88" t="s">
        <v>56</v>
      </c>
      <c r="E74" s="89">
        <v>11315</v>
      </c>
      <c r="F74" s="85">
        <v>69597</v>
      </c>
      <c r="G74" s="150">
        <f>E74*F74</f>
        <v>787490055</v>
      </c>
      <c r="I74" s="86">
        <f>'Presupuesto Oficial - OBRA'!E73</f>
        <v>11315</v>
      </c>
      <c r="J74" s="457">
        <f t="shared" si="4"/>
        <v>0</v>
      </c>
    </row>
    <row r="75" spans="1:10" x14ac:dyDescent="0.25">
      <c r="A75" s="81"/>
      <c r="B75" s="149" t="s">
        <v>163</v>
      </c>
      <c r="C75" s="90" t="s">
        <v>614</v>
      </c>
      <c r="D75" s="88" t="s">
        <v>56</v>
      </c>
      <c r="E75" s="89">
        <v>850</v>
      </c>
      <c r="F75" s="85">
        <v>102364</v>
      </c>
      <c r="G75" s="150">
        <f>E75*F75</f>
        <v>87009400</v>
      </c>
      <c r="I75" s="86">
        <f>'Presupuesto Oficial - OBRA'!E74</f>
        <v>850</v>
      </c>
      <c r="J75" s="457">
        <f t="shared" si="4"/>
        <v>0</v>
      </c>
    </row>
    <row r="76" spans="1:10" x14ac:dyDescent="0.25">
      <c r="A76" s="81"/>
      <c r="B76" s="149" t="s">
        <v>615</v>
      </c>
      <c r="C76" s="90" t="s">
        <v>164</v>
      </c>
      <c r="D76" s="88" t="s">
        <v>56</v>
      </c>
      <c r="E76" s="89">
        <v>2038</v>
      </c>
      <c r="F76" s="85">
        <v>44799</v>
      </c>
      <c r="G76" s="150">
        <f>E76*F76</f>
        <v>91300362</v>
      </c>
      <c r="I76" s="86">
        <f>'Presupuesto Oficial - OBRA'!E75</f>
        <v>2038</v>
      </c>
      <c r="J76" s="457">
        <f t="shared" si="4"/>
        <v>0</v>
      </c>
    </row>
    <row r="77" spans="1:10" ht="16.5" thickBot="1" x14ac:dyDescent="0.3">
      <c r="A77" s="81"/>
      <c r="B77" s="151"/>
      <c r="C77" s="101" t="s">
        <v>165</v>
      </c>
      <c r="D77" s="102"/>
      <c r="E77" s="102"/>
      <c r="F77" s="506"/>
      <c r="G77" s="152">
        <f>SUM(G74:G76)</f>
        <v>965799817</v>
      </c>
      <c r="I77" s="86">
        <f>'Presupuesto Oficial - OBRA'!E76</f>
        <v>0</v>
      </c>
      <c r="J77" s="457">
        <f t="shared" si="4"/>
        <v>0</v>
      </c>
    </row>
    <row r="78" spans="1:10" ht="16.5" thickTop="1" x14ac:dyDescent="0.25">
      <c r="A78" s="81"/>
      <c r="B78" s="153">
        <v>8</v>
      </c>
      <c r="C78" s="82" t="s">
        <v>166</v>
      </c>
      <c r="D78" s="83"/>
      <c r="E78" s="83"/>
      <c r="F78" s="85"/>
      <c r="G78" s="150"/>
      <c r="I78" s="86">
        <f>'Presupuesto Oficial - OBRA'!E77</f>
        <v>0</v>
      </c>
      <c r="J78" s="457">
        <f t="shared" si="4"/>
        <v>0</v>
      </c>
    </row>
    <row r="79" spans="1:10" x14ac:dyDescent="0.25">
      <c r="A79" s="81"/>
      <c r="B79" s="149">
        <v>8.1</v>
      </c>
      <c r="C79" s="90" t="s">
        <v>167</v>
      </c>
      <c r="D79" s="88" t="s">
        <v>56</v>
      </c>
      <c r="E79" s="89">
        <v>149</v>
      </c>
      <c r="F79" s="85">
        <v>75075</v>
      </c>
      <c r="G79" s="150">
        <f>E79*F79</f>
        <v>11186175</v>
      </c>
      <c r="I79" s="86">
        <f>'Presupuesto Oficial - OBRA'!E78</f>
        <v>149</v>
      </c>
      <c r="J79" s="457">
        <f t="shared" si="4"/>
        <v>0</v>
      </c>
    </row>
    <row r="80" spans="1:10" x14ac:dyDescent="0.25">
      <c r="A80" s="81"/>
      <c r="B80" s="149">
        <v>8.1999999999999993</v>
      </c>
      <c r="C80" s="90" t="s">
        <v>168</v>
      </c>
      <c r="D80" s="88" t="s">
        <v>56</v>
      </c>
      <c r="E80" s="89">
        <v>110</v>
      </c>
      <c r="F80" s="85">
        <v>153806</v>
      </c>
      <c r="G80" s="150">
        <f>E80*F80</f>
        <v>16918660</v>
      </c>
      <c r="I80" s="86">
        <f>'Presupuesto Oficial - OBRA'!E79</f>
        <v>110</v>
      </c>
      <c r="J80" s="457">
        <f t="shared" si="4"/>
        <v>0</v>
      </c>
    </row>
    <row r="81" spans="1:10" x14ac:dyDescent="0.25">
      <c r="A81" s="81"/>
      <c r="B81" s="149">
        <v>8.3000000000000007</v>
      </c>
      <c r="C81" s="90" t="s">
        <v>169</v>
      </c>
      <c r="D81" s="88" t="s">
        <v>56</v>
      </c>
      <c r="E81" s="89">
        <v>2650</v>
      </c>
      <c r="F81" s="85">
        <v>128791</v>
      </c>
      <c r="G81" s="150">
        <f>E81*F81</f>
        <v>341296150</v>
      </c>
      <c r="I81" s="86">
        <f>'Presupuesto Oficial - OBRA'!E80</f>
        <v>2650</v>
      </c>
      <c r="J81" s="457">
        <f t="shared" si="4"/>
        <v>0</v>
      </c>
    </row>
    <row r="82" spans="1:10" ht="16.5" thickBot="1" x14ac:dyDescent="0.3">
      <c r="A82" s="81"/>
      <c r="B82" s="151"/>
      <c r="C82" s="101" t="s">
        <v>170</v>
      </c>
      <c r="D82" s="102"/>
      <c r="E82" s="102"/>
      <c r="F82" s="506"/>
      <c r="G82" s="152">
        <f>SUM(G79:G81)</f>
        <v>369400985</v>
      </c>
      <c r="I82" s="86">
        <f>'Presupuesto Oficial - OBRA'!E81</f>
        <v>0</v>
      </c>
      <c r="J82" s="457">
        <f t="shared" si="4"/>
        <v>0</v>
      </c>
    </row>
    <row r="83" spans="1:10" ht="16.5" thickTop="1" x14ac:dyDescent="0.25">
      <c r="A83" s="81"/>
      <c r="B83" s="153">
        <v>9</v>
      </c>
      <c r="C83" s="82" t="s">
        <v>171</v>
      </c>
      <c r="D83" s="83"/>
      <c r="E83" s="83"/>
      <c r="F83" s="85"/>
      <c r="G83" s="150"/>
      <c r="I83" s="86">
        <f>'Presupuesto Oficial - OBRA'!E82</f>
        <v>0</v>
      </c>
      <c r="J83" s="457">
        <f t="shared" si="4"/>
        <v>0</v>
      </c>
    </row>
    <row r="84" spans="1:10" x14ac:dyDescent="0.25">
      <c r="A84" s="81"/>
      <c r="B84" s="149" t="s">
        <v>172</v>
      </c>
      <c r="C84" s="90" t="s">
        <v>173</v>
      </c>
      <c r="D84" s="88" t="s">
        <v>56</v>
      </c>
      <c r="E84" s="89">
        <v>622.5</v>
      </c>
      <c r="F84" s="85">
        <v>164740</v>
      </c>
      <c r="G84" s="150">
        <f t="shared" ref="G84:G92" si="5">E84*F84</f>
        <v>102550650</v>
      </c>
      <c r="I84" s="86">
        <f>'Presupuesto Oficial - OBRA'!E83</f>
        <v>622.5</v>
      </c>
      <c r="J84" s="457">
        <f t="shared" si="4"/>
        <v>0</v>
      </c>
    </row>
    <row r="85" spans="1:10" x14ac:dyDescent="0.25">
      <c r="A85" s="81"/>
      <c r="B85" s="149" t="s">
        <v>174</v>
      </c>
      <c r="C85" s="90" t="s">
        <v>175</v>
      </c>
      <c r="D85" s="88" t="s">
        <v>56</v>
      </c>
      <c r="E85" s="89">
        <v>1073</v>
      </c>
      <c r="F85" s="85">
        <v>64772</v>
      </c>
      <c r="G85" s="150">
        <f t="shared" si="5"/>
        <v>69500356</v>
      </c>
      <c r="I85" s="86">
        <f>'Presupuesto Oficial - OBRA'!E84</f>
        <v>1073</v>
      </c>
      <c r="J85" s="457">
        <f t="shared" si="4"/>
        <v>0</v>
      </c>
    </row>
    <row r="86" spans="1:10" x14ac:dyDescent="0.25">
      <c r="A86" s="81"/>
      <c r="B86" s="149" t="s">
        <v>176</v>
      </c>
      <c r="C86" s="90" t="s">
        <v>177</v>
      </c>
      <c r="D86" s="88" t="s">
        <v>56</v>
      </c>
      <c r="E86" s="89">
        <v>464</v>
      </c>
      <c r="F86" s="85">
        <v>62379</v>
      </c>
      <c r="G86" s="150">
        <f t="shared" si="5"/>
        <v>28943856</v>
      </c>
      <c r="I86" s="86">
        <f>'Presupuesto Oficial - OBRA'!E85</f>
        <v>464</v>
      </c>
      <c r="J86" s="457">
        <f t="shared" si="4"/>
        <v>0</v>
      </c>
    </row>
    <row r="87" spans="1:10" ht="31.5" x14ac:dyDescent="0.25">
      <c r="A87" s="81"/>
      <c r="B87" s="149" t="s">
        <v>178</v>
      </c>
      <c r="C87" s="90" t="s">
        <v>519</v>
      </c>
      <c r="D87" s="88" t="s">
        <v>56</v>
      </c>
      <c r="E87" s="89">
        <v>3864</v>
      </c>
      <c r="F87" s="85">
        <v>119231</v>
      </c>
      <c r="G87" s="150">
        <f t="shared" si="5"/>
        <v>460708584</v>
      </c>
      <c r="I87" s="86">
        <f>'Presupuesto Oficial - OBRA'!E86</f>
        <v>3864</v>
      </c>
      <c r="J87" s="457">
        <f t="shared" si="4"/>
        <v>0</v>
      </c>
    </row>
    <row r="88" spans="1:10" x14ac:dyDescent="0.25">
      <c r="A88" s="81"/>
      <c r="B88" s="149" t="s">
        <v>179</v>
      </c>
      <c r="C88" s="90" t="s">
        <v>180</v>
      </c>
      <c r="D88" s="88" t="s">
        <v>59</v>
      </c>
      <c r="E88" s="89">
        <v>1677</v>
      </c>
      <c r="F88" s="85">
        <v>43175</v>
      </c>
      <c r="G88" s="150">
        <f t="shared" si="5"/>
        <v>72404475</v>
      </c>
      <c r="I88" s="86">
        <f>'Presupuesto Oficial - OBRA'!E87</f>
        <v>1677</v>
      </c>
      <c r="J88" s="457">
        <f t="shared" si="4"/>
        <v>0</v>
      </c>
    </row>
    <row r="89" spans="1:10" x14ac:dyDescent="0.25">
      <c r="A89" s="81"/>
      <c r="B89" s="149" t="s">
        <v>181</v>
      </c>
      <c r="C89" s="90" t="s">
        <v>520</v>
      </c>
      <c r="D89" s="88" t="s">
        <v>56</v>
      </c>
      <c r="E89" s="89">
        <v>3030</v>
      </c>
      <c r="F89" s="85">
        <v>125162</v>
      </c>
      <c r="G89" s="150">
        <f t="shared" si="5"/>
        <v>379240860</v>
      </c>
      <c r="I89" s="86">
        <f>'Presupuesto Oficial - OBRA'!E88</f>
        <v>3030</v>
      </c>
      <c r="J89" s="457">
        <f t="shared" si="4"/>
        <v>0</v>
      </c>
    </row>
    <row r="90" spans="1:10" x14ac:dyDescent="0.25">
      <c r="A90" s="81"/>
      <c r="B90" s="149" t="s">
        <v>182</v>
      </c>
      <c r="C90" s="90" t="s">
        <v>183</v>
      </c>
      <c r="D90" s="88" t="s">
        <v>56</v>
      </c>
      <c r="E90" s="89">
        <v>3150</v>
      </c>
      <c r="F90" s="85">
        <v>104024</v>
      </c>
      <c r="G90" s="150">
        <f t="shared" si="5"/>
        <v>327675600</v>
      </c>
      <c r="I90" s="86">
        <f>'Presupuesto Oficial - OBRA'!E89</f>
        <v>3150</v>
      </c>
      <c r="J90" s="457">
        <f t="shared" si="4"/>
        <v>0</v>
      </c>
    </row>
    <row r="91" spans="1:10" x14ac:dyDescent="0.25">
      <c r="A91" s="81"/>
      <c r="B91" s="149" t="s">
        <v>184</v>
      </c>
      <c r="C91" s="90" t="s">
        <v>521</v>
      </c>
      <c r="D91" s="88" t="s">
        <v>56</v>
      </c>
      <c r="E91" s="89">
        <v>216</v>
      </c>
      <c r="F91" s="85">
        <v>75996</v>
      </c>
      <c r="G91" s="150">
        <f t="shared" si="5"/>
        <v>16415136</v>
      </c>
      <c r="I91" s="86">
        <f>'Presupuesto Oficial - OBRA'!E90</f>
        <v>216</v>
      </c>
      <c r="J91" s="457">
        <f t="shared" si="4"/>
        <v>0</v>
      </c>
    </row>
    <row r="92" spans="1:10" x14ac:dyDescent="0.25">
      <c r="A92" s="81"/>
      <c r="B92" s="149" t="s">
        <v>758</v>
      </c>
      <c r="C92" s="90" t="s">
        <v>185</v>
      </c>
      <c r="D92" s="88" t="s">
        <v>56</v>
      </c>
      <c r="E92" s="89">
        <v>1130.2</v>
      </c>
      <c r="F92" s="85">
        <v>74732</v>
      </c>
      <c r="G92" s="150">
        <f t="shared" si="5"/>
        <v>84462106.400000006</v>
      </c>
      <c r="I92" s="86">
        <f>'Presupuesto Oficial - OBRA'!E91</f>
        <v>1130.2</v>
      </c>
      <c r="J92" s="457">
        <f t="shared" si="4"/>
        <v>0</v>
      </c>
    </row>
    <row r="93" spans="1:10" ht="16.5" thickBot="1" x14ac:dyDescent="0.3">
      <c r="A93" s="81"/>
      <c r="B93" s="151"/>
      <c r="C93" s="101" t="s">
        <v>186</v>
      </c>
      <c r="D93" s="102"/>
      <c r="E93" s="102"/>
      <c r="F93" s="506"/>
      <c r="G93" s="152">
        <f>SUM(G84:G92)</f>
        <v>1541901623.4000001</v>
      </c>
      <c r="I93" s="86">
        <f>'Presupuesto Oficial - OBRA'!E92</f>
        <v>0</v>
      </c>
      <c r="J93" s="457">
        <f t="shared" si="4"/>
        <v>0</v>
      </c>
    </row>
    <row r="94" spans="1:10" ht="16.5" thickTop="1" x14ac:dyDescent="0.25">
      <c r="A94" s="81"/>
      <c r="B94" s="153">
        <v>10</v>
      </c>
      <c r="C94" s="82" t="s">
        <v>187</v>
      </c>
      <c r="D94" s="83"/>
      <c r="E94" s="83"/>
      <c r="F94" s="85"/>
      <c r="G94" s="150"/>
      <c r="I94" s="86">
        <f>'Presupuesto Oficial - OBRA'!E93</f>
        <v>0</v>
      </c>
      <c r="J94" s="457">
        <f t="shared" si="4"/>
        <v>0</v>
      </c>
    </row>
    <row r="95" spans="1:10" x14ac:dyDescent="0.25">
      <c r="A95" s="81"/>
      <c r="B95" s="154" t="s">
        <v>188</v>
      </c>
      <c r="C95" s="87" t="s">
        <v>189</v>
      </c>
      <c r="D95" s="88"/>
      <c r="E95" s="89"/>
      <c r="F95" s="85"/>
      <c r="G95" s="150"/>
      <c r="I95" s="86">
        <f>'Presupuesto Oficial - OBRA'!E94</f>
        <v>0</v>
      </c>
      <c r="J95" s="457">
        <f t="shared" si="4"/>
        <v>0</v>
      </c>
    </row>
    <row r="96" spans="1:10" x14ac:dyDescent="0.25">
      <c r="A96" s="81"/>
      <c r="B96" s="149" t="s">
        <v>190</v>
      </c>
      <c r="C96" s="90" t="s">
        <v>191</v>
      </c>
      <c r="D96" s="88" t="s">
        <v>59</v>
      </c>
      <c r="E96" s="89">
        <v>1662</v>
      </c>
      <c r="F96" s="85">
        <v>2427</v>
      </c>
      <c r="G96" s="150">
        <f t="shared" ref="G96:G109" si="6">E96*F96</f>
        <v>4033674</v>
      </c>
      <c r="I96" s="86">
        <f>'Presupuesto Oficial - OBRA'!E95</f>
        <v>1662</v>
      </c>
      <c r="J96" s="457">
        <f t="shared" si="4"/>
        <v>0</v>
      </c>
    </row>
    <row r="97" spans="1:10" ht="31.5" x14ac:dyDescent="0.25">
      <c r="A97" s="81"/>
      <c r="B97" s="149" t="s">
        <v>192</v>
      </c>
      <c r="C97" s="91" t="s">
        <v>74</v>
      </c>
      <c r="D97" s="92" t="s">
        <v>64</v>
      </c>
      <c r="E97" s="89">
        <v>166.20000000000002</v>
      </c>
      <c r="F97" s="85">
        <v>28092</v>
      </c>
      <c r="G97" s="150">
        <f t="shared" si="6"/>
        <v>4668890.4000000004</v>
      </c>
      <c r="I97" s="86">
        <f>'Presupuesto Oficial - OBRA'!E96</f>
        <v>166.20000000000002</v>
      </c>
      <c r="J97" s="457">
        <f t="shared" si="4"/>
        <v>0</v>
      </c>
    </row>
    <row r="98" spans="1:10" x14ac:dyDescent="0.25">
      <c r="A98" s="81"/>
      <c r="B98" s="149" t="s">
        <v>193</v>
      </c>
      <c r="C98" s="91" t="s">
        <v>80</v>
      </c>
      <c r="D98" s="92" t="s">
        <v>64</v>
      </c>
      <c r="E98" s="89">
        <v>156.20000000000002</v>
      </c>
      <c r="F98" s="85">
        <v>74076</v>
      </c>
      <c r="G98" s="150">
        <f t="shared" si="6"/>
        <v>11570671.200000001</v>
      </c>
      <c r="I98" s="86">
        <f>'Presupuesto Oficial - OBRA'!E97</f>
        <v>156.20000000000002</v>
      </c>
      <c r="J98" s="457">
        <f t="shared" si="4"/>
        <v>0</v>
      </c>
    </row>
    <row r="99" spans="1:10" x14ac:dyDescent="0.25">
      <c r="A99" s="81"/>
      <c r="B99" s="149" t="s">
        <v>194</v>
      </c>
      <c r="C99" s="90" t="s">
        <v>195</v>
      </c>
      <c r="D99" s="88" t="s">
        <v>59</v>
      </c>
      <c r="E99" s="89">
        <v>25</v>
      </c>
      <c r="F99" s="85">
        <v>33010</v>
      </c>
      <c r="G99" s="150">
        <f t="shared" si="6"/>
        <v>825250</v>
      </c>
      <c r="I99" s="86">
        <f>'Presupuesto Oficial - OBRA'!E98</f>
        <v>25</v>
      </c>
      <c r="J99" s="457">
        <f t="shared" si="4"/>
        <v>0</v>
      </c>
    </row>
    <row r="100" spans="1:10" x14ac:dyDescent="0.25">
      <c r="A100" s="81"/>
      <c r="B100" s="149" t="s">
        <v>196</v>
      </c>
      <c r="C100" s="90" t="s">
        <v>197</v>
      </c>
      <c r="D100" s="88" t="s">
        <v>59</v>
      </c>
      <c r="E100" s="89">
        <v>1203</v>
      </c>
      <c r="F100" s="85">
        <v>22424</v>
      </c>
      <c r="G100" s="150">
        <f t="shared" si="6"/>
        <v>26976072</v>
      </c>
      <c r="I100" s="86">
        <f>'Presupuesto Oficial - OBRA'!E99</f>
        <v>1203</v>
      </c>
      <c r="J100" s="457">
        <f t="shared" si="4"/>
        <v>0</v>
      </c>
    </row>
    <row r="101" spans="1:10" x14ac:dyDescent="0.25">
      <c r="A101" s="81"/>
      <c r="B101" s="149" t="s">
        <v>198</v>
      </c>
      <c r="C101" s="90" t="s">
        <v>199</v>
      </c>
      <c r="D101" s="88" t="s">
        <v>59</v>
      </c>
      <c r="E101" s="89">
        <v>10</v>
      </c>
      <c r="F101" s="85">
        <v>19566</v>
      </c>
      <c r="G101" s="150">
        <f t="shared" si="6"/>
        <v>195660</v>
      </c>
      <c r="I101" s="86">
        <f>'Presupuesto Oficial - OBRA'!E100</f>
        <v>10</v>
      </c>
      <c r="J101" s="457">
        <f t="shared" si="4"/>
        <v>0</v>
      </c>
    </row>
    <row r="102" spans="1:10" x14ac:dyDescent="0.25">
      <c r="A102" s="81"/>
      <c r="B102" s="149" t="s">
        <v>200</v>
      </c>
      <c r="C102" s="90" t="s">
        <v>522</v>
      </c>
      <c r="D102" s="88" t="s">
        <v>59</v>
      </c>
      <c r="E102" s="89">
        <v>15</v>
      </c>
      <c r="F102" s="85">
        <v>16347</v>
      </c>
      <c r="G102" s="150">
        <f t="shared" si="6"/>
        <v>245205</v>
      </c>
      <c r="I102" s="86">
        <f>'Presupuesto Oficial - OBRA'!E101</f>
        <v>15</v>
      </c>
      <c r="J102" s="457">
        <f t="shared" si="4"/>
        <v>0</v>
      </c>
    </row>
    <row r="103" spans="1:10" x14ac:dyDescent="0.25">
      <c r="A103" s="81"/>
      <c r="B103" s="149" t="s">
        <v>201</v>
      </c>
      <c r="C103" s="90" t="s">
        <v>523</v>
      </c>
      <c r="D103" s="88" t="s">
        <v>59</v>
      </c>
      <c r="E103" s="89">
        <v>35</v>
      </c>
      <c r="F103" s="85">
        <v>11220</v>
      </c>
      <c r="G103" s="150">
        <f t="shared" si="6"/>
        <v>392700</v>
      </c>
      <c r="I103" s="86">
        <f>'Presupuesto Oficial - OBRA'!E102</f>
        <v>35</v>
      </c>
      <c r="J103" s="457">
        <f t="shared" si="4"/>
        <v>0</v>
      </c>
    </row>
    <row r="104" spans="1:10" x14ac:dyDescent="0.25">
      <c r="A104" s="81"/>
      <c r="B104" s="149" t="s">
        <v>202</v>
      </c>
      <c r="C104" s="90" t="s">
        <v>203</v>
      </c>
      <c r="D104" s="88" t="s">
        <v>59</v>
      </c>
      <c r="E104" s="89">
        <v>425</v>
      </c>
      <c r="F104" s="85">
        <v>8669</v>
      </c>
      <c r="G104" s="150">
        <f t="shared" si="6"/>
        <v>3684325</v>
      </c>
      <c r="I104" s="86">
        <f>'Presupuesto Oficial - OBRA'!E103</f>
        <v>425</v>
      </c>
      <c r="J104" s="457">
        <f t="shared" si="4"/>
        <v>0</v>
      </c>
    </row>
    <row r="105" spans="1:10" x14ac:dyDescent="0.25">
      <c r="A105" s="81"/>
      <c r="B105" s="149" t="s">
        <v>204</v>
      </c>
      <c r="C105" s="90" t="s">
        <v>205</v>
      </c>
      <c r="D105" s="88" t="s">
        <v>98</v>
      </c>
      <c r="E105" s="89">
        <v>311</v>
      </c>
      <c r="F105" s="85">
        <v>85156</v>
      </c>
      <c r="G105" s="150">
        <f t="shared" si="6"/>
        <v>26483516</v>
      </c>
      <c r="I105" s="86">
        <f>'Presupuesto Oficial - OBRA'!E104</f>
        <v>311</v>
      </c>
      <c r="J105" s="457">
        <f t="shared" si="4"/>
        <v>0</v>
      </c>
    </row>
    <row r="106" spans="1:10" x14ac:dyDescent="0.25">
      <c r="A106" s="81"/>
      <c r="B106" s="149" t="s">
        <v>206</v>
      </c>
      <c r="C106" s="90" t="s">
        <v>207</v>
      </c>
      <c r="D106" s="88" t="s">
        <v>98</v>
      </c>
      <c r="E106" s="89">
        <v>313</v>
      </c>
      <c r="F106" s="85">
        <v>25540</v>
      </c>
      <c r="G106" s="150">
        <f t="shared" si="6"/>
        <v>7994020</v>
      </c>
      <c r="I106" s="86">
        <f>'Presupuesto Oficial - OBRA'!E105</f>
        <v>313</v>
      </c>
      <c r="J106" s="457">
        <f t="shared" si="4"/>
        <v>0</v>
      </c>
    </row>
    <row r="107" spans="1:10" x14ac:dyDescent="0.25">
      <c r="A107" s="81"/>
      <c r="B107" s="149" t="s">
        <v>208</v>
      </c>
      <c r="C107" s="90" t="s">
        <v>209</v>
      </c>
      <c r="D107" s="88" t="s">
        <v>98</v>
      </c>
      <c r="E107" s="89">
        <v>172</v>
      </c>
      <c r="F107" s="85">
        <v>26963</v>
      </c>
      <c r="G107" s="150">
        <f t="shared" si="6"/>
        <v>4637636</v>
      </c>
      <c r="I107" s="86">
        <f>'Presupuesto Oficial - OBRA'!E106</f>
        <v>172</v>
      </c>
      <c r="J107" s="457">
        <f t="shared" si="4"/>
        <v>0</v>
      </c>
    </row>
    <row r="108" spans="1:10" x14ac:dyDescent="0.25">
      <c r="A108" s="81"/>
      <c r="B108" s="149" t="s">
        <v>210</v>
      </c>
      <c r="C108" s="90" t="s">
        <v>211</v>
      </c>
      <c r="D108" s="88" t="s">
        <v>98</v>
      </c>
      <c r="E108" s="89">
        <v>178</v>
      </c>
      <c r="F108" s="85">
        <v>66162</v>
      </c>
      <c r="G108" s="150">
        <f t="shared" si="6"/>
        <v>11776836</v>
      </c>
      <c r="I108" s="86">
        <f>'Presupuesto Oficial - OBRA'!E107</f>
        <v>178</v>
      </c>
      <c r="J108" s="457">
        <f t="shared" si="4"/>
        <v>0</v>
      </c>
    </row>
    <row r="109" spans="1:10" x14ac:dyDescent="0.25">
      <c r="A109" s="81"/>
      <c r="B109" s="149" t="s">
        <v>212</v>
      </c>
      <c r="C109" s="90" t="s">
        <v>213</v>
      </c>
      <c r="D109" s="88" t="s">
        <v>59</v>
      </c>
      <c r="E109" s="89">
        <v>1662</v>
      </c>
      <c r="F109" s="85">
        <v>1189</v>
      </c>
      <c r="G109" s="150">
        <f t="shared" si="6"/>
        <v>1976118</v>
      </c>
      <c r="I109" s="86">
        <f>'Presupuesto Oficial - OBRA'!E108</f>
        <v>1662</v>
      </c>
      <c r="J109" s="457">
        <f t="shared" si="4"/>
        <v>0</v>
      </c>
    </row>
    <row r="110" spans="1:10" x14ac:dyDescent="0.25">
      <c r="A110" s="81"/>
      <c r="B110" s="154" t="s">
        <v>214</v>
      </c>
      <c r="C110" s="87" t="s">
        <v>215</v>
      </c>
      <c r="D110" s="88"/>
      <c r="E110" s="89"/>
      <c r="F110" s="85"/>
      <c r="G110" s="150"/>
      <c r="I110" s="86">
        <f>'Presupuesto Oficial - OBRA'!E109</f>
        <v>0</v>
      </c>
      <c r="J110" s="457">
        <f t="shared" si="4"/>
        <v>0</v>
      </c>
    </row>
    <row r="111" spans="1:10" x14ac:dyDescent="0.25">
      <c r="A111" s="81"/>
      <c r="B111" s="149" t="s">
        <v>216</v>
      </c>
      <c r="C111" s="90" t="s">
        <v>191</v>
      </c>
      <c r="D111" s="88" t="s">
        <v>59</v>
      </c>
      <c r="E111" s="89">
        <v>2730</v>
      </c>
      <c r="F111" s="85">
        <v>2427</v>
      </c>
      <c r="G111" s="150">
        <f t="shared" ref="G111:G123" si="7">E111*F111</f>
        <v>6625710</v>
      </c>
      <c r="I111" s="86">
        <f>'Presupuesto Oficial - OBRA'!E110</f>
        <v>2730</v>
      </c>
      <c r="J111" s="457">
        <f t="shared" si="4"/>
        <v>0</v>
      </c>
    </row>
    <row r="112" spans="1:10" ht="31.5" x14ac:dyDescent="0.25">
      <c r="A112" s="81"/>
      <c r="B112" s="149" t="s">
        <v>217</v>
      </c>
      <c r="C112" s="91" t="s">
        <v>74</v>
      </c>
      <c r="D112" s="92" t="s">
        <v>64</v>
      </c>
      <c r="E112" s="89">
        <v>409.5</v>
      </c>
      <c r="F112" s="85">
        <v>28092</v>
      </c>
      <c r="G112" s="150">
        <f t="shared" si="7"/>
        <v>11503674</v>
      </c>
      <c r="I112" s="86">
        <f>'Presupuesto Oficial - OBRA'!E111</f>
        <v>409.5</v>
      </c>
      <c r="J112" s="457">
        <f t="shared" si="4"/>
        <v>0</v>
      </c>
    </row>
    <row r="113" spans="1:10" x14ac:dyDescent="0.25">
      <c r="A113" s="81"/>
      <c r="B113" s="149" t="s">
        <v>218</v>
      </c>
      <c r="C113" s="91" t="s">
        <v>80</v>
      </c>
      <c r="D113" s="92" t="s">
        <v>64</v>
      </c>
      <c r="E113" s="89">
        <v>364.5</v>
      </c>
      <c r="F113" s="85">
        <v>74076</v>
      </c>
      <c r="G113" s="150">
        <f t="shared" si="7"/>
        <v>27000702</v>
      </c>
      <c r="I113" s="86">
        <f>'Presupuesto Oficial - OBRA'!E112</f>
        <v>364.5</v>
      </c>
      <c r="J113" s="457">
        <f t="shared" si="4"/>
        <v>0</v>
      </c>
    </row>
    <row r="114" spans="1:10" x14ac:dyDescent="0.25">
      <c r="A114" s="81"/>
      <c r="B114" s="149" t="s">
        <v>219</v>
      </c>
      <c r="C114" s="90" t="s">
        <v>220</v>
      </c>
      <c r="D114" s="88" t="s">
        <v>98</v>
      </c>
      <c r="E114" s="89">
        <v>116</v>
      </c>
      <c r="F114" s="85">
        <v>72583</v>
      </c>
      <c r="G114" s="150">
        <f t="shared" si="7"/>
        <v>8419628</v>
      </c>
      <c r="I114" s="86">
        <f>'Presupuesto Oficial - OBRA'!E113</f>
        <v>116</v>
      </c>
      <c r="J114" s="457">
        <f t="shared" si="4"/>
        <v>0</v>
      </c>
    </row>
    <row r="115" spans="1:10" x14ac:dyDescent="0.25">
      <c r="A115" s="93"/>
      <c r="B115" s="149" t="s">
        <v>221</v>
      </c>
      <c r="C115" s="90" t="s">
        <v>222</v>
      </c>
      <c r="D115" s="88" t="s">
        <v>98</v>
      </c>
      <c r="E115" s="89">
        <v>108</v>
      </c>
      <c r="F115" s="85">
        <v>53845</v>
      </c>
      <c r="G115" s="150">
        <f t="shared" si="7"/>
        <v>5815260</v>
      </c>
      <c r="I115" s="86">
        <f>'Presupuesto Oficial - OBRA'!E114</f>
        <v>108</v>
      </c>
      <c r="J115" s="457">
        <f t="shared" si="4"/>
        <v>0</v>
      </c>
    </row>
    <row r="116" spans="1:10" x14ac:dyDescent="0.25">
      <c r="A116" s="93"/>
      <c r="B116" s="149" t="s">
        <v>223</v>
      </c>
      <c r="C116" s="90" t="s">
        <v>224</v>
      </c>
      <c r="D116" s="88" t="s">
        <v>98</v>
      </c>
      <c r="E116" s="89">
        <v>126</v>
      </c>
      <c r="F116" s="85">
        <v>36487</v>
      </c>
      <c r="G116" s="150">
        <f t="shared" si="7"/>
        <v>4597362</v>
      </c>
      <c r="I116" s="86">
        <f>'Presupuesto Oficial - OBRA'!E115</f>
        <v>126</v>
      </c>
      <c r="J116" s="457">
        <f t="shared" si="4"/>
        <v>0</v>
      </c>
    </row>
    <row r="117" spans="1:10" x14ac:dyDescent="0.25">
      <c r="A117" s="93"/>
      <c r="B117" s="149" t="s">
        <v>225</v>
      </c>
      <c r="C117" s="90" t="s">
        <v>226</v>
      </c>
      <c r="D117" s="88" t="s">
        <v>59</v>
      </c>
      <c r="E117" s="89">
        <v>1005</v>
      </c>
      <c r="F117" s="85">
        <v>36892</v>
      </c>
      <c r="G117" s="150">
        <f t="shared" si="7"/>
        <v>37076460</v>
      </c>
      <c r="I117" s="86">
        <f>'Presupuesto Oficial - OBRA'!E116</f>
        <v>1005</v>
      </c>
      <c r="J117" s="457">
        <f t="shared" si="4"/>
        <v>0</v>
      </c>
    </row>
    <row r="118" spans="1:10" x14ac:dyDescent="0.25">
      <c r="A118" s="93"/>
      <c r="B118" s="149" t="s">
        <v>227</v>
      </c>
      <c r="C118" s="90" t="s">
        <v>228</v>
      </c>
      <c r="D118" s="88" t="s">
        <v>59</v>
      </c>
      <c r="E118" s="89">
        <v>125</v>
      </c>
      <c r="F118" s="85">
        <v>46315</v>
      </c>
      <c r="G118" s="150">
        <f t="shared" si="7"/>
        <v>5789375</v>
      </c>
      <c r="I118" s="86">
        <f>'Presupuesto Oficial - OBRA'!E117</f>
        <v>125</v>
      </c>
      <c r="J118" s="457">
        <f t="shared" si="4"/>
        <v>0</v>
      </c>
    </row>
    <row r="119" spans="1:10" x14ac:dyDescent="0.25">
      <c r="A119" s="93"/>
      <c r="B119" s="149" t="s">
        <v>229</v>
      </c>
      <c r="C119" s="90" t="s">
        <v>230</v>
      </c>
      <c r="D119" s="88" t="s">
        <v>59</v>
      </c>
      <c r="E119" s="89">
        <v>1108</v>
      </c>
      <c r="F119" s="85">
        <v>56690</v>
      </c>
      <c r="G119" s="150">
        <f t="shared" si="7"/>
        <v>62812520</v>
      </c>
      <c r="I119" s="86">
        <f>'Presupuesto Oficial - OBRA'!E118</f>
        <v>1108</v>
      </c>
      <c r="J119" s="457">
        <f t="shared" si="4"/>
        <v>0</v>
      </c>
    </row>
    <row r="120" spans="1:10" x14ac:dyDescent="0.25">
      <c r="A120" s="93"/>
      <c r="B120" s="149" t="s">
        <v>231</v>
      </c>
      <c r="C120" s="90" t="s">
        <v>232</v>
      </c>
      <c r="D120" s="88" t="s">
        <v>59</v>
      </c>
      <c r="E120" s="89">
        <v>624</v>
      </c>
      <c r="F120" s="85">
        <v>86352</v>
      </c>
      <c r="G120" s="150">
        <f t="shared" si="7"/>
        <v>53883648</v>
      </c>
      <c r="I120" s="86">
        <f>'Presupuesto Oficial - OBRA'!E119</f>
        <v>624</v>
      </c>
      <c r="J120" s="457">
        <f t="shared" si="4"/>
        <v>0</v>
      </c>
    </row>
    <row r="121" spans="1:10" x14ac:dyDescent="0.25">
      <c r="A121" s="93"/>
      <c r="B121" s="149" t="s">
        <v>233</v>
      </c>
      <c r="C121" s="90" t="s">
        <v>234</v>
      </c>
      <c r="D121" s="88" t="s">
        <v>98</v>
      </c>
      <c r="E121" s="89">
        <v>8</v>
      </c>
      <c r="F121" s="85">
        <v>414014</v>
      </c>
      <c r="G121" s="150">
        <f t="shared" si="7"/>
        <v>3312112</v>
      </c>
      <c r="I121" s="86">
        <f>'Presupuesto Oficial - OBRA'!E120</f>
        <v>8</v>
      </c>
      <c r="J121" s="457">
        <f t="shared" si="4"/>
        <v>0</v>
      </c>
    </row>
    <row r="122" spans="1:10" ht="31.5" x14ac:dyDescent="0.25">
      <c r="A122" s="93"/>
      <c r="B122" s="149" t="s">
        <v>235</v>
      </c>
      <c r="C122" s="90" t="s">
        <v>524</v>
      </c>
      <c r="D122" s="88" t="s">
        <v>98</v>
      </c>
      <c r="E122" s="89">
        <v>11</v>
      </c>
      <c r="F122" s="85">
        <v>924519</v>
      </c>
      <c r="G122" s="150">
        <f t="shared" si="7"/>
        <v>10169709</v>
      </c>
      <c r="I122" s="86">
        <f>'Presupuesto Oficial - OBRA'!E121</f>
        <v>11</v>
      </c>
      <c r="J122" s="457">
        <f t="shared" si="4"/>
        <v>0</v>
      </c>
    </row>
    <row r="123" spans="1:10" x14ac:dyDescent="0.25">
      <c r="A123" s="93"/>
      <c r="B123" s="149" t="s">
        <v>236</v>
      </c>
      <c r="C123" s="90" t="s">
        <v>237</v>
      </c>
      <c r="D123" s="88" t="s">
        <v>59</v>
      </c>
      <c r="E123" s="89">
        <v>2730</v>
      </c>
      <c r="F123" s="85">
        <v>1189</v>
      </c>
      <c r="G123" s="150">
        <f t="shared" si="7"/>
        <v>3245970</v>
      </c>
      <c r="I123" s="86">
        <f>'Presupuesto Oficial - OBRA'!E122</f>
        <v>2730</v>
      </c>
      <c r="J123" s="457">
        <f t="shared" si="4"/>
        <v>0</v>
      </c>
    </row>
    <row r="124" spans="1:10" x14ac:dyDescent="0.25">
      <c r="A124" s="93"/>
      <c r="B124" s="154" t="s">
        <v>238</v>
      </c>
      <c r="C124" s="87" t="s">
        <v>239</v>
      </c>
      <c r="D124" s="88"/>
      <c r="E124" s="89"/>
      <c r="F124" s="85"/>
      <c r="G124" s="150"/>
      <c r="I124" s="86">
        <f>'Presupuesto Oficial - OBRA'!E123</f>
        <v>0</v>
      </c>
      <c r="J124" s="457">
        <f t="shared" si="4"/>
        <v>0</v>
      </c>
    </row>
    <row r="125" spans="1:10" x14ac:dyDescent="0.25">
      <c r="A125" s="93"/>
      <c r="B125" s="149" t="s">
        <v>240</v>
      </c>
      <c r="C125" s="90" t="s">
        <v>191</v>
      </c>
      <c r="D125" s="88" t="s">
        <v>59</v>
      </c>
      <c r="E125" s="89">
        <v>960</v>
      </c>
      <c r="F125" s="85">
        <v>2427</v>
      </c>
      <c r="G125" s="150">
        <f t="shared" ref="G125:G131" si="8">E125*F125</f>
        <v>2329920</v>
      </c>
      <c r="I125" s="86">
        <f>'Presupuesto Oficial - OBRA'!E124</f>
        <v>960</v>
      </c>
      <c r="J125" s="457">
        <f t="shared" si="4"/>
        <v>0</v>
      </c>
    </row>
    <row r="126" spans="1:10" ht="31.5" x14ac:dyDescent="0.25">
      <c r="A126" s="93"/>
      <c r="B126" s="149" t="s">
        <v>241</v>
      </c>
      <c r="C126" s="91" t="s">
        <v>74</v>
      </c>
      <c r="D126" s="92" t="s">
        <v>64</v>
      </c>
      <c r="E126" s="89">
        <v>144</v>
      </c>
      <c r="F126" s="85">
        <v>28092</v>
      </c>
      <c r="G126" s="150">
        <f t="shared" si="8"/>
        <v>4045248</v>
      </c>
      <c r="I126" s="86">
        <f>'Presupuesto Oficial - OBRA'!E125</f>
        <v>144</v>
      </c>
      <c r="J126" s="457">
        <f t="shared" si="4"/>
        <v>0</v>
      </c>
    </row>
    <row r="127" spans="1:10" x14ac:dyDescent="0.25">
      <c r="A127" s="93"/>
      <c r="B127" s="149" t="s">
        <v>242</v>
      </c>
      <c r="C127" s="91" t="s">
        <v>80</v>
      </c>
      <c r="D127" s="92" t="s">
        <v>64</v>
      </c>
      <c r="E127" s="89">
        <v>129</v>
      </c>
      <c r="F127" s="85">
        <v>74076</v>
      </c>
      <c r="G127" s="150">
        <f t="shared" si="8"/>
        <v>9555804</v>
      </c>
      <c r="I127" s="86">
        <f>'Presupuesto Oficial - OBRA'!E126</f>
        <v>129</v>
      </c>
      <c r="J127" s="457">
        <f t="shared" si="4"/>
        <v>0</v>
      </c>
    </row>
    <row r="128" spans="1:10" x14ac:dyDescent="0.25">
      <c r="A128" s="93"/>
      <c r="B128" s="149" t="s">
        <v>243</v>
      </c>
      <c r="C128" s="90" t="s">
        <v>244</v>
      </c>
      <c r="D128" s="88" t="s">
        <v>59</v>
      </c>
      <c r="E128" s="89">
        <v>385</v>
      </c>
      <c r="F128" s="85">
        <v>86352</v>
      </c>
      <c r="G128" s="150">
        <f t="shared" si="8"/>
        <v>33245520</v>
      </c>
      <c r="I128" s="86">
        <f>'Presupuesto Oficial - OBRA'!E127</f>
        <v>385</v>
      </c>
      <c r="J128" s="457">
        <f t="shared" si="4"/>
        <v>0</v>
      </c>
    </row>
    <row r="129" spans="1:10" x14ac:dyDescent="0.25">
      <c r="A129" s="93"/>
      <c r="B129" s="149" t="s">
        <v>245</v>
      </c>
      <c r="C129" s="90" t="s">
        <v>246</v>
      </c>
      <c r="D129" s="88" t="s">
        <v>59</v>
      </c>
      <c r="E129" s="89">
        <v>575</v>
      </c>
      <c r="F129" s="85">
        <v>56690</v>
      </c>
      <c r="G129" s="150">
        <f t="shared" si="8"/>
        <v>32596750</v>
      </c>
      <c r="I129" s="86">
        <f>'Presupuesto Oficial - OBRA'!E128</f>
        <v>575</v>
      </c>
      <c r="J129" s="457">
        <f t="shared" si="4"/>
        <v>0</v>
      </c>
    </row>
    <row r="130" spans="1:10" x14ac:dyDescent="0.25">
      <c r="A130" s="93"/>
      <c r="B130" s="149" t="s">
        <v>247</v>
      </c>
      <c r="C130" s="90" t="s">
        <v>248</v>
      </c>
      <c r="D130" s="88" t="s">
        <v>98</v>
      </c>
      <c r="E130" s="89">
        <v>10</v>
      </c>
      <c r="F130" s="85">
        <v>414014</v>
      </c>
      <c r="G130" s="150">
        <f t="shared" si="8"/>
        <v>4140140</v>
      </c>
      <c r="I130" s="86">
        <f>'Presupuesto Oficial - OBRA'!E129</f>
        <v>10</v>
      </c>
      <c r="J130" s="457">
        <f t="shared" si="4"/>
        <v>0</v>
      </c>
    </row>
    <row r="131" spans="1:10" ht="31.5" x14ac:dyDescent="0.25">
      <c r="A131" s="81"/>
      <c r="B131" s="149" t="s">
        <v>249</v>
      </c>
      <c r="C131" s="90" t="s">
        <v>524</v>
      </c>
      <c r="D131" s="88" t="s">
        <v>98</v>
      </c>
      <c r="E131" s="89">
        <v>10</v>
      </c>
      <c r="F131" s="85">
        <v>924519</v>
      </c>
      <c r="G131" s="150">
        <f t="shared" si="8"/>
        <v>9245190</v>
      </c>
      <c r="I131" s="86">
        <f>'Presupuesto Oficial - OBRA'!E130</f>
        <v>10</v>
      </c>
      <c r="J131" s="457">
        <f t="shared" si="4"/>
        <v>0</v>
      </c>
    </row>
    <row r="132" spans="1:10" x14ac:dyDescent="0.25">
      <c r="A132" s="81"/>
      <c r="B132" s="154" t="s">
        <v>250</v>
      </c>
      <c r="C132" s="87" t="s">
        <v>45</v>
      </c>
      <c r="D132" s="88"/>
      <c r="E132" s="89"/>
      <c r="F132" s="85"/>
      <c r="G132" s="150"/>
      <c r="I132" s="86">
        <f>'Presupuesto Oficial - OBRA'!E131</f>
        <v>0</v>
      </c>
      <c r="J132" s="457">
        <f t="shared" si="4"/>
        <v>0</v>
      </c>
    </row>
    <row r="133" spans="1:10" x14ac:dyDescent="0.25">
      <c r="A133" s="81"/>
      <c r="B133" s="154" t="s">
        <v>251</v>
      </c>
      <c r="C133" s="87" t="s">
        <v>252</v>
      </c>
      <c r="D133" s="88"/>
      <c r="E133" s="89"/>
      <c r="F133" s="85"/>
      <c r="G133" s="150"/>
      <c r="I133" s="86">
        <f>'Presupuesto Oficial - OBRA'!E132</f>
        <v>0</v>
      </c>
      <c r="J133" s="457">
        <f t="shared" si="4"/>
        <v>0</v>
      </c>
    </row>
    <row r="134" spans="1:10" x14ac:dyDescent="0.25">
      <c r="A134" s="81"/>
      <c r="B134" s="155" t="s">
        <v>253</v>
      </c>
      <c r="C134" s="104" t="s">
        <v>537</v>
      </c>
      <c r="D134" s="105" t="s">
        <v>277</v>
      </c>
      <c r="E134" s="89">
        <v>1</v>
      </c>
      <c r="F134" s="85">
        <v>26874124</v>
      </c>
      <c r="G134" s="150">
        <f t="shared" ref="G134:G148" si="9">E134*F134</f>
        <v>26874124</v>
      </c>
      <c r="I134" s="86">
        <f>'Presupuesto Oficial - OBRA'!E133</f>
        <v>1</v>
      </c>
      <c r="J134" s="457">
        <f t="shared" si="4"/>
        <v>0</v>
      </c>
    </row>
    <row r="135" spans="1:10" x14ac:dyDescent="0.25">
      <c r="A135" s="81"/>
      <c r="B135" s="155" t="s">
        <v>254</v>
      </c>
      <c r="C135" s="104" t="s">
        <v>538</v>
      </c>
      <c r="D135" s="105" t="s">
        <v>56</v>
      </c>
      <c r="E135" s="89">
        <v>146</v>
      </c>
      <c r="F135" s="85">
        <v>126215</v>
      </c>
      <c r="G135" s="150">
        <f t="shared" si="9"/>
        <v>18427390</v>
      </c>
      <c r="I135" s="86">
        <f>'Presupuesto Oficial - OBRA'!E134</f>
        <v>146</v>
      </c>
      <c r="J135" s="457">
        <f t="shared" si="4"/>
        <v>0</v>
      </c>
    </row>
    <row r="136" spans="1:10" ht="31.5" x14ac:dyDescent="0.25">
      <c r="A136" s="81"/>
      <c r="B136" s="155" t="s">
        <v>255</v>
      </c>
      <c r="C136" s="104" t="s">
        <v>539</v>
      </c>
      <c r="D136" s="105" t="s">
        <v>277</v>
      </c>
      <c r="E136" s="89">
        <v>20</v>
      </c>
      <c r="F136" s="85">
        <v>15867051</v>
      </c>
      <c r="G136" s="150">
        <f t="shared" si="9"/>
        <v>317341020</v>
      </c>
      <c r="I136" s="86">
        <f>'Presupuesto Oficial - OBRA'!E135</f>
        <v>20</v>
      </c>
      <c r="J136" s="457">
        <f t="shared" si="4"/>
        <v>0</v>
      </c>
    </row>
    <row r="137" spans="1:10" x14ac:dyDescent="0.25">
      <c r="A137" s="81"/>
      <c r="B137" s="155" t="s">
        <v>256</v>
      </c>
      <c r="C137" s="104" t="s">
        <v>540</v>
      </c>
      <c r="D137" s="105" t="s">
        <v>277</v>
      </c>
      <c r="E137" s="89">
        <v>20</v>
      </c>
      <c r="F137" s="85">
        <v>1782547</v>
      </c>
      <c r="G137" s="150">
        <f t="shared" si="9"/>
        <v>35650940</v>
      </c>
      <c r="I137" s="86">
        <f>'Presupuesto Oficial - OBRA'!E136</f>
        <v>20</v>
      </c>
      <c r="J137" s="457">
        <f t="shared" ref="J137:J200" si="10">ROUND(I137-E137,2)</f>
        <v>0</v>
      </c>
    </row>
    <row r="138" spans="1:10" x14ac:dyDescent="0.25">
      <c r="A138" s="81"/>
      <c r="B138" s="155" t="s">
        <v>257</v>
      </c>
      <c r="C138" s="104" t="s">
        <v>541</v>
      </c>
      <c r="D138" s="105" t="s">
        <v>59</v>
      </c>
      <c r="E138" s="89">
        <v>25</v>
      </c>
      <c r="F138" s="85">
        <v>318062</v>
      </c>
      <c r="G138" s="150">
        <f t="shared" si="9"/>
        <v>7951550</v>
      </c>
      <c r="I138" s="86">
        <f>'Presupuesto Oficial - OBRA'!E137</f>
        <v>25</v>
      </c>
      <c r="J138" s="457">
        <f t="shared" si="10"/>
        <v>0</v>
      </c>
    </row>
    <row r="139" spans="1:10" x14ac:dyDescent="0.25">
      <c r="A139" s="81"/>
      <c r="B139" s="155" t="s">
        <v>258</v>
      </c>
      <c r="C139" s="104" t="s">
        <v>542</v>
      </c>
      <c r="D139" s="105" t="s">
        <v>277</v>
      </c>
      <c r="E139" s="89">
        <v>4</v>
      </c>
      <c r="F139" s="85">
        <v>538148</v>
      </c>
      <c r="G139" s="150">
        <f t="shared" si="9"/>
        <v>2152592</v>
      </c>
      <c r="I139" s="86">
        <f>'Presupuesto Oficial - OBRA'!E138</f>
        <v>4</v>
      </c>
      <c r="J139" s="457">
        <f t="shared" si="10"/>
        <v>0</v>
      </c>
    </row>
    <row r="140" spans="1:10" ht="47.25" x14ac:dyDescent="0.25">
      <c r="A140" s="81"/>
      <c r="B140" s="155" t="s">
        <v>259</v>
      </c>
      <c r="C140" s="104" t="s">
        <v>543</v>
      </c>
      <c r="D140" s="105" t="s">
        <v>59</v>
      </c>
      <c r="E140" s="89">
        <v>550</v>
      </c>
      <c r="F140" s="85">
        <v>20527</v>
      </c>
      <c r="G140" s="150">
        <f t="shared" si="9"/>
        <v>11289850</v>
      </c>
      <c r="I140" s="86">
        <f>'Presupuesto Oficial - OBRA'!E139</f>
        <v>550</v>
      </c>
      <c r="J140" s="457">
        <f t="shared" si="10"/>
        <v>0</v>
      </c>
    </row>
    <row r="141" spans="1:10" x14ac:dyDescent="0.25">
      <c r="A141" s="81"/>
      <c r="B141" s="155" t="s">
        <v>260</v>
      </c>
      <c r="C141" s="104" t="s">
        <v>544</v>
      </c>
      <c r="D141" s="105" t="s">
        <v>59</v>
      </c>
      <c r="E141" s="89">
        <v>60</v>
      </c>
      <c r="F141" s="85">
        <v>72689</v>
      </c>
      <c r="G141" s="150">
        <f t="shared" si="9"/>
        <v>4361340</v>
      </c>
      <c r="I141" s="86">
        <f>'Presupuesto Oficial - OBRA'!E140</f>
        <v>60</v>
      </c>
      <c r="J141" s="457">
        <f t="shared" si="10"/>
        <v>0</v>
      </c>
    </row>
    <row r="142" spans="1:10" x14ac:dyDescent="0.25">
      <c r="A142" s="81"/>
      <c r="B142" s="155" t="s">
        <v>261</v>
      </c>
      <c r="C142" s="104" t="s">
        <v>545</v>
      </c>
      <c r="D142" s="105" t="s">
        <v>59</v>
      </c>
      <c r="E142" s="89">
        <v>60</v>
      </c>
      <c r="F142" s="85">
        <v>29724</v>
      </c>
      <c r="G142" s="150">
        <f t="shared" si="9"/>
        <v>1783440</v>
      </c>
      <c r="I142" s="86">
        <f>'Presupuesto Oficial - OBRA'!E141</f>
        <v>60</v>
      </c>
      <c r="J142" s="457">
        <f t="shared" si="10"/>
        <v>0</v>
      </c>
    </row>
    <row r="143" spans="1:10" x14ac:dyDescent="0.25">
      <c r="A143" s="81"/>
      <c r="B143" s="155" t="s">
        <v>262</v>
      </c>
      <c r="C143" s="104" t="s">
        <v>546</v>
      </c>
      <c r="D143" s="105" t="s">
        <v>85</v>
      </c>
      <c r="E143" s="89">
        <v>1</v>
      </c>
      <c r="F143" s="85">
        <v>1423108</v>
      </c>
      <c r="G143" s="150">
        <f t="shared" si="9"/>
        <v>1423108</v>
      </c>
      <c r="I143" s="86">
        <f>'Presupuesto Oficial - OBRA'!E142</f>
        <v>1</v>
      </c>
      <c r="J143" s="457">
        <f t="shared" si="10"/>
        <v>0</v>
      </c>
    </row>
    <row r="144" spans="1:10" x14ac:dyDescent="0.25">
      <c r="A144" s="81"/>
      <c r="B144" s="155" t="s">
        <v>263</v>
      </c>
      <c r="C144" s="104" t="s">
        <v>547</v>
      </c>
      <c r="D144" s="105" t="s">
        <v>85</v>
      </c>
      <c r="E144" s="89">
        <v>1</v>
      </c>
      <c r="F144" s="85">
        <v>749014</v>
      </c>
      <c r="G144" s="150">
        <f t="shared" si="9"/>
        <v>749014</v>
      </c>
      <c r="I144" s="86">
        <f>'Presupuesto Oficial - OBRA'!E143</f>
        <v>1</v>
      </c>
      <c r="J144" s="457">
        <f t="shared" si="10"/>
        <v>0</v>
      </c>
    </row>
    <row r="145" spans="1:10" x14ac:dyDescent="0.25">
      <c r="A145" s="81"/>
      <c r="B145" s="155" t="s">
        <v>264</v>
      </c>
      <c r="C145" s="104" t="s">
        <v>548</v>
      </c>
      <c r="D145" s="105" t="s">
        <v>59</v>
      </c>
      <c r="E145" s="89">
        <v>55</v>
      </c>
      <c r="F145" s="85">
        <v>53826</v>
      </c>
      <c r="G145" s="150">
        <f t="shared" si="9"/>
        <v>2960430</v>
      </c>
      <c r="I145" s="86">
        <f>'Presupuesto Oficial - OBRA'!E144</f>
        <v>55</v>
      </c>
      <c r="J145" s="457">
        <f t="shared" si="10"/>
        <v>0</v>
      </c>
    </row>
    <row r="146" spans="1:10" x14ac:dyDescent="0.25">
      <c r="A146" s="81"/>
      <c r="B146" s="155" t="s">
        <v>552</v>
      </c>
      <c r="C146" s="104" t="s">
        <v>549</v>
      </c>
      <c r="D146" s="105" t="s">
        <v>59</v>
      </c>
      <c r="E146" s="89">
        <v>55</v>
      </c>
      <c r="F146" s="85">
        <v>29724</v>
      </c>
      <c r="G146" s="150">
        <f t="shared" si="9"/>
        <v>1634820</v>
      </c>
      <c r="I146" s="86">
        <f>'Presupuesto Oficial - OBRA'!E145</f>
        <v>55</v>
      </c>
      <c r="J146" s="457">
        <f t="shared" si="10"/>
        <v>0</v>
      </c>
    </row>
    <row r="147" spans="1:10" x14ac:dyDescent="0.25">
      <c r="A147" s="81"/>
      <c r="B147" s="155" t="s">
        <v>553</v>
      </c>
      <c r="C147" s="104" t="s">
        <v>550</v>
      </c>
      <c r="D147" s="105" t="s">
        <v>85</v>
      </c>
      <c r="E147" s="89">
        <v>1</v>
      </c>
      <c r="F147" s="85">
        <v>1054904</v>
      </c>
      <c r="G147" s="150">
        <f t="shared" si="9"/>
        <v>1054904</v>
      </c>
      <c r="I147" s="86">
        <f>'Presupuesto Oficial - OBRA'!E146</f>
        <v>1</v>
      </c>
      <c r="J147" s="457">
        <f t="shared" si="10"/>
        <v>0</v>
      </c>
    </row>
    <row r="148" spans="1:10" x14ac:dyDescent="0.25">
      <c r="A148" s="81"/>
      <c r="B148" s="155" t="s">
        <v>554</v>
      </c>
      <c r="C148" s="104" t="s">
        <v>551</v>
      </c>
      <c r="D148" s="105" t="s">
        <v>85</v>
      </c>
      <c r="E148" s="89">
        <v>1</v>
      </c>
      <c r="F148" s="85">
        <v>686895</v>
      </c>
      <c r="G148" s="150">
        <f t="shared" si="9"/>
        <v>686895</v>
      </c>
      <c r="I148" s="86">
        <f>'Presupuesto Oficial - OBRA'!E147</f>
        <v>1</v>
      </c>
      <c r="J148" s="457">
        <f t="shared" si="10"/>
        <v>0</v>
      </c>
    </row>
    <row r="149" spans="1:10" x14ac:dyDescent="0.25">
      <c r="A149" s="81"/>
      <c r="B149" s="156" t="s">
        <v>265</v>
      </c>
      <c r="C149" s="106" t="s">
        <v>266</v>
      </c>
      <c r="D149" s="105"/>
      <c r="E149" s="89"/>
      <c r="F149" s="85"/>
      <c r="G149" s="150"/>
      <c r="I149" s="86">
        <f>'Presupuesto Oficial - OBRA'!E148</f>
        <v>0</v>
      </c>
      <c r="J149" s="457">
        <f t="shared" si="10"/>
        <v>0</v>
      </c>
    </row>
    <row r="150" spans="1:10" x14ac:dyDescent="0.25">
      <c r="A150" s="81"/>
      <c r="B150" s="155" t="s">
        <v>267</v>
      </c>
      <c r="C150" s="104" t="s">
        <v>555</v>
      </c>
      <c r="D150" s="105" t="s">
        <v>277</v>
      </c>
      <c r="E150" s="89">
        <v>1</v>
      </c>
      <c r="F150" s="85">
        <v>8170977</v>
      </c>
      <c r="G150" s="150">
        <f t="shared" ref="G150:G160" si="11">E150*F150</f>
        <v>8170977</v>
      </c>
      <c r="I150" s="86">
        <f>'Presupuesto Oficial - OBRA'!E149</f>
        <v>1</v>
      </c>
      <c r="J150" s="457">
        <f t="shared" si="10"/>
        <v>0</v>
      </c>
    </row>
    <row r="151" spans="1:10" x14ac:dyDescent="0.25">
      <c r="A151" s="81"/>
      <c r="B151" s="155" t="s">
        <v>268</v>
      </c>
      <c r="C151" s="104" t="s">
        <v>540</v>
      </c>
      <c r="D151" s="105" t="s">
        <v>277</v>
      </c>
      <c r="E151" s="89">
        <v>1</v>
      </c>
      <c r="F151" s="85">
        <v>1782547</v>
      </c>
      <c r="G151" s="150">
        <f t="shared" si="11"/>
        <v>1782547</v>
      </c>
      <c r="I151" s="86">
        <f>'Presupuesto Oficial - OBRA'!E150</f>
        <v>1</v>
      </c>
      <c r="J151" s="457">
        <f t="shared" si="10"/>
        <v>0</v>
      </c>
    </row>
    <row r="152" spans="1:10" x14ac:dyDescent="0.25">
      <c r="A152" s="81"/>
      <c r="B152" s="155" t="s">
        <v>269</v>
      </c>
      <c r="C152" s="104" t="s">
        <v>541</v>
      </c>
      <c r="D152" s="105" t="s">
        <v>59</v>
      </c>
      <c r="E152" s="89">
        <v>10</v>
      </c>
      <c r="F152" s="85">
        <v>318062</v>
      </c>
      <c r="G152" s="150">
        <f t="shared" si="11"/>
        <v>3180620</v>
      </c>
      <c r="I152" s="86">
        <f>'Presupuesto Oficial - OBRA'!E151</f>
        <v>10</v>
      </c>
      <c r="J152" s="457">
        <f t="shared" si="10"/>
        <v>0</v>
      </c>
    </row>
    <row r="153" spans="1:10" x14ac:dyDescent="0.25">
      <c r="A153" s="81"/>
      <c r="B153" s="155" t="s">
        <v>270</v>
      </c>
      <c r="C153" s="104" t="s">
        <v>542</v>
      </c>
      <c r="D153" s="105" t="s">
        <v>277</v>
      </c>
      <c r="E153" s="89">
        <v>2</v>
      </c>
      <c r="F153" s="85">
        <v>538148</v>
      </c>
      <c r="G153" s="150">
        <f t="shared" si="11"/>
        <v>1076296</v>
      </c>
      <c r="I153" s="86">
        <f>'Presupuesto Oficial - OBRA'!E152</f>
        <v>2</v>
      </c>
      <c r="J153" s="457">
        <f t="shared" si="10"/>
        <v>0</v>
      </c>
    </row>
    <row r="154" spans="1:10" x14ac:dyDescent="0.25">
      <c r="A154" s="81"/>
      <c r="B154" s="155" t="s">
        <v>271</v>
      </c>
      <c r="C154" s="104" t="s">
        <v>556</v>
      </c>
      <c r="D154" s="105" t="s">
        <v>277</v>
      </c>
      <c r="E154" s="89">
        <v>1</v>
      </c>
      <c r="F154" s="85">
        <v>166438</v>
      </c>
      <c r="G154" s="150">
        <f t="shared" si="11"/>
        <v>166438</v>
      </c>
      <c r="I154" s="86">
        <f>'Presupuesto Oficial - OBRA'!E153</f>
        <v>1</v>
      </c>
      <c r="J154" s="457">
        <f t="shared" si="10"/>
        <v>0</v>
      </c>
    </row>
    <row r="155" spans="1:10" ht="31.5" x14ac:dyDescent="0.25">
      <c r="A155" s="81"/>
      <c r="B155" s="155" t="s">
        <v>272</v>
      </c>
      <c r="C155" s="104" t="s">
        <v>557</v>
      </c>
      <c r="D155" s="105" t="s">
        <v>277</v>
      </c>
      <c r="E155" s="89">
        <v>1</v>
      </c>
      <c r="F155" s="85">
        <v>2052730</v>
      </c>
      <c r="G155" s="150">
        <f t="shared" si="11"/>
        <v>2052730</v>
      </c>
      <c r="I155" s="86">
        <f>'Presupuesto Oficial - OBRA'!E154</f>
        <v>1</v>
      </c>
      <c r="J155" s="457">
        <f t="shared" si="10"/>
        <v>0</v>
      </c>
    </row>
    <row r="156" spans="1:10" x14ac:dyDescent="0.25">
      <c r="A156" s="81"/>
      <c r="B156" s="155" t="s">
        <v>273</v>
      </c>
      <c r="C156" s="104" t="s">
        <v>558</v>
      </c>
      <c r="D156" s="105" t="s">
        <v>59</v>
      </c>
      <c r="E156" s="89">
        <v>70</v>
      </c>
      <c r="F156" s="85">
        <v>37663</v>
      </c>
      <c r="G156" s="150">
        <f t="shared" si="11"/>
        <v>2636410</v>
      </c>
      <c r="I156" s="86">
        <f>'Presupuesto Oficial - OBRA'!E155</f>
        <v>70</v>
      </c>
      <c r="J156" s="457">
        <f t="shared" si="10"/>
        <v>0</v>
      </c>
    </row>
    <row r="157" spans="1:10" x14ac:dyDescent="0.25">
      <c r="A157" s="81"/>
      <c r="B157" s="155" t="s">
        <v>274</v>
      </c>
      <c r="C157" s="104" t="s">
        <v>559</v>
      </c>
      <c r="D157" s="105" t="s">
        <v>59</v>
      </c>
      <c r="E157" s="89">
        <v>70</v>
      </c>
      <c r="F157" s="85">
        <v>10561</v>
      </c>
      <c r="G157" s="150">
        <f t="shared" si="11"/>
        <v>739270</v>
      </c>
      <c r="I157" s="86">
        <f>'Presupuesto Oficial - OBRA'!E156</f>
        <v>70</v>
      </c>
      <c r="J157" s="457">
        <f t="shared" si="10"/>
        <v>0</v>
      </c>
    </row>
    <row r="158" spans="1:10" x14ac:dyDescent="0.25">
      <c r="A158" s="81"/>
      <c r="B158" s="155" t="s">
        <v>563</v>
      </c>
      <c r="C158" s="104" t="s">
        <v>560</v>
      </c>
      <c r="D158" s="105" t="s">
        <v>85</v>
      </c>
      <c r="E158" s="89">
        <v>1</v>
      </c>
      <c r="F158" s="85">
        <v>773868</v>
      </c>
      <c r="G158" s="150">
        <f t="shared" si="11"/>
        <v>773868</v>
      </c>
      <c r="I158" s="86">
        <f>'Presupuesto Oficial - OBRA'!E157</f>
        <v>1</v>
      </c>
      <c r="J158" s="457">
        <f t="shared" si="10"/>
        <v>0</v>
      </c>
    </row>
    <row r="159" spans="1:10" x14ac:dyDescent="0.25">
      <c r="A159" s="81"/>
      <c r="B159" s="155" t="s">
        <v>564</v>
      </c>
      <c r="C159" s="104" t="s">
        <v>561</v>
      </c>
      <c r="D159" s="105" t="s">
        <v>85</v>
      </c>
      <c r="E159" s="89">
        <v>1</v>
      </c>
      <c r="F159" s="85">
        <v>464463</v>
      </c>
      <c r="G159" s="150">
        <f t="shared" si="11"/>
        <v>464463</v>
      </c>
      <c r="I159" s="86">
        <f>'Presupuesto Oficial - OBRA'!E158</f>
        <v>1</v>
      </c>
      <c r="J159" s="457">
        <f t="shared" si="10"/>
        <v>0</v>
      </c>
    </row>
    <row r="160" spans="1:10" x14ac:dyDescent="0.25">
      <c r="A160" s="81"/>
      <c r="B160" s="155" t="s">
        <v>565</v>
      </c>
      <c r="C160" s="104" t="s">
        <v>562</v>
      </c>
      <c r="D160" s="105" t="s">
        <v>85</v>
      </c>
      <c r="E160" s="89">
        <v>1</v>
      </c>
      <c r="F160" s="85">
        <v>2648799</v>
      </c>
      <c r="G160" s="150">
        <f t="shared" si="11"/>
        <v>2648799</v>
      </c>
      <c r="I160" s="86">
        <f>'Presupuesto Oficial - OBRA'!E159</f>
        <v>1</v>
      </c>
      <c r="J160" s="457">
        <f t="shared" si="10"/>
        <v>0</v>
      </c>
    </row>
    <row r="161" spans="1:10" x14ac:dyDescent="0.25">
      <c r="A161" s="81"/>
      <c r="B161" s="156" t="s">
        <v>275</v>
      </c>
      <c r="C161" s="106" t="s">
        <v>566</v>
      </c>
      <c r="D161" s="105"/>
      <c r="E161" s="89"/>
      <c r="F161" s="85"/>
      <c r="G161" s="150"/>
      <c r="I161" s="86">
        <f>'Presupuesto Oficial - OBRA'!E160</f>
        <v>0</v>
      </c>
      <c r="J161" s="457">
        <f t="shared" si="10"/>
        <v>0</v>
      </c>
    </row>
    <row r="162" spans="1:10" x14ac:dyDescent="0.25">
      <c r="A162" s="81"/>
      <c r="B162" s="155" t="s">
        <v>276</v>
      </c>
      <c r="C162" s="104" t="s">
        <v>567</v>
      </c>
      <c r="D162" s="105" t="s">
        <v>277</v>
      </c>
      <c r="E162" s="89">
        <v>1</v>
      </c>
      <c r="F162" s="85">
        <v>13809882</v>
      </c>
      <c r="G162" s="150">
        <f t="shared" ref="G162:G169" si="12">E162*F162</f>
        <v>13809882</v>
      </c>
      <c r="I162" s="86">
        <f>'Presupuesto Oficial - OBRA'!E161</f>
        <v>1</v>
      </c>
      <c r="J162" s="457">
        <f t="shared" si="10"/>
        <v>0</v>
      </c>
    </row>
    <row r="163" spans="1:10" x14ac:dyDescent="0.25">
      <c r="A163" s="81"/>
      <c r="B163" s="155" t="s">
        <v>278</v>
      </c>
      <c r="C163" s="104" t="s">
        <v>540</v>
      </c>
      <c r="D163" s="105" t="s">
        <v>277</v>
      </c>
      <c r="E163" s="89">
        <v>1</v>
      </c>
      <c r="F163" s="85">
        <v>1782547</v>
      </c>
      <c r="G163" s="150">
        <f t="shared" si="12"/>
        <v>1782547</v>
      </c>
      <c r="I163" s="86">
        <f>'Presupuesto Oficial - OBRA'!E162</f>
        <v>1</v>
      </c>
      <c r="J163" s="457">
        <f t="shared" si="10"/>
        <v>0</v>
      </c>
    </row>
    <row r="164" spans="1:10" x14ac:dyDescent="0.25">
      <c r="A164" s="81"/>
      <c r="B164" s="155" t="s">
        <v>279</v>
      </c>
      <c r="C164" s="104" t="s">
        <v>541</v>
      </c>
      <c r="D164" s="105" t="s">
        <v>59</v>
      </c>
      <c r="E164" s="89">
        <v>8</v>
      </c>
      <c r="F164" s="85">
        <v>318062</v>
      </c>
      <c r="G164" s="150">
        <f t="shared" si="12"/>
        <v>2544496</v>
      </c>
      <c r="I164" s="86">
        <f>'Presupuesto Oficial - OBRA'!E163</f>
        <v>8</v>
      </c>
      <c r="J164" s="457">
        <f t="shared" si="10"/>
        <v>0</v>
      </c>
    </row>
    <row r="165" spans="1:10" x14ac:dyDescent="0.25">
      <c r="A165" s="81"/>
      <c r="B165" s="155" t="s">
        <v>280</v>
      </c>
      <c r="C165" s="104" t="s">
        <v>542</v>
      </c>
      <c r="D165" s="105" t="s">
        <v>277</v>
      </c>
      <c r="E165" s="89">
        <v>2</v>
      </c>
      <c r="F165" s="85">
        <v>538148</v>
      </c>
      <c r="G165" s="150">
        <f t="shared" si="12"/>
        <v>1076296</v>
      </c>
      <c r="I165" s="86">
        <f>'Presupuesto Oficial - OBRA'!E164</f>
        <v>2</v>
      </c>
      <c r="J165" s="457">
        <f t="shared" si="10"/>
        <v>0</v>
      </c>
    </row>
    <row r="166" spans="1:10" x14ac:dyDescent="0.25">
      <c r="A166" s="81"/>
      <c r="B166" s="155" t="s">
        <v>281</v>
      </c>
      <c r="C166" s="104" t="s">
        <v>568</v>
      </c>
      <c r="D166" s="105" t="s">
        <v>59</v>
      </c>
      <c r="E166" s="89">
        <v>80</v>
      </c>
      <c r="F166" s="85">
        <v>53826</v>
      </c>
      <c r="G166" s="150">
        <f t="shared" si="12"/>
        <v>4306080</v>
      </c>
      <c r="I166" s="86">
        <f>'Presupuesto Oficial - OBRA'!E165</f>
        <v>80</v>
      </c>
      <c r="J166" s="457">
        <f t="shared" si="10"/>
        <v>0</v>
      </c>
    </row>
    <row r="167" spans="1:10" x14ac:dyDescent="0.25">
      <c r="A167" s="81"/>
      <c r="B167" s="155" t="s">
        <v>572</v>
      </c>
      <c r="C167" s="104" t="s">
        <v>569</v>
      </c>
      <c r="D167" s="105" t="s">
        <v>59</v>
      </c>
      <c r="E167" s="89">
        <v>80</v>
      </c>
      <c r="F167" s="85">
        <v>29724</v>
      </c>
      <c r="G167" s="150">
        <f t="shared" si="12"/>
        <v>2377920</v>
      </c>
      <c r="I167" s="86">
        <f>'Presupuesto Oficial - OBRA'!E166</f>
        <v>80</v>
      </c>
      <c r="J167" s="457">
        <f t="shared" si="10"/>
        <v>0</v>
      </c>
    </row>
    <row r="168" spans="1:10" x14ac:dyDescent="0.25">
      <c r="A168" s="81"/>
      <c r="B168" s="155" t="s">
        <v>573</v>
      </c>
      <c r="C168" s="104" t="s">
        <v>570</v>
      </c>
      <c r="D168" s="105" t="s">
        <v>85</v>
      </c>
      <c r="E168" s="89">
        <v>1</v>
      </c>
      <c r="F168" s="85">
        <v>1054904</v>
      </c>
      <c r="G168" s="150">
        <f t="shared" si="12"/>
        <v>1054904</v>
      </c>
      <c r="I168" s="86">
        <f>'Presupuesto Oficial - OBRA'!E167</f>
        <v>1</v>
      </c>
      <c r="J168" s="457">
        <f t="shared" si="10"/>
        <v>0</v>
      </c>
    </row>
    <row r="169" spans="1:10" x14ac:dyDescent="0.25">
      <c r="A169" s="81"/>
      <c r="B169" s="155" t="s">
        <v>574</v>
      </c>
      <c r="C169" s="104" t="s">
        <v>571</v>
      </c>
      <c r="D169" s="105" t="s">
        <v>85</v>
      </c>
      <c r="E169" s="89">
        <v>1</v>
      </c>
      <c r="F169" s="85">
        <v>686895</v>
      </c>
      <c r="G169" s="150">
        <f t="shared" si="12"/>
        <v>686895</v>
      </c>
      <c r="I169" s="86">
        <f>'Presupuesto Oficial - OBRA'!E168</f>
        <v>1</v>
      </c>
      <c r="J169" s="457">
        <f t="shared" si="10"/>
        <v>0</v>
      </c>
    </row>
    <row r="170" spans="1:10" x14ac:dyDescent="0.25">
      <c r="A170" s="81"/>
      <c r="B170" s="156" t="s">
        <v>282</v>
      </c>
      <c r="C170" s="106" t="s">
        <v>283</v>
      </c>
      <c r="D170" s="105"/>
      <c r="E170" s="89"/>
      <c r="F170" s="85"/>
      <c r="G170" s="150"/>
      <c r="I170" s="86">
        <f>'Presupuesto Oficial - OBRA'!E169</f>
        <v>0</v>
      </c>
      <c r="J170" s="457">
        <f t="shared" si="10"/>
        <v>0</v>
      </c>
    </row>
    <row r="171" spans="1:10" x14ac:dyDescent="0.25">
      <c r="A171" s="81"/>
      <c r="B171" s="155" t="s">
        <v>284</v>
      </c>
      <c r="C171" s="104" t="s">
        <v>575</v>
      </c>
      <c r="D171" s="105" t="s">
        <v>277</v>
      </c>
      <c r="E171" s="89">
        <v>1</v>
      </c>
      <c r="F171" s="85">
        <v>13809882</v>
      </c>
      <c r="G171" s="150">
        <f t="shared" ref="G171:G180" si="13">E171*F171</f>
        <v>13809882</v>
      </c>
      <c r="I171" s="86">
        <f>'Presupuesto Oficial - OBRA'!E170</f>
        <v>1</v>
      </c>
      <c r="J171" s="457">
        <f t="shared" si="10"/>
        <v>0</v>
      </c>
    </row>
    <row r="172" spans="1:10" x14ac:dyDescent="0.25">
      <c r="A172" s="81"/>
      <c r="B172" s="155" t="s">
        <v>285</v>
      </c>
      <c r="C172" s="104" t="s">
        <v>538</v>
      </c>
      <c r="D172" s="105" t="s">
        <v>56</v>
      </c>
      <c r="E172" s="89">
        <v>73</v>
      </c>
      <c r="F172" s="85">
        <v>126215</v>
      </c>
      <c r="G172" s="150">
        <f t="shared" si="13"/>
        <v>9213695</v>
      </c>
      <c r="I172" s="86">
        <f>'Presupuesto Oficial - OBRA'!E171</f>
        <v>73</v>
      </c>
      <c r="J172" s="457">
        <f t="shared" si="10"/>
        <v>0</v>
      </c>
    </row>
    <row r="173" spans="1:10" ht="31.5" x14ac:dyDescent="0.25">
      <c r="A173" s="81"/>
      <c r="B173" s="155" t="s">
        <v>286</v>
      </c>
      <c r="C173" s="104" t="s">
        <v>539</v>
      </c>
      <c r="D173" s="105" t="s">
        <v>277</v>
      </c>
      <c r="E173" s="89">
        <v>10</v>
      </c>
      <c r="F173" s="85">
        <v>15867051</v>
      </c>
      <c r="G173" s="150">
        <f t="shared" si="13"/>
        <v>158670510</v>
      </c>
      <c r="I173" s="86">
        <f>'Presupuesto Oficial - OBRA'!E172</f>
        <v>10</v>
      </c>
      <c r="J173" s="457">
        <f t="shared" si="10"/>
        <v>0</v>
      </c>
    </row>
    <row r="174" spans="1:10" x14ac:dyDescent="0.25">
      <c r="A174" s="81"/>
      <c r="B174" s="155" t="s">
        <v>287</v>
      </c>
      <c r="C174" s="104" t="s">
        <v>540</v>
      </c>
      <c r="D174" s="105" t="s">
        <v>277</v>
      </c>
      <c r="E174" s="89">
        <v>10</v>
      </c>
      <c r="F174" s="85">
        <v>1782547</v>
      </c>
      <c r="G174" s="150">
        <f t="shared" si="13"/>
        <v>17825470</v>
      </c>
      <c r="I174" s="86">
        <f>'Presupuesto Oficial - OBRA'!E173</f>
        <v>10</v>
      </c>
      <c r="J174" s="457">
        <f t="shared" si="10"/>
        <v>0</v>
      </c>
    </row>
    <row r="175" spans="1:10" x14ac:dyDescent="0.25">
      <c r="A175" s="81"/>
      <c r="B175" s="155" t="s">
        <v>288</v>
      </c>
      <c r="C175" s="104" t="s">
        <v>541</v>
      </c>
      <c r="D175" s="105" t="s">
        <v>59</v>
      </c>
      <c r="E175" s="89">
        <v>25</v>
      </c>
      <c r="F175" s="85">
        <v>318062</v>
      </c>
      <c r="G175" s="150">
        <f t="shared" si="13"/>
        <v>7951550</v>
      </c>
      <c r="I175" s="86">
        <f>'Presupuesto Oficial - OBRA'!E174</f>
        <v>25</v>
      </c>
      <c r="J175" s="457">
        <f t="shared" si="10"/>
        <v>0</v>
      </c>
    </row>
    <row r="176" spans="1:10" x14ac:dyDescent="0.25">
      <c r="A176" s="81"/>
      <c r="B176" s="155" t="s">
        <v>289</v>
      </c>
      <c r="C176" s="104" t="s">
        <v>542</v>
      </c>
      <c r="D176" s="105" t="s">
        <v>277</v>
      </c>
      <c r="E176" s="89">
        <v>7</v>
      </c>
      <c r="F176" s="85">
        <v>538148</v>
      </c>
      <c r="G176" s="150">
        <f t="shared" si="13"/>
        <v>3767036</v>
      </c>
      <c r="I176" s="86">
        <f>'Presupuesto Oficial - OBRA'!E175</f>
        <v>7</v>
      </c>
      <c r="J176" s="457">
        <f t="shared" si="10"/>
        <v>0</v>
      </c>
    </row>
    <row r="177" spans="1:10" x14ac:dyDescent="0.25">
      <c r="A177" s="81"/>
      <c r="B177" s="155" t="s">
        <v>290</v>
      </c>
      <c r="C177" s="104" t="s">
        <v>576</v>
      </c>
      <c r="D177" s="105" t="s">
        <v>59</v>
      </c>
      <c r="E177" s="89">
        <v>70</v>
      </c>
      <c r="F177" s="85">
        <v>49581</v>
      </c>
      <c r="G177" s="150">
        <f t="shared" si="13"/>
        <v>3470670</v>
      </c>
      <c r="I177" s="86">
        <f>'Presupuesto Oficial - OBRA'!E176</f>
        <v>70</v>
      </c>
      <c r="J177" s="457">
        <f t="shared" si="10"/>
        <v>0</v>
      </c>
    </row>
    <row r="178" spans="1:10" x14ac:dyDescent="0.25">
      <c r="A178" s="81"/>
      <c r="B178" s="155" t="s">
        <v>291</v>
      </c>
      <c r="C178" s="104" t="s">
        <v>577</v>
      </c>
      <c r="D178" s="105" t="s">
        <v>59</v>
      </c>
      <c r="E178" s="89">
        <v>70</v>
      </c>
      <c r="F178" s="85">
        <v>17932</v>
      </c>
      <c r="G178" s="150">
        <f t="shared" si="13"/>
        <v>1255240</v>
      </c>
      <c r="I178" s="86">
        <f>'Presupuesto Oficial - OBRA'!E177</f>
        <v>70</v>
      </c>
      <c r="J178" s="457">
        <f t="shared" si="10"/>
        <v>0</v>
      </c>
    </row>
    <row r="179" spans="1:10" x14ac:dyDescent="0.25">
      <c r="A179" s="81"/>
      <c r="B179" s="155" t="s">
        <v>580</v>
      </c>
      <c r="C179" s="104" t="s">
        <v>578</v>
      </c>
      <c r="D179" s="105" t="s">
        <v>85</v>
      </c>
      <c r="E179" s="89">
        <v>1</v>
      </c>
      <c r="F179" s="85">
        <v>773868</v>
      </c>
      <c r="G179" s="150">
        <f t="shared" si="13"/>
        <v>773868</v>
      </c>
      <c r="I179" s="86">
        <f>'Presupuesto Oficial - OBRA'!E178</f>
        <v>1</v>
      </c>
      <c r="J179" s="457">
        <f t="shared" si="10"/>
        <v>0</v>
      </c>
    </row>
    <row r="180" spans="1:10" x14ac:dyDescent="0.25">
      <c r="A180" s="81"/>
      <c r="B180" s="155" t="s">
        <v>581</v>
      </c>
      <c r="C180" s="104" t="s">
        <v>579</v>
      </c>
      <c r="D180" s="105" t="s">
        <v>85</v>
      </c>
      <c r="E180" s="89">
        <v>1</v>
      </c>
      <c r="F180" s="85">
        <v>464463</v>
      </c>
      <c r="G180" s="150">
        <f t="shared" si="13"/>
        <v>464463</v>
      </c>
      <c r="I180" s="86">
        <f>'Presupuesto Oficial - OBRA'!E179</f>
        <v>1</v>
      </c>
      <c r="J180" s="457">
        <f t="shared" si="10"/>
        <v>0</v>
      </c>
    </row>
    <row r="181" spans="1:10" x14ac:dyDescent="0.25">
      <c r="A181" s="81"/>
      <c r="B181" s="156" t="s">
        <v>292</v>
      </c>
      <c r="C181" s="106" t="s">
        <v>293</v>
      </c>
      <c r="D181" s="105"/>
      <c r="E181" s="89"/>
      <c r="F181" s="85"/>
      <c r="G181" s="150"/>
      <c r="I181" s="86">
        <f>'Presupuesto Oficial - OBRA'!E180</f>
        <v>0</v>
      </c>
      <c r="J181" s="457">
        <f t="shared" si="10"/>
        <v>0</v>
      </c>
    </row>
    <row r="182" spans="1:10" x14ac:dyDescent="0.25">
      <c r="A182" s="81"/>
      <c r="B182" s="155" t="s">
        <v>294</v>
      </c>
      <c r="C182" s="104" t="s">
        <v>587</v>
      </c>
      <c r="D182" s="105" t="s">
        <v>277</v>
      </c>
      <c r="E182" s="89">
        <v>1</v>
      </c>
      <c r="F182" s="85">
        <v>7914663</v>
      </c>
      <c r="G182" s="150">
        <f t="shared" ref="G182:G191" si="14">E182*F182</f>
        <v>7914663</v>
      </c>
      <c r="I182" s="86">
        <f>'Presupuesto Oficial - OBRA'!E181</f>
        <v>1</v>
      </c>
      <c r="J182" s="457">
        <f t="shared" si="10"/>
        <v>0</v>
      </c>
    </row>
    <row r="183" spans="1:10" x14ac:dyDescent="0.25">
      <c r="A183" s="81"/>
      <c r="B183" s="155" t="s">
        <v>295</v>
      </c>
      <c r="C183" s="104" t="s">
        <v>538</v>
      </c>
      <c r="D183" s="105" t="s">
        <v>277</v>
      </c>
      <c r="E183" s="89">
        <v>14.6</v>
      </c>
      <c r="F183" s="85">
        <v>126215</v>
      </c>
      <c r="G183" s="150">
        <f t="shared" si="14"/>
        <v>1842739</v>
      </c>
      <c r="I183" s="86">
        <f>'Presupuesto Oficial - OBRA'!E182</f>
        <v>14.6</v>
      </c>
      <c r="J183" s="457">
        <f t="shared" si="10"/>
        <v>0</v>
      </c>
    </row>
    <row r="184" spans="1:10" ht="31.5" x14ac:dyDescent="0.25">
      <c r="A184" s="81"/>
      <c r="B184" s="155" t="s">
        <v>296</v>
      </c>
      <c r="C184" s="104" t="s">
        <v>539</v>
      </c>
      <c r="D184" s="105" t="s">
        <v>56</v>
      </c>
      <c r="E184" s="89">
        <v>2</v>
      </c>
      <c r="F184" s="85">
        <v>15867051</v>
      </c>
      <c r="G184" s="150">
        <f t="shared" si="14"/>
        <v>31734102</v>
      </c>
      <c r="I184" s="86">
        <f>'Presupuesto Oficial - OBRA'!E183</f>
        <v>2</v>
      </c>
      <c r="J184" s="457">
        <f t="shared" si="10"/>
        <v>0</v>
      </c>
    </row>
    <row r="185" spans="1:10" x14ac:dyDescent="0.25">
      <c r="A185" s="81"/>
      <c r="B185" s="155" t="s">
        <v>297</v>
      </c>
      <c r="C185" s="104" t="s">
        <v>540</v>
      </c>
      <c r="D185" s="105" t="s">
        <v>277</v>
      </c>
      <c r="E185" s="89">
        <v>2</v>
      </c>
      <c r="F185" s="85">
        <v>1782547</v>
      </c>
      <c r="G185" s="150">
        <f t="shared" si="14"/>
        <v>3565094</v>
      </c>
      <c r="I185" s="86">
        <f>'Presupuesto Oficial - OBRA'!E184</f>
        <v>2</v>
      </c>
      <c r="J185" s="457">
        <f t="shared" si="10"/>
        <v>0</v>
      </c>
    </row>
    <row r="186" spans="1:10" x14ac:dyDescent="0.25">
      <c r="A186" s="81"/>
      <c r="B186" s="155" t="s">
        <v>298</v>
      </c>
      <c r="C186" s="104" t="s">
        <v>541</v>
      </c>
      <c r="D186" s="105" t="s">
        <v>277</v>
      </c>
      <c r="E186" s="89">
        <v>7</v>
      </c>
      <c r="F186" s="85">
        <v>318062</v>
      </c>
      <c r="G186" s="150">
        <f t="shared" si="14"/>
        <v>2226434</v>
      </c>
      <c r="I186" s="86">
        <f>'Presupuesto Oficial - OBRA'!E185</f>
        <v>7</v>
      </c>
      <c r="J186" s="457">
        <f t="shared" si="10"/>
        <v>0</v>
      </c>
    </row>
    <row r="187" spans="1:10" x14ac:dyDescent="0.25">
      <c r="A187" s="81"/>
      <c r="B187" s="155" t="s">
        <v>582</v>
      </c>
      <c r="C187" s="104" t="s">
        <v>542</v>
      </c>
      <c r="D187" s="105" t="s">
        <v>59</v>
      </c>
      <c r="E187" s="89">
        <v>4</v>
      </c>
      <c r="F187" s="85">
        <v>538148</v>
      </c>
      <c r="G187" s="150">
        <f t="shared" si="14"/>
        <v>2152592</v>
      </c>
      <c r="I187" s="86">
        <f>'Presupuesto Oficial - OBRA'!E186</f>
        <v>4</v>
      </c>
      <c r="J187" s="457">
        <f t="shared" si="10"/>
        <v>0</v>
      </c>
    </row>
    <row r="188" spans="1:10" x14ac:dyDescent="0.25">
      <c r="A188" s="81"/>
      <c r="B188" s="155" t="s">
        <v>583</v>
      </c>
      <c r="C188" s="104" t="s">
        <v>576</v>
      </c>
      <c r="D188" s="105" t="s">
        <v>277</v>
      </c>
      <c r="E188" s="89">
        <v>70</v>
      </c>
      <c r="F188" s="85">
        <v>49581</v>
      </c>
      <c r="G188" s="150">
        <f t="shared" si="14"/>
        <v>3470670</v>
      </c>
      <c r="I188" s="86">
        <f>'Presupuesto Oficial - OBRA'!E187</f>
        <v>70</v>
      </c>
      <c r="J188" s="457">
        <f t="shared" si="10"/>
        <v>0</v>
      </c>
    </row>
    <row r="189" spans="1:10" x14ac:dyDescent="0.25">
      <c r="A189" s="81"/>
      <c r="B189" s="155" t="s">
        <v>584</v>
      </c>
      <c r="C189" s="104" t="s">
        <v>577</v>
      </c>
      <c r="D189" s="105" t="s">
        <v>59</v>
      </c>
      <c r="E189" s="89">
        <v>70</v>
      </c>
      <c r="F189" s="85">
        <v>17932</v>
      </c>
      <c r="G189" s="150">
        <f t="shared" si="14"/>
        <v>1255240</v>
      </c>
      <c r="I189" s="86">
        <f>'Presupuesto Oficial - OBRA'!E188</f>
        <v>70</v>
      </c>
      <c r="J189" s="457">
        <f t="shared" si="10"/>
        <v>0</v>
      </c>
    </row>
    <row r="190" spans="1:10" x14ac:dyDescent="0.25">
      <c r="A190" s="81"/>
      <c r="B190" s="155" t="s">
        <v>585</v>
      </c>
      <c r="C190" s="104" t="s">
        <v>578</v>
      </c>
      <c r="D190" s="105" t="s">
        <v>59</v>
      </c>
      <c r="E190" s="89">
        <v>1</v>
      </c>
      <c r="F190" s="85">
        <v>773868</v>
      </c>
      <c r="G190" s="150">
        <f t="shared" si="14"/>
        <v>773868</v>
      </c>
      <c r="I190" s="86">
        <f>'Presupuesto Oficial - OBRA'!E189</f>
        <v>1</v>
      </c>
      <c r="J190" s="457">
        <f t="shared" si="10"/>
        <v>0</v>
      </c>
    </row>
    <row r="191" spans="1:10" x14ac:dyDescent="0.25">
      <c r="A191" s="81"/>
      <c r="B191" s="155" t="s">
        <v>586</v>
      </c>
      <c r="C191" s="104" t="s">
        <v>579</v>
      </c>
      <c r="D191" s="105" t="s">
        <v>85</v>
      </c>
      <c r="E191" s="89">
        <v>1</v>
      </c>
      <c r="F191" s="85">
        <v>464463</v>
      </c>
      <c r="G191" s="150">
        <f t="shared" si="14"/>
        <v>464463</v>
      </c>
      <c r="I191" s="86">
        <f>'Presupuesto Oficial - OBRA'!E190</f>
        <v>1</v>
      </c>
      <c r="J191" s="457">
        <f t="shared" si="10"/>
        <v>0</v>
      </c>
    </row>
    <row r="192" spans="1:10" ht="32.25" thickBot="1" x14ac:dyDescent="0.3">
      <c r="A192" s="81"/>
      <c r="B192" s="151"/>
      <c r="C192" s="101" t="s">
        <v>299</v>
      </c>
      <c r="D192" s="102"/>
      <c r="E192" s="102"/>
      <c r="F192" s="506"/>
      <c r="G192" s="152">
        <f>SUM(G96:G191)</f>
        <v>1199146379.5999999</v>
      </c>
      <c r="I192" s="86">
        <f>'Presupuesto Oficial - OBRA'!E191</f>
        <v>0</v>
      </c>
      <c r="J192" s="457">
        <f t="shared" si="10"/>
        <v>0</v>
      </c>
    </row>
    <row r="193" spans="1:10" ht="16.5" thickTop="1" x14ac:dyDescent="0.25">
      <c r="A193" s="81"/>
      <c r="B193" s="153">
        <v>11</v>
      </c>
      <c r="C193" s="82" t="s">
        <v>300</v>
      </c>
      <c r="D193" s="83"/>
      <c r="E193" s="83"/>
      <c r="F193" s="85"/>
      <c r="G193" s="150"/>
      <c r="I193" s="86">
        <f>'Presupuesto Oficial - OBRA'!E192</f>
        <v>0</v>
      </c>
      <c r="J193" s="457">
        <f t="shared" si="10"/>
        <v>0</v>
      </c>
    </row>
    <row r="194" spans="1:10" x14ac:dyDescent="0.25">
      <c r="A194" s="81"/>
      <c r="B194" s="149" t="s">
        <v>301</v>
      </c>
      <c r="C194" s="90" t="s">
        <v>302</v>
      </c>
      <c r="D194" s="88" t="s">
        <v>56</v>
      </c>
      <c r="E194" s="89">
        <v>2225.4</v>
      </c>
      <c r="F194" s="85">
        <v>559758</v>
      </c>
      <c r="G194" s="150">
        <f>E194*F194</f>
        <v>1245685453.2</v>
      </c>
      <c r="I194" s="86">
        <f>'Presupuesto Oficial - OBRA'!E193</f>
        <v>2225.4</v>
      </c>
      <c r="J194" s="457">
        <f t="shared" si="10"/>
        <v>0</v>
      </c>
    </row>
    <row r="195" spans="1:10" x14ac:dyDescent="0.25">
      <c r="A195" s="81"/>
      <c r="B195" s="149" t="s">
        <v>303</v>
      </c>
      <c r="C195" s="90" t="s">
        <v>304</v>
      </c>
      <c r="D195" s="88" t="s">
        <v>98</v>
      </c>
      <c r="E195" s="89">
        <v>1068</v>
      </c>
      <c r="F195" s="85">
        <v>38588</v>
      </c>
      <c r="G195" s="150">
        <f>E195*F195</f>
        <v>41211984</v>
      </c>
      <c r="I195" s="86">
        <f>'Presupuesto Oficial - OBRA'!E194</f>
        <v>1068</v>
      </c>
      <c r="J195" s="457">
        <f t="shared" si="10"/>
        <v>0</v>
      </c>
    </row>
    <row r="196" spans="1:10" ht="16.5" thickBot="1" x14ac:dyDescent="0.3">
      <c r="A196" s="81"/>
      <c r="B196" s="151"/>
      <c r="C196" s="101" t="s">
        <v>305</v>
      </c>
      <c r="D196" s="102"/>
      <c r="E196" s="102"/>
      <c r="F196" s="506"/>
      <c r="G196" s="152">
        <f>SUM(G194:G195)</f>
        <v>1286897437.2</v>
      </c>
      <c r="I196" s="86">
        <f>'Presupuesto Oficial - OBRA'!E195</f>
        <v>0</v>
      </c>
      <c r="J196" s="457">
        <f t="shared" si="10"/>
        <v>0</v>
      </c>
    </row>
    <row r="197" spans="1:10" ht="16.5" thickTop="1" x14ac:dyDescent="0.25">
      <c r="A197" s="81"/>
      <c r="B197" s="153">
        <v>12</v>
      </c>
      <c r="C197" s="82" t="s">
        <v>306</v>
      </c>
      <c r="D197" s="83"/>
      <c r="E197" s="83"/>
      <c r="F197" s="85"/>
      <c r="G197" s="150"/>
      <c r="I197" s="86">
        <f>'Presupuesto Oficial - OBRA'!E196</f>
        <v>0</v>
      </c>
      <c r="J197" s="457">
        <f t="shared" si="10"/>
        <v>0</v>
      </c>
    </row>
    <row r="198" spans="1:10" ht="31.5" x14ac:dyDescent="0.25">
      <c r="A198" s="81"/>
      <c r="B198" s="149" t="s">
        <v>307</v>
      </c>
      <c r="C198" s="90" t="s">
        <v>309</v>
      </c>
      <c r="D198" s="88" t="s">
        <v>56</v>
      </c>
      <c r="E198" s="99">
        <v>435</v>
      </c>
      <c r="F198" s="85">
        <v>678605</v>
      </c>
      <c r="G198" s="150">
        <f t="shared" ref="G198:G214" si="15">E198*F198</f>
        <v>295193175</v>
      </c>
      <c r="I198" s="86">
        <f>'Presupuesto Oficial - OBRA'!E197</f>
        <v>435</v>
      </c>
      <c r="J198" s="457">
        <f t="shared" si="10"/>
        <v>0</v>
      </c>
    </row>
    <row r="199" spans="1:10" x14ac:dyDescent="0.25">
      <c r="A199" s="81"/>
      <c r="B199" s="149" t="s">
        <v>308</v>
      </c>
      <c r="C199" s="90" t="s">
        <v>311</v>
      </c>
      <c r="D199" s="88" t="s">
        <v>56</v>
      </c>
      <c r="E199" s="99">
        <v>48</v>
      </c>
      <c r="F199" s="85">
        <v>678605</v>
      </c>
      <c r="G199" s="150">
        <f t="shared" si="15"/>
        <v>32573040</v>
      </c>
      <c r="I199" s="86">
        <f>'Presupuesto Oficial - OBRA'!E198</f>
        <v>48</v>
      </c>
      <c r="J199" s="457">
        <f t="shared" si="10"/>
        <v>0</v>
      </c>
    </row>
    <row r="200" spans="1:10" x14ac:dyDescent="0.25">
      <c r="A200" s="81"/>
      <c r="B200" s="149" t="s">
        <v>310</v>
      </c>
      <c r="C200" s="90" t="s">
        <v>313</v>
      </c>
      <c r="D200" s="88" t="s">
        <v>56</v>
      </c>
      <c r="E200" s="99">
        <v>800</v>
      </c>
      <c r="F200" s="85">
        <v>424941</v>
      </c>
      <c r="G200" s="150">
        <f t="shared" si="15"/>
        <v>339952800</v>
      </c>
      <c r="I200" s="86">
        <f>'Presupuesto Oficial - OBRA'!E199</f>
        <v>800</v>
      </c>
      <c r="J200" s="457">
        <f t="shared" si="10"/>
        <v>0</v>
      </c>
    </row>
    <row r="201" spans="1:10" x14ac:dyDescent="0.25">
      <c r="A201" s="81"/>
      <c r="B201" s="149" t="s">
        <v>312</v>
      </c>
      <c r="C201" s="90" t="s">
        <v>752</v>
      </c>
      <c r="D201" s="88" t="s">
        <v>98</v>
      </c>
      <c r="E201" s="99">
        <v>239</v>
      </c>
      <c r="F201" s="85">
        <v>962004</v>
      </c>
      <c r="G201" s="150">
        <f t="shared" si="15"/>
        <v>229918956</v>
      </c>
      <c r="I201" s="86">
        <f>'Presupuesto Oficial - OBRA'!E200</f>
        <v>239</v>
      </c>
      <c r="J201" s="457">
        <f t="shared" ref="J201:J264" si="16">ROUND(I201-E201,2)</f>
        <v>0</v>
      </c>
    </row>
    <row r="202" spans="1:10" x14ac:dyDescent="0.25">
      <c r="A202" s="81"/>
      <c r="B202" s="149" t="s">
        <v>314</v>
      </c>
      <c r="C202" s="90" t="s">
        <v>753</v>
      </c>
      <c r="D202" s="88" t="s">
        <v>98</v>
      </c>
      <c r="E202" s="99">
        <v>20</v>
      </c>
      <c r="F202" s="85">
        <v>1851129</v>
      </c>
      <c r="G202" s="150">
        <f t="shared" si="15"/>
        <v>37022580</v>
      </c>
      <c r="I202" s="86">
        <f>'Presupuesto Oficial - OBRA'!E201</f>
        <v>20</v>
      </c>
      <c r="J202" s="457">
        <f t="shared" si="16"/>
        <v>0</v>
      </c>
    </row>
    <row r="203" spans="1:10" ht="31.5" x14ac:dyDescent="0.25">
      <c r="A203" s="81"/>
      <c r="B203" s="149" t="s">
        <v>315</v>
      </c>
      <c r="C203" s="94" t="s">
        <v>317</v>
      </c>
      <c r="D203" s="88" t="s">
        <v>98</v>
      </c>
      <c r="E203" s="99">
        <v>240</v>
      </c>
      <c r="F203" s="85">
        <v>346745</v>
      </c>
      <c r="G203" s="150">
        <f t="shared" si="15"/>
        <v>83218800</v>
      </c>
      <c r="I203" s="86">
        <f>'Presupuesto Oficial - OBRA'!E202</f>
        <v>240</v>
      </c>
      <c r="J203" s="457">
        <f t="shared" si="16"/>
        <v>0</v>
      </c>
    </row>
    <row r="204" spans="1:10" x14ac:dyDescent="0.25">
      <c r="A204" s="81"/>
      <c r="B204" s="149" t="s">
        <v>316</v>
      </c>
      <c r="C204" s="90" t="s">
        <v>319</v>
      </c>
      <c r="D204" s="88" t="s">
        <v>59</v>
      </c>
      <c r="E204" s="99">
        <v>1017</v>
      </c>
      <c r="F204" s="85">
        <v>196872</v>
      </c>
      <c r="G204" s="150">
        <f t="shared" si="15"/>
        <v>200218824</v>
      </c>
      <c r="I204" s="86">
        <f>'Presupuesto Oficial - OBRA'!E203</f>
        <v>1017</v>
      </c>
      <c r="J204" s="457">
        <f t="shared" si="16"/>
        <v>0</v>
      </c>
    </row>
    <row r="205" spans="1:10" ht="47.25" x14ac:dyDescent="0.25">
      <c r="A205" s="81"/>
      <c r="B205" s="149" t="s">
        <v>318</v>
      </c>
      <c r="C205" s="90" t="s">
        <v>321</v>
      </c>
      <c r="D205" s="88" t="s">
        <v>56</v>
      </c>
      <c r="E205" s="99">
        <v>415.2</v>
      </c>
      <c r="F205" s="85">
        <v>171142</v>
      </c>
      <c r="G205" s="150">
        <f t="shared" si="15"/>
        <v>71058158.399999991</v>
      </c>
      <c r="I205" s="86">
        <f>'Presupuesto Oficial - OBRA'!E204</f>
        <v>415.2</v>
      </c>
      <c r="J205" s="457">
        <f t="shared" si="16"/>
        <v>0</v>
      </c>
    </row>
    <row r="206" spans="1:10" x14ac:dyDescent="0.25">
      <c r="A206" s="81"/>
      <c r="B206" s="149" t="s">
        <v>320</v>
      </c>
      <c r="C206" s="90" t="s">
        <v>323</v>
      </c>
      <c r="D206" s="88" t="s">
        <v>59</v>
      </c>
      <c r="E206" s="99">
        <v>1400</v>
      </c>
      <c r="F206" s="85">
        <v>62271</v>
      </c>
      <c r="G206" s="150">
        <f t="shared" si="15"/>
        <v>87179400</v>
      </c>
      <c r="I206" s="86">
        <f>'Presupuesto Oficial - OBRA'!E205</f>
        <v>1400</v>
      </c>
      <c r="J206" s="457">
        <f t="shared" si="16"/>
        <v>0</v>
      </c>
    </row>
    <row r="207" spans="1:10" x14ac:dyDescent="0.25">
      <c r="A207" s="81"/>
      <c r="B207" s="149" t="s">
        <v>322</v>
      </c>
      <c r="C207" s="90" t="s">
        <v>325</v>
      </c>
      <c r="D207" s="88" t="s">
        <v>59</v>
      </c>
      <c r="E207" s="99">
        <v>8050</v>
      </c>
      <c r="F207" s="85">
        <v>22435</v>
      </c>
      <c r="G207" s="150">
        <f t="shared" si="15"/>
        <v>180601750</v>
      </c>
      <c r="I207" s="86">
        <f>'Presupuesto Oficial - OBRA'!E206</f>
        <v>8050</v>
      </c>
      <c r="J207" s="457">
        <f t="shared" si="16"/>
        <v>0</v>
      </c>
    </row>
    <row r="208" spans="1:10" x14ac:dyDescent="0.25">
      <c r="A208" s="81"/>
      <c r="B208" s="149" t="s">
        <v>324</v>
      </c>
      <c r="C208" s="90" t="s">
        <v>327</v>
      </c>
      <c r="D208" s="88" t="s">
        <v>56</v>
      </c>
      <c r="E208" s="99">
        <v>259</v>
      </c>
      <c r="F208" s="85">
        <v>106272</v>
      </c>
      <c r="G208" s="150">
        <f t="shared" si="15"/>
        <v>27524448</v>
      </c>
      <c r="I208" s="86">
        <f>'Presupuesto Oficial - OBRA'!E207</f>
        <v>259</v>
      </c>
      <c r="J208" s="457">
        <f t="shared" si="16"/>
        <v>0</v>
      </c>
    </row>
    <row r="209" spans="1:10" x14ac:dyDescent="0.25">
      <c r="A209" s="81"/>
      <c r="B209" s="149" t="s">
        <v>326</v>
      </c>
      <c r="C209" s="90" t="s">
        <v>329</v>
      </c>
      <c r="D209" s="88" t="s">
        <v>56</v>
      </c>
      <c r="E209" s="99">
        <v>233</v>
      </c>
      <c r="F209" s="85">
        <v>19200</v>
      </c>
      <c r="G209" s="150">
        <f t="shared" si="15"/>
        <v>4473600</v>
      </c>
      <c r="I209" s="86">
        <f>'Presupuesto Oficial - OBRA'!E208</f>
        <v>233</v>
      </c>
      <c r="J209" s="457">
        <f t="shared" si="16"/>
        <v>0</v>
      </c>
    </row>
    <row r="210" spans="1:10" x14ac:dyDescent="0.25">
      <c r="A210" s="81"/>
      <c r="B210" s="149" t="s">
        <v>328</v>
      </c>
      <c r="C210" s="90" t="s">
        <v>331</v>
      </c>
      <c r="D210" s="88" t="s">
        <v>85</v>
      </c>
      <c r="E210" s="99">
        <v>1</v>
      </c>
      <c r="F210" s="85">
        <v>2823495</v>
      </c>
      <c r="G210" s="150">
        <f t="shared" si="15"/>
        <v>2823495</v>
      </c>
      <c r="I210" s="86">
        <f>'Presupuesto Oficial - OBRA'!E209</f>
        <v>1</v>
      </c>
      <c r="J210" s="457">
        <f t="shared" si="16"/>
        <v>0</v>
      </c>
    </row>
    <row r="211" spans="1:10" x14ac:dyDescent="0.25">
      <c r="A211" s="81"/>
      <c r="B211" s="149" t="s">
        <v>330</v>
      </c>
      <c r="C211" s="90" t="s">
        <v>333</v>
      </c>
      <c r="D211" s="88" t="s">
        <v>85</v>
      </c>
      <c r="E211" s="99">
        <v>1</v>
      </c>
      <c r="F211" s="85">
        <v>5816301</v>
      </c>
      <c r="G211" s="150">
        <f t="shared" si="15"/>
        <v>5816301</v>
      </c>
      <c r="I211" s="86">
        <f>'Presupuesto Oficial - OBRA'!E210</f>
        <v>1</v>
      </c>
      <c r="J211" s="457">
        <f t="shared" si="16"/>
        <v>0</v>
      </c>
    </row>
    <row r="212" spans="1:10" x14ac:dyDescent="0.25">
      <c r="A212" s="81"/>
      <c r="B212" s="149" t="s">
        <v>332</v>
      </c>
      <c r="C212" s="90" t="s">
        <v>335</v>
      </c>
      <c r="D212" s="88" t="s">
        <v>98</v>
      </c>
      <c r="E212" s="99">
        <v>31</v>
      </c>
      <c r="F212" s="85">
        <v>760299</v>
      </c>
      <c r="G212" s="150">
        <f t="shared" si="15"/>
        <v>23569269</v>
      </c>
      <c r="I212" s="86">
        <f>'Presupuesto Oficial - OBRA'!E211</f>
        <v>31</v>
      </c>
      <c r="J212" s="457">
        <f t="shared" si="16"/>
        <v>0</v>
      </c>
    </row>
    <row r="213" spans="1:10" x14ac:dyDescent="0.25">
      <c r="A213" s="81"/>
      <c r="B213" s="149" t="s">
        <v>334</v>
      </c>
      <c r="C213" s="90" t="s">
        <v>337</v>
      </c>
      <c r="D213" s="88" t="s">
        <v>56</v>
      </c>
      <c r="E213" s="99">
        <v>32</v>
      </c>
      <c r="F213" s="85">
        <v>544885</v>
      </c>
      <c r="G213" s="150">
        <f t="shared" si="15"/>
        <v>17436320</v>
      </c>
      <c r="I213" s="86">
        <f>'Presupuesto Oficial - OBRA'!E212</f>
        <v>32</v>
      </c>
      <c r="J213" s="457">
        <f t="shared" si="16"/>
        <v>0</v>
      </c>
    </row>
    <row r="214" spans="1:10" x14ac:dyDescent="0.25">
      <c r="A214" s="81"/>
      <c r="B214" s="149" t="s">
        <v>336</v>
      </c>
      <c r="C214" s="90" t="s">
        <v>338</v>
      </c>
      <c r="D214" s="88" t="s">
        <v>59</v>
      </c>
      <c r="E214" s="99">
        <v>31</v>
      </c>
      <c r="F214" s="85">
        <v>35467</v>
      </c>
      <c r="G214" s="150">
        <f t="shared" si="15"/>
        <v>1099477</v>
      </c>
      <c r="I214" s="86">
        <f>'Presupuesto Oficial - OBRA'!E213</f>
        <v>31</v>
      </c>
      <c r="J214" s="457">
        <f t="shared" si="16"/>
        <v>0</v>
      </c>
    </row>
    <row r="215" spans="1:10" ht="16.5" thickBot="1" x14ac:dyDescent="0.3">
      <c r="A215" s="81"/>
      <c r="B215" s="151"/>
      <c r="C215" s="101" t="s">
        <v>339</v>
      </c>
      <c r="D215" s="102"/>
      <c r="E215" s="102"/>
      <c r="F215" s="506"/>
      <c r="G215" s="152">
        <f>SUM(G198:G214)</f>
        <v>1639680393.4000001</v>
      </c>
      <c r="I215" s="86">
        <f>'Presupuesto Oficial - OBRA'!E214</f>
        <v>0</v>
      </c>
      <c r="J215" s="457">
        <f t="shared" si="16"/>
        <v>0</v>
      </c>
    </row>
    <row r="216" spans="1:10" ht="16.5" thickTop="1" x14ac:dyDescent="0.25">
      <c r="A216" s="81"/>
      <c r="B216" s="153">
        <v>13</v>
      </c>
      <c r="C216" s="82" t="s">
        <v>340</v>
      </c>
      <c r="D216" s="83"/>
      <c r="E216" s="83"/>
      <c r="F216" s="85"/>
      <c r="G216" s="150"/>
      <c r="I216" s="86">
        <f>'Presupuesto Oficial - OBRA'!E215</f>
        <v>0</v>
      </c>
      <c r="J216" s="457">
        <f t="shared" si="16"/>
        <v>0</v>
      </c>
    </row>
    <row r="217" spans="1:10" x14ac:dyDescent="0.25">
      <c r="A217" s="81"/>
      <c r="B217" s="149" t="s">
        <v>341</v>
      </c>
      <c r="C217" s="90" t="s">
        <v>624</v>
      </c>
      <c r="D217" s="88" t="s">
        <v>98</v>
      </c>
      <c r="E217" s="99">
        <v>31</v>
      </c>
      <c r="F217" s="85">
        <v>502052</v>
      </c>
      <c r="G217" s="150">
        <f t="shared" ref="G217:G225" si="17">E217*F217</f>
        <v>15563612</v>
      </c>
      <c r="I217" s="86">
        <f>'Presupuesto Oficial - OBRA'!E216</f>
        <v>31</v>
      </c>
      <c r="J217" s="457">
        <f t="shared" si="16"/>
        <v>0</v>
      </c>
    </row>
    <row r="218" spans="1:10" x14ac:dyDescent="0.25">
      <c r="A218" s="81"/>
      <c r="B218" s="149" t="s">
        <v>342</v>
      </c>
      <c r="C218" s="90" t="s">
        <v>343</v>
      </c>
      <c r="D218" s="88" t="s">
        <v>98</v>
      </c>
      <c r="E218" s="99">
        <v>116</v>
      </c>
      <c r="F218" s="85">
        <v>1075910</v>
      </c>
      <c r="G218" s="150">
        <f t="shared" si="17"/>
        <v>124805560</v>
      </c>
      <c r="I218" s="86">
        <f>'Presupuesto Oficial - OBRA'!E217</f>
        <v>116</v>
      </c>
      <c r="J218" s="457">
        <f t="shared" si="16"/>
        <v>0</v>
      </c>
    </row>
    <row r="219" spans="1:10" x14ac:dyDescent="0.25">
      <c r="A219" s="81"/>
      <c r="B219" s="149" t="s">
        <v>344</v>
      </c>
      <c r="C219" s="90" t="s">
        <v>525</v>
      </c>
      <c r="D219" s="88" t="s">
        <v>98</v>
      </c>
      <c r="E219" s="99">
        <v>55</v>
      </c>
      <c r="F219" s="85">
        <v>832535</v>
      </c>
      <c r="G219" s="150">
        <f t="shared" si="17"/>
        <v>45789425</v>
      </c>
      <c r="I219" s="86">
        <f>'Presupuesto Oficial - OBRA'!E218</f>
        <v>55</v>
      </c>
      <c r="J219" s="457">
        <f t="shared" si="16"/>
        <v>0</v>
      </c>
    </row>
    <row r="220" spans="1:10" ht="31.5" x14ac:dyDescent="0.25">
      <c r="A220" s="81"/>
      <c r="B220" s="149" t="s">
        <v>345</v>
      </c>
      <c r="C220" s="90" t="s">
        <v>346</v>
      </c>
      <c r="D220" s="88" t="s">
        <v>98</v>
      </c>
      <c r="E220" s="99">
        <v>32</v>
      </c>
      <c r="F220" s="85">
        <v>193959</v>
      </c>
      <c r="G220" s="150">
        <f t="shared" si="17"/>
        <v>6206688</v>
      </c>
      <c r="I220" s="86">
        <f>'Presupuesto Oficial - OBRA'!E219</f>
        <v>32</v>
      </c>
      <c r="J220" s="457">
        <f t="shared" si="16"/>
        <v>0</v>
      </c>
    </row>
    <row r="221" spans="1:10" x14ac:dyDescent="0.25">
      <c r="A221" s="81"/>
      <c r="B221" s="149" t="s">
        <v>347</v>
      </c>
      <c r="C221" s="90" t="s">
        <v>348</v>
      </c>
      <c r="D221" s="88" t="s">
        <v>98</v>
      </c>
      <c r="E221" s="99">
        <v>32</v>
      </c>
      <c r="F221" s="85">
        <v>186044</v>
      </c>
      <c r="G221" s="150">
        <f t="shared" si="17"/>
        <v>5953408</v>
      </c>
      <c r="I221" s="86">
        <f>'Presupuesto Oficial - OBRA'!E220</f>
        <v>32</v>
      </c>
      <c r="J221" s="457">
        <f t="shared" si="16"/>
        <v>0</v>
      </c>
    </row>
    <row r="222" spans="1:10" ht="31.5" x14ac:dyDescent="0.25">
      <c r="A222" s="81"/>
      <c r="B222" s="149" t="s">
        <v>349</v>
      </c>
      <c r="C222" s="90" t="s">
        <v>350</v>
      </c>
      <c r="D222" s="88" t="s">
        <v>98</v>
      </c>
      <c r="E222" s="99">
        <v>27</v>
      </c>
      <c r="F222" s="85">
        <v>144424</v>
      </c>
      <c r="G222" s="150">
        <f t="shared" si="17"/>
        <v>3899448</v>
      </c>
      <c r="I222" s="86">
        <f>'Presupuesto Oficial - OBRA'!E221</f>
        <v>27</v>
      </c>
      <c r="J222" s="457">
        <f t="shared" si="16"/>
        <v>0</v>
      </c>
    </row>
    <row r="223" spans="1:10" x14ac:dyDescent="0.25">
      <c r="A223" s="81"/>
      <c r="B223" s="149" t="s">
        <v>351</v>
      </c>
      <c r="C223" s="90" t="s">
        <v>352</v>
      </c>
      <c r="D223" s="88" t="s">
        <v>98</v>
      </c>
      <c r="E223" s="99">
        <v>31</v>
      </c>
      <c r="F223" s="85">
        <v>67199</v>
      </c>
      <c r="G223" s="150">
        <f t="shared" si="17"/>
        <v>2083169</v>
      </c>
      <c r="I223" s="86">
        <f>'Presupuesto Oficial - OBRA'!E222</f>
        <v>31</v>
      </c>
      <c r="J223" s="457">
        <f t="shared" si="16"/>
        <v>0</v>
      </c>
    </row>
    <row r="224" spans="1:10" ht="31.5" x14ac:dyDescent="0.25">
      <c r="A224" s="81"/>
      <c r="B224" s="149" t="s">
        <v>353</v>
      </c>
      <c r="C224" s="90" t="s">
        <v>354</v>
      </c>
      <c r="D224" s="88" t="s">
        <v>56</v>
      </c>
      <c r="E224" s="99">
        <v>52</v>
      </c>
      <c r="F224" s="85">
        <v>483572</v>
      </c>
      <c r="G224" s="150">
        <f t="shared" si="17"/>
        <v>25145744</v>
      </c>
      <c r="I224" s="86">
        <f>'Presupuesto Oficial - OBRA'!E223</f>
        <v>52</v>
      </c>
      <c r="J224" s="457">
        <f t="shared" si="16"/>
        <v>0</v>
      </c>
    </row>
    <row r="225" spans="1:10" x14ac:dyDescent="0.25">
      <c r="A225" s="81"/>
      <c r="B225" s="149" t="s">
        <v>355</v>
      </c>
      <c r="C225" s="90" t="s">
        <v>356</v>
      </c>
      <c r="D225" s="88" t="s">
        <v>98</v>
      </c>
      <c r="E225" s="99">
        <v>108</v>
      </c>
      <c r="F225" s="85">
        <v>25544</v>
      </c>
      <c r="G225" s="150">
        <f t="shared" si="17"/>
        <v>2758752</v>
      </c>
      <c r="I225" s="86">
        <f>'Presupuesto Oficial - OBRA'!E224</f>
        <v>108</v>
      </c>
      <c r="J225" s="457">
        <f t="shared" si="16"/>
        <v>0</v>
      </c>
    </row>
    <row r="226" spans="1:10" ht="16.5" thickBot="1" x14ac:dyDescent="0.3">
      <c r="A226" s="81"/>
      <c r="B226" s="151"/>
      <c r="C226" s="101" t="s">
        <v>357</v>
      </c>
      <c r="D226" s="102"/>
      <c r="E226" s="102"/>
      <c r="F226" s="506"/>
      <c r="G226" s="152">
        <f>SUM(G217:G225)</f>
        <v>232205806</v>
      </c>
      <c r="I226" s="86">
        <f>'Presupuesto Oficial - OBRA'!E225</f>
        <v>0</v>
      </c>
      <c r="J226" s="457">
        <f t="shared" si="16"/>
        <v>0</v>
      </c>
    </row>
    <row r="227" spans="1:10" ht="16.5" thickTop="1" x14ac:dyDescent="0.25">
      <c r="A227" s="81"/>
      <c r="B227" s="153">
        <v>14</v>
      </c>
      <c r="C227" s="82" t="s">
        <v>358</v>
      </c>
      <c r="D227" s="83"/>
      <c r="E227" s="83"/>
      <c r="F227" s="85"/>
      <c r="G227" s="150"/>
      <c r="I227" s="86">
        <f>'Presupuesto Oficial - OBRA'!E226</f>
        <v>0</v>
      </c>
      <c r="J227" s="457">
        <f t="shared" si="16"/>
        <v>0</v>
      </c>
    </row>
    <row r="228" spans="1:10" x14ac:dyDescent="0.25">
      <c r="A228" s="81"/>
      <c r="B228" s="149" t="s">
        <v>359</v>
      </c>
      <c r="C228" s="90" t="s">
        <v>360</v>
      </c>
      <c r="D228" s="88" t="s">
        <v>98</v>
      </c>
      <c r="E228" s="89">
        <v>2</v>
      </c>
      <c r="F228" s="508">
        <v>34847873</v>
      </c>
      <c r="G228" s="150">
        <f>E228*F228</f>
        <v>69695746</v>
      </c>
      <c r="I228" s="86">
        <f>'Presupuesto Oficial - OBRA'!E227</f>
        <v>2</v>
      </c>
      <c r="J228" s="457">
        <f t="shared" si="16"/>
        <v>0</v>
      </c>
    </row>
    <row r="229" spans="1:10" ht="47.25" x14ac:dyDescent="0.25">
      <c r="A229" s="81"/>
      <c r="B229" s="149" t="s">
        <v>361</v>
      </c>
      <c r="C229" s="90" t="s">
        <v>362</v>
      </c>
      <c r="D229" s="88" t="s">
        <v>98</v>
      </c>
      <c r="E229" s="89">
        <v>2</v>
      </c>
      <c r="F229" s="85">
        <v>164852480</v>
      </c>
      <c r="G229" s="150">
        <f>E229*F229</f>
        <v>329704960</v>
      </c>
      <c r="I229" s="86">
        <f>'Presupuesto Oficial - OBRA'!E228</f>
        <v>2</v>
      </c>
      <c r="J229" s="457">
        <f t="shared" si="16"/>
        <v>0</v>
      </c>
    </row>
    <row r="230" spans="1:10" ht="16.5" thickBot="1" x14ac:dyDescent="0.3">
      <c r="A230" s="81"/>
      <c r="B230" s="151"/>
      <c r="C230" s="101" t="s">
        <v>363</v>
      </c>
      <c r="D230" s="102"/>
      <c r="E230" s="102"/>
      <c r="F230" s="506"/>
      <c r="G230" s="152">
        <f>SUM(G228:G229)</f>
        <v>399400706</v>
      </c>
      <c r="I230" s="86">
        <f>'Presupuesto Oficial - OBRA'!E229</f>
        <v>0</v>
      </c>
      <c r="J230" s="457">
        <f t="shared" si="16"/>
        <v>0</v>
      </c>
    </row>
    <row r="231" spans="1:10" ht="16.5" thickTop="1" x14ac:dyDescent="0.25">
      <c r="A231" s="81"/>
      <c r="B231" s="153">
        <v>15</v>
      </c>
      <c r="C231" s="82" t="s">
        <v>364</v>
      </c>
      <c r="D231" s="83"/>
      <c r="E231" s="83"/>
      <c r="F231" s="85"/>
      <c r="G231" s="150"/>
      <c r="I231" s="86">
        <f>'Presupuesto Oficial - OBRA'!E230</f>
        <v>0</v>
      </c>
      <c r="J231" s="457">
        <f t="shared" si="16"/>
        <v>0</v>
      </c>
    </row>
    <row r="232" spans="1:10" ht="31.5" x14ac:dyDescent="0.25">
      <c r="A232" s="81"/>
      <c r="B232" s="149" t="s">
        <v>365</v>
      </c>
      <c r="C232" s="90" t="s">
        <v>526</v>
      </c>
      <c r="D232" s="88" t="s">
        <v>56</v>
      </c>
      <c r="E232" s="89">
        <v>520</v>
      </c>
      <c r="F232" s="85">
        <v>35536</v>
      </c>
      <c r="G232" s="150">
        <f>E232*F232</f>
        <v>18478720</v>
      </c>
      <c r="I232" s="86">
        <f>'Presupuesto Oficial - OBRA'!E231</f>
        <v>520</v>
      </c>
      <c r="J232" s="457">
        <f t="shared" si="16"/>
        <v>0</v>
      </c>
    </row>
    <row r="233" spans="1:10" ht="16.5" thickBot="1" x14ac:dyDescent="0.3">
      <c r="A233" s="81"/>
      <c r="B233" s="151"/>
      <c r="C233" s="101" t="s">
        <v>366</v>
      </c>
      <c r="D233" s="102"/>
      <c r="E233" s="102"/>
      <c r="F233" s="506"/>
      <c r="G233" s="152">
        <f>SUM(G232)</f>
        <v>18478720</v>
      </c>
      <c r="I233" s="86">
        <f>'Presupuesto Oficial - OBRA'!E232</f>
        <v>0</v>
      </c>
      <c r="J233" s="457">
        <f t="shared" si="16"/>
        <v>0</v>
      </c>
    </row>
    <row r="234" spans="1:10" ht="16.5" thickTop="1" x14ac:dyDescent="0.25">
      <c r="A234" s="81"/>
      <c r="B234" s="153">
        <v>16</v>
      </c>
      <c r="C234" s="82" t="s">
        <v>367</v>
      </c>
      <c r="D234" s="83"/>
      <c r="E234" s="83"/>
      <c r="F234" s="85"/>
      <c r="G234" s="150"/>
      <c r="I234" s="86">
        <f>'Presupuesto Oficial - OBRA'!E233</f>
        <v>0</v>
      </c>
      <c r="J234" s="457">
        <f t="shared" si="16"/>
        <v>0</v>
      </c>
    </row>
    <row r="235" spans="1:10" x14ac:dyDescent="0.25">
      <c r="A235" s="81"/>
      <c r="B235" s="149" t="s">
        <v>368</v>
      </c>
      <c r="C235" s="90" t="s">
        <v>369</v>
      </c>
      <c r="D235" s="88" t="s">
        <v>59</v>
      </c>
      <c r="E235" s="89">
        <v>340</v>
      </c>
      <c r="F235" s="85">
        <v>31325</v>
      </c>
      <c r="G235" s="150">
        <f t="shared" ref="G235:G243" si="18">E235*F235</f>
        <v>10650500</v>
      </c>
      <c r="I235" s="86">
        <f>'Presupuesto Oficial - OBRA'!E234</f>
        <v>340</v>
      </c>
      <c r="J235" s="457">
        <f t="shared" si="16"/>
        <v>0</v>
      </c>
    </row>
    <row r="236" spans="1:10" x14ac:dyDescent="0.25">
      <c r="A236" s="81"/>
      <c r="B236" s="149" t="s">
        <v>370</v>
      </c>
      <c r="C236" s="90" t="s">
        <v>371</v>
      </c>
      <c r="D236" s="88" t="s">
        <v>59</v>
      </c>
      <c r="E236" s="89">
        <v>1980</v>
      </c>
      <c r="F236" s="85">
        <v>67140</v>
      </c>
      <c r="G236" s="150">
        <f t="shared" si="18"/>
        <v>132937200</v>
      </c>
      <c r="I236" s="86">
        <f>'Presupuesto Oficial - OBRA'!E235</f>
        <v>1980</v>
      </c>
      <c r="J236" s="457">
        <f t="shared" si="16"/>
        <v>0</v>
      </c>
    </row>
    <row r="237" spans="1:10" x14ac:dyDescent="0.25">
      <c r="A237" s="81"/>
      <c r="B237" s="149" t="s">
        <v>372</v>
      </c>
      <c r="C237" s="90" t="s">
        <v>373</v>
      </c>
      <c r="D237" s="88" t="s">
        <v>56</v>
      </c>
      <c r="E237" s="89">
        <v>7928</v>
      </c>
      <c r="F237" s="85">
        <v>11145</v>
      </c>
      <c r="G237" s="150">
        <f t="shared" si="18"/>
        <v>88357560</v>
      </c>
      <c r="I237" s="86">
        <f>'Presupuesto Oficial - OBRA'!E236</f>
        <v>7928</v>
      </c>
      <c r="J237" s="457">
        <f t="shared" si="16"/>
        <v>0</v>
      </c>
    </row>
    <row r="238" spans="1:10" x14ac:dyDescent="0.25">
      <c r="A238" s="81"/>
      <c r="B238" s="149" t="s">
        <v>374</v>
      </c>
      <c r="C238" s="90" t="s">
        <v>375</v>
      </c>
      <c r="D238" s="88" t="s">
        <v>64</v>
      </c>
      <c r="E238" s="89">
        <v>1189.2</v>
      </c>
      <c r="F238" s="85">
        <v>134161</v>
      </c>
      <c r="G238" s="150">
        <f t="shared" si="18"/>
        <v>159544261.20000002</v>
      </c>
      <c r="I238" s="86">
        <f>'Presupuesto Oficial - OBRA'!E237</f>
        <v>1189.2</v>
      </c>
      <c r="J238" s="457">
        <f t="shared" si="16"/>
        <v>0</v>
      </c>
    </row>
    <row r="239" spans="1:10" x14ac:dyDescent="0.25">
      <c r="A239" s="81"/>
      <c r="B239" s="149" t="s">
        <v>376</v>
      </c>
      <c r="C239" s="90" t="s">
        <v>377</v>
      </c>
      <c r="D239" s="88" t="s">
        <v>64</v>
      </c>
      <c r="E239" s="89">
        <v>792.8</v>
      </c>
      <c r="F239" s="85">
        <v>97435</v>
      </c>
      <c r="G239" s="150">
        <f t="shared" si="18"/>
        <v>77246468</v>
      </c>
      <c r="I239" s="86">
        <f>'Presupuesto Oficial - OBRA'!E238</f>
        <v>792.8</v>
      </c>
      <c r="J239" s="457">
        <f t="shared" si="16"/>
        <v>0</v>
      </c>
    </row>
    <row r="240" spans="1:10" x14ac:dyDescent="0.25">
      <c r="A240" s="81"/>
      <c r="B240" s="149" t="s">
        <v>378</v>
      </c>
      <c r="C240" s="90" t="s">
        <v>426</v>
      </c>
      <c r="D240" s="88" t="s">
        <v>56</v>
      </c>
      <c r="E240" s="89">
        <v>7928</v>
      </c>
      <c r="F240" s="85">
        <v>4222</v>
      </c>
      <c r="G240" s="150">
        <f t="shared" si="18"/>
        <v>33472016</v>
      </c>
      <c r="I240" s="86">
        <f>'Presupuesto Oficial - OBRA'!E239</f>
        <v>7928</v>
      </c>
      <c r="J240" s="457">
        <f t="shared" si="16"/>
        <v>0</v>
      </c>
    </row>
    <row r="241" spans="1:10" x14ac:dyDescent="0.25">
      <c r="A241" s="81"/>
      <c r="B241" s="149" t="s">
        <v>379</v>
      </c>
      <c r="C241" s="90" t="s">
        <v>380</v>
      </c>
      <c r="D241" s="88" t="s">
        <v>56</v>
      </c>
      <c r="E241" s="89">
        <v>7992</v>
      </c>
      <c r="F241" s="85">
        <v>103033</v>
      </c>
      <c r="G241" s="150">
        <f t="shared" si="18"/>
        <v>823439736</v>
      </c>
      <c r="I241" s="86">
        <f>'Presupuesto Oficial - OBRA'!E240</f>
        <v>7992</v>
      </c>
      <c r="J241" s="457">
        <f t="shared" si="16"/>
        <v>0</v>
      </c>
    </row>
    <row r="242" spans="1:10" x14ac:dyDescent="0.25">
      <c r="A242" s="81"/>
      <c r="B242" s="149" t="s">
        <v>381</v>
      </c>
      <c r="C242" s="90" t="s">
        <v>382</v>
      </c>
      <c r="D242" s="88" t="s">
        <v>56</v>
      </c>
      <c r="E242" s="89">
        <v>7992</v>
      </c>
      <c r="F242" s="85">
        <v>59145</v>
      </c>
      <c r="G242" s="150">
        <f t="shared" si="18"/>
        <v>472686840</v>
      </c>
      <c r="I242" s="86">
        <f>'Presupuesto Oficial - OBRA'!E241</f>
        <v>7992</v>
      </c>
      <c r="J242" s="457">
        <f t="shared" si="16"/>
        <v>0</v>
      </c>
    </row>
    <row r="243" spans="1:10" x14ac:dyDescent="0.25">
      <c r="A243" s="81"/>
      <c r="B243" s="149" t="s">
        <v>383</v>
      </c>
      <c r="C243" s="90" t="s">
        <v>384</v>
      </c>
      <c r="D243" s="88" t="s">
        <v>385</v>
      </c>
      <c r="E243" s="89">
        <v>1</v>
      </c>
      <c r="F243" s="85">
        <v>10528000</v>
      </c>
      <c r="G243" s="150">
        <f t="shared" si="18"/>
        <v>10528000</v>
      </c>
      <c r="I243" s="86">
        <f>'Presupuesto Oficial - OBRA'!E242</f>
        <v>1</v>
      </c>
      <c r="J243" s="457">
        <f t="shared" si="16"/>
        <v>0</v>
      </c>
    </row>
    <row r="244" spans="1:10" ht="16.5" thickBot="1" x14ac:dyDescent="0.3">
      <c r="A244" s="81"/>
      <c r="B244" s="151"/>
      <c r="C244" s="101" t="s">
        <v>386</v>
      </c>
      <c r="D244" s="102"/>
      <c r="E244" s="102"/>
      <c r="F244" s="506"/>
      <c r="G244" s="152">
        <f>SUM(G235:G243)</f>
        <v>1808862581.2</v>
      </c>
      <c r="I244" s="86">
        <f>'Presupuesto Oficial - OBRA'!E243</f>
        <v>0</v>
      </c>
      <c r="J244" s="457">
        <f t="shared" si="16"/>
        <v>0</v>
      </c>
    </row>
    <row r="245" spans="1:10" ht="16.5" thickTop="1" x14ac:dyDescent="0.25">
      <c r="A245" s="81"/>
      <c r="B245" s="153">
        <v>17</v>
      </c>
      <c r="C245" s="82" t="s">
        <v>387</v>
      </c>
      <c r="D245" s="83"/>
      <c r="E245" s="83"/>
      <c r="F245" s="85"/>
      <c r="G245" s="150"/>
      <c r="I245" s="86">
        <f>'Presupuesto Oficial - OBRA'!E244</f>
        <v>0</v>
      </c>
      <c r="J245" s="457">
        <f t="shared" si="16"/>
        <v>0</v>
      </c>
    </row>
    <row r="246" spans="1:10" x14ac:dyDescent="0.25">
      <c r="A246" s="81"/>
      <c r="B246" s="149" t="s">
        <v>388</v>
      </c>
      <c r="C246" s="90" t="s">
        <v>754</v>
      </c>
      <c r="D246" s="88" t="s">
        <v>85</v>
      </c>
      <c r="E246" s="89">
        <v>1</v>
      </c>
      <c r="F246" s="85">
        <v>2028954</v>
      </c>
      <c r="G246" s="150">
        <f t="shared" ref="G246:G276" si="19">E246*F246</f>
        <v>2028954</v>
      </c>
      <c r="I246" s="86">
        <f>'Presupuesto Oficial - OBRA'!E245</f>
        <v>1</v>
      </c>
      <c r="J246" s="457">
        <f t="shared" si="16"/>
        <v>0</v>
      </c>
    </row>
    <row r="247" spans="1:10" x14ac:dyDescent="0.25">
      <c r="A247" s="81"/>
      <c r="B247" s="149" t="s">
        <v>389</v>
      </c>
      <c r="C247" s="90" t="s">
        <v>390</v>
      </c>
      <c r="D247" s="88" t="s">
        <v>56</v>
      </c>
      <c r="E247" s="89">
        <v>145</v>
      </c>
      <c r="F247" s="85">
        <v>79206</v>
      </c>
      <c r="G247" s="150">
        <f t="shared" si="19"/>
        <v>11484870</v>
      </c>
      <c r="I247" s="86">
        <f>'Presupuesto Oficial - OBRA'!E246</f>
        <v>145</v>
      </c>
      <c r="J247" s="457">
        <f t="shared" si="16"/>
        <v>0</v>
      </c>
    </row>
    <row r="248" spans="1:10" x14ac:dyDescent="0.25">
      <c r="A248" s="81"/>
      <c r="B248" s="149" t="s">
        <v>391</v>
      </c>
      <c r="C248" s="90" t="s">
        <v>392</v>
      </c>
      <c r="D248" s="88" t="s">
        <v>56</v>
      </c>
      <c r="E248" s="89">
        <v>173</v>
      </c>
      <c r="F248" s="85">
        <v>33941</v>
      </c>
      <c r="G248" s="150">
        <f t="shared" si="19"/>
        <v>5871793</v>
      </c>
      <c r="I248" s="86">
        <f>'Presupuesto Oficial - OBRA'!E247</f>
        <v>173</v>
      </c>
      <c r="J248" s="457">
        <f t="shared" si="16"/>
        <v>0</v>
      </c>
    </row>
    <row r="249" spans="1:10" x14ac:dyDescent="0.25">
      <c r="A249" s="81"/>
      <c r="B249" s="149" t="s">
        <v>393</v>
      </c>
      <c r="C249" s="90" t="s">
        <v>394</v>
      </c>
      <c r="D249" s="88" t="s">
        <v>56</v>
      </c>
      <c r="E249" s="89">
        <v>123.5</v>
      </c>
      <c r="F249" s="85">
        <v>44165</v>
      </c>
      <c r="G249" s="150">
        <f t="shared" si="19"/>
        <v>5454377.5</v>
      </c>
      <c r="I249" s="86">
        <f>'Presupuesto Oficial - OBRA'!E248</f>
        <v>123.5</v>
      </c>
      <c r="J249" s="457">
        <f t="shared" si="16"/>
        <v>0</v>
      </c>
    </row>
    <row r="250" spans="1:10" x14ac:dyDescent="0.25">
      <c r="A250" s="81"/>
      <c r="B250" s="149" t="s">
        <v>395</v>
      </c>
      <c r="C250" s="90" t="s">
        <v>396</v>
      </c>
      <c r="D250" s="88" t="s">
        <v>56</v>
      </c>
      <c r="E250" s="89">
        <v>133.80000000000001</v>
      </c>
      <c r="F250" s="85">
        <v>50288</v>
      </c>
      <c r="G250" s="150">
        <f t="shared" si="19"/>
        <v>6728534.4000000004</v>
      </c>
      <c r="I250" s="86">
        <f>'Presupuesto Oficial - OBRA'!E249</f>
        <v>133.80000000000001</v>
      </c>
      <c r="J250" s="457">
        <f t="shared" si="16"/>
        <v>0</v>
      </c>
    </row>
    <row r="251" spans="1:10" x14ac:dyDescent="0.25">
      <c r="A251" s="81"/>
      <c r="B251" s="149" t="s">
        <v>397</v>
      </c>
      <c r="C251" s="90" t="s">
        <v>398</v>
      </c>
      <c r="D251" s="88" t="s">
        <v>59</v>
      </c>
      <c r="E251" s="89">
        <v>44</v>
      </c>
      <c r="F251" s="85">
        <v>962693</v>
      </c>
      <c r="G251" s="150">
        <f t="shared" si="19"/>
        <v>42358492</v>
      </c>
      <c r="I251" s="86">
        <f>'Presupuesto Oficial - OBRA'!E250</f>
        <v>44</v>
      </c>
      <c r="J251" s="457">
        <f t="shared" si="16"/>
        <v>0</v>
      </c>
    </row>
    <row r="252" spans="1:10" x14ac:dyDescent="0.25">
      <c r="A252" s="81"/>
      <c r="B252" s="149" t="s">
        <v>399</v>
      </c>
      <c r="C252" s="90" t="s">
        <v>400</v>
      </c>
      <c r="D252" s="88" t="s">
        <v>59</v>
      </c>
      <c r="E252" s="89">
        <v>2</v>
      </c>
      <c r="F252" s="85">
        <v>1172216</v>
      </c>
      <c r="G252" s="150">
        <f t="shared" si="19"/>
        <v>2344432</v>
      </c>
      <c r="I252" s="86">
        <f>'Presupuesto Oficial - OBRA'!E251</f>
        <v>2</v>
      </c>
      <c r="J252" s="457">
        <f t="shared" si="16"/>
        <v>0</v>
      </c>
    </row>
    <row r="253" spans="1:10" x14ac:dyDescent="0.25">
      <c r="A253" s="81"/>
      <c r="B253" s="149" t="s">
        <v>401</v>
      </c>
      <c r="C253" s="90" t="s">
        <v>402</v>
      </c>
      <c r="D253" s="88" t="s">
        <v>98</v>
      </c>
      <c r="E253" s="89">
        <v>16</v>
      </c>
      <c r="F253" s="85">
        <v>866664</v>
      </c>
      <c r="G253" s="150">
        <f t="shared" si="19"/>
        <v>13866624</v>
      </c>
      <c r="I253" s="86">
        <f>'Presupuesto Oficial - OBRA'!E252</f>
        <v>16</v>
      </c>
      <c r="J253" s="457">
        <f t="shared" si="16"/>
        <v>0</v>
      </c>
    </row>
    <row r="254" spans="1:10" x14ac:dyDescent="0.25">
      <c r="A254" s="81"/>
      <c r="B254" s="149" t="s">
        <v>403</v>
      </c>
      <c r="C254" s="90" t="s">
        <v>404</v>
      </c>
      <c r="D254" s="88" t="s">
        <v>98</v>
      </c>
      <c r="E254" s="89">
        <v>32</v>
      </c>
      <c r="F254" s="85">
        <v>1005343</v>
      </c>
      <c r="G254" s="150">
        <f t="shared" si="19"/>
        <v>32170976</v>
      </c>
      <c r="I254" s="86">
        <f>'Presupuesto Oficial - OBRA'!E253</f>
        <v>32</v>
      </c>
      <c r="J254" s="457">
        <f t="shared" si="16"/>
        <v>0</v>
      </c>
    </row>
    <row r="255" spans="1:10" x14ac:dyDescent="0.25">
      <c r="A255" s="81"/>
      <c r="B255" s="149" t="s">
        <v>405</v>
      </c>
      <c r="C255" s="90" t="s">
        <v>406</v>
      </c>
      <c r="D255" s="88" t="s">
        <v>98</v>
      </c>
      <c r="E255" s="89">
        <v>14</v>
      </c>
      <c r="F255" s="85">
        <v>1016270</v>
      </c>
      <c r="G255" s="150">
        <f t="shared" si="19"/>
        <v>14227780</v>
      </c>
      <c r="I255" s="86">
        <f>'Presupuesto Oficial - OBRA'!E254</f>
        <v>14</v>
      </c>
      <c r="J255" s="457">
        <f t="shared" si="16"/>
        <v>0</v>
      </c>
    </row>
    <row r="256" spans="1:10" x14ac:dyDescent="0.25">
      <c r="A256" s="81"/>
      <c r="B256" s="149" t="s">
        <v>407</v>
      </c>
      <c r="C256" s="90" t="s">
        <v>408</v>
      </c>
      <c r="D256" s="88" t="s">
        <v>98</v>
      </c>
      <c r="E256" s="89">
        <v>2</v>
      </c>
      <c r="F256" s="85">
        <v>986113</v>
      </c>
      <c r="G256" s="150">
        <f t="shared" si="19"/>
        <v>1972226</v>
      </c>
      <c r="I256" s="86">
        <f>'Presupuesto Oficial - OBRA'!E255</f>
        <v>2</v>
      </c>
      <c r="J256" s="457">
        <f t="shared" si="16"/>
        <v>0</v>
      </c>
    </row>
    <row r="257" spans="1:10" x14ac:dyDescent="0.25">
      <c r="A257" s="81"/>
      <c r="B257" s="149" t="s">
        <v>409</v>
      </c>
      <c r="C257" s="90" t="s">
        <v>410</v>
      </c>
      <c r="D257" s="88" t="s">
        <v>98</v>
      </c>
      <c r="E257" s="89">
        <v>4</v>
      </c>
      <c r="F257" s="85">
        <v>1114320</v>
      </c>
      <c r="G257" s="150">
        <f t="shared" si="19"/>
        <v>4457280</v>
      </c>
      <c r="I257" s="86">
        <f>'Presupuesto Oficial - OBRA'!E256</f>
        <v>4</v>
      </c>
      <c r="J257" s="457">
        <f t="shared" si="16"/>
        <v>0</v>
      </c>
    </row>
    <row r="258" spans="1:10" x14ac:dyDescent="0.25">
      <c r="A258" s="81"/>
      <c r="B258" s="149" t="s">
        <v>411</v>
      </c>
      <c r="C258" s="90" t="s">
        <v>600</v>
      </c>
      <c r="D258" s="88" t="s">
        <v>98</v>
      </c>
      <c r="E258" s="89">
        <v>48</v>
      </c>
      <c r="F258" s="85">
        <v>38824</v>
      </c>
      <c r="G258" s="150">
        <f t="shared" si="19"/>
        <v>1863552</v>
      </c>
      <c r="I258" s="86">
        <f>'Presupuesto Oficial - OBRA'!E257</f>
        <v>48</v>
      </c>
      <c r="J258" s="457">
        <f t="shared" si="16"/>
        <v>0</v>
      </c>
    </row>
    <row r="259" spans="1:10" x14ac:dyDescent="0.25">
      <c r="A259" s="81"/>
      <c r="B259" s="149" t="s">
        <v>412</v>
      </c>
      <c r="C259" s="90" t="s">
        <v>601</v>
      </c>
      <c r="D259" s="88" t="s">
        <v>98</v>
      </c>
      <c r="E259" s="89">
        <v>88</v>
      </c>
      <c r="F259" s="85">
        <v>32632</v>
      </c>
      <c r="G259" s="150">
        <f t="shared" si="19"/>
        <v>2871616</v>
      </c>
      <c r="I259" s="86">
        <f>'Presupuesto Oficial - OBRA'!E258</f>
        <v>88</v>
      </c>
      <c r="J259" s="457">
        <f t="shared" si="16"/>
        <v>0</v>
      </c>
    </row>
    <row r="260" spans="1:10" x14ac:dyDescent="0.25">
      <c r="A260" s="81"/>
      <c r="B260" s="149" t="s">
        <v>413</v>
      </c>
      <c r="C260" s="90" t="s">
        <v>588</v>
      </c>
      <c r="D260" s="88" t="s">
        <v>56</v>
      </c>
      <c r="E260" s="89">
        <v>48</v>
      </c>
      <c r="F260" s="85">
        <v>41300</v>
      </c>
      <c r="G260" s="150">
        <f t="shared" si="19"/>
        <v>1982400</v>
      </c>
      <c r="I260" s="86">
        <f>'Presupuesto Oficial - OBRA'!E259</f>
        <v>48</v>
      </c>
      <c r="J260" s="457">
        <f t="shared" si="16"/>
        <v>0</v>
      </c>
    </row>
    <row r="261" spans="1:10" x14ac:dyDescent="0.25">
      <c r="A261" s="81"/>
      <c r="B261" s="149" t="s">
        <v>415</v>
      </c>
      <c r="C261" s="90" t="s">
        <v>589</v>
      </c>
      <c r="D261" s="88" t="s">
        <v>98</v>
      </c>
      <c r="E261" s="89">
        <v>24</v>
      </c>
      <c r="F261" s="85">
        <v>46254</v>
      </c>
      <c r="G261" s="150">
        <f t="shared" si="19"/>
        <v>1110096</v>
      </c>
      <c r="I261" s="86">
        <f>'Presupuesto Oficial - OBRA'!E260</f>
        <v>24</v>
      </c>
      <c r="J261" s="457">
        <f t="shared" si="16"/>
        <v>0</v>
      </c>
    </row>
    <row r="262" spans="1:10" ht="31.5" x14ac:dyDescent="0.25">
      <c r="A262" s="81"/>
      <c r="B262" s="149" t="s">
        <v>417</v>
      </c>
      <c r="C262" s="90" t="s">
        <v>590</v>
      </c>
      <c r="D262" s="88" t="s">
        <v>98</v>
      </c>
      <c r="E262" s="89">
        <v>2</v>
      </c>
      <c r="F262" s="85">
        <v>396280</v>
      </c>
      <c r="G262" s="150">
        <f t="shared" si="19"/>
        <v>792560</v>
      </c>
      <c r="I262" s="86">
        <f>'Presupuesto Oficial - OBRA'!E261</f>
        <v>2</v>
      </c>
      <c r="J262" s="457">
        <f t="shared" si="16"/>
        <v>0</v>
      </c>
    </row>
    <row r="263" spans="1:10" x14ac:dyDescent="0.25">
      <c r="A263" s="81"/>
      <c r="B263" s="149" t="s">
        <v>419</v>
      </c>
      <c r="C263" s="90" t="s">
        <v>591</v>
      </c>
      <c r="D263" s="88" t="s">
        <v>56</v>
      </c>
      <c r="E263" s="89">
        <v>200</v>
      </c>
      <c r="F263" s="85">
        <v>96922</v>
      </c>
      <c r="G263" s="150">
        <f t="shared" si="19"/>
        <v>19384400</v>
      </c>
      <c r="I263" s="86">
        <f>'Presupuesto Oficial - OBRA'!E262</f>
        <v>200</v>
      </c>
      <c r="J263" s="457">
        <f t="shared" si="16"/>
        <v>0</v>
      </c>
    </row>
    <row r="264" spans="1:10" x14ac:dyDescent="0.25">
      <c r="A264" s="81"/>
      <c r="B264" s="149" t="s">
        <v>421</v>
      </c>
      <c r="C264" s="90" t="s">
        <v>135</v>
      </c>
      <c r="D264" s="88" t="s">
        <v>56</v>
      </c>
      <c r="E264" s="89">
        <v>200</v>
      </c>
      <c r="F264" s="85">
        <v>41152</v>
      </c>
      <c r="G264" s="150">
        <f t="shared" si="19"/>
        <v>8230400</v>
      </c>
      <c r="I264" s="86">
        <f>'Presupuesto Oficial - OBRA'!E263</f>
        <v>200</v>
      </c>
      <c r="J264" s="457">
        <f t="shared" si="16"/>
        <v>0</v>
      </c>
    </row>
    <row r="265" spans="1:10" x14ac:dyDescent="0.25">
      <c r="A265" s="81"/>
      <c r="B265" s="149" t="s">
        <v>602</v>
      </c>
      <c r="C265" s="90" t="s">
        <v>592</v>
      </c>
      <c r="D265" s="88" t="s">
        <v>56</v>
      </c>
      <c r="E265" s="89">
        <v>200</v>
      </c>
      <c r="F265" s="85">
        <v>82965</v>
      </c>
      <c r="G265" s="150">
        <f t="shared" si="19"/>
        <v>16593000</v>
      </c>
      <c r="I265" s="86">
        <f>'Presupuesto Oficial - OBRA'!E264</f>
        <v>200</v>
      </c>
      <c r="J265" s="457">
        <f t="shared" ref="J265:J328" si="20">ROUND(I265-E265,2)</f>
        <v>0</v>
      </c>
    </row>
    <row r="266" spans="1:10" x14ac:dyDescent="0.25">
      <c r="A266" s="81"/>
      <c r="B266" s="149" t="s">
        <v>603</v>
      </c>
      <c r="C266" s="90" t="s">
        <v>593</v>
      </c>
      <c r="D266" s="88" t="s">
        <v>56</v>
      </c>
      <c r="E266" s="89">
        <v>200</v>
      </c>
      <c r="F266" s="85">
        <v>74732</v>
      </c>
      <c r="G266" s="150">
        <f t="shared" si="19"/>
        <v>14946400</v>
      </c>
      <c r="I266" s="86">
        <f>'Presupuesto Oficial - OBRA'!E265</f>
        <v>200</v>
      </c>
      <c r="J266" s="457">
        <f t="shared" si="20"/>
        <v>0</v>
      </c>
    </row>
    <row r="267" spans="1:10" x14ac:dyDescent="0.25">
      <c r="A267" s="81"/>
      <c r="B267" s="149" t="s">
        <v>604</v>
      </c>
      <c r="C267" s="90" t="s">
        <v>594</v>
      </c>
      <c r="D267" s="88" t="s">
        <v>98</v>
      </c>
      <c r="E267" s="89">
        <v>2</v>
      </c>
      <c r="F267" s="85">
        <v>497022</v>
      </c>
      <c r="G267" s="150">
        <f t="shared" si="19"/>
        <v>994044</v>
      </c>
      <c r="I267" s="86">
        <f>'Presupuesto Oficial - OBRA'!E266</f>
        <v>2</v>
      </c>
      <c r="J267" s="457">
        <f t="shared" si="20"/>
        <v>0</v>
      </c>
    </row>
    <row r="268" spans="1:10" x14ac:dyDescent="0.25">
      <c r="A268" s="81"/>
      <c r="B268" s="149" t="s">
        <v>605</v>
      </c>
      <c r="C268" s="90" t="s">
        <v>595</v>
      </c>
      <c r="D268" s="88" t="s">
        <v>56</v>
      </c>
      <c r="E268" s="89">
        <v>52</v>
      </c>
      <c r="F268" s="85">
        <v>37461</v>
      </c>
      <c r="G268" s="150">
        <f t="shared" si="19"/>
        <v>1947972</v>
      </c>
      <c r="I268" s="86">
        <f>'Presupuesto Oficial - OBRA'!E267</f>
        <v>52</v>
      </c>
      <c r="J268" s="457">
        <f t="shared" si="20"/>
        <v>0</v>
      </c>
    </row>
    <row r="269" spans="1:10" x14ac:dyDescent="0.25">
      <c r="A269" s="81"/>
      <c r="B269" s="149" t="s">
        <v>606</v>
      </c>
      <c r="C269" s="90" t="s">
        <v>596</v>
      </c>
      <c r="D269" s="88" t="s">
        <v>56</v>
      </c>
      <c r="E269" s="89">
        <v>108</v>
      </c>
      <c r="F269" s="85">
        <v>24582</v>
      </c>
      <c r="G269" s="150">
        <f t="shared" si="19"/>
        <v>2654856</v>
      </c>
      <c r="I269" s="86">
        <f>'Presupuesto Oficial - OBRA'!E268</f>
        <v>108</v>
      </c>
      <c r="J269" s="457">
        <f t="shared" si="20"/>
        <v>0</v>
      </c>
    </row>
    <row r="270" spans="1:10" x14ac:dyDescent="0.25">
      <c r="A270" s="81"/>
      <c r="B270" s="149" t="s">
        <v>607</v>
      </c>
      <c r="C270" s="90" t="s">
        <v>597</v>
      </c>
      <c r="D270" s="88" t="s">
        <v>56</v>
      </c>
      <c r="E270" s="89">
        <v>108</v>
      </c>
      <c r="F270" s="85">
        <v>74732</v>
      </c>
      <c r="G270" s="150">
        <f t="shared" si="19"/>
        <v>8071056</v>
      </c>
      <c r="I270" s="86">
        <f>'Presupuesto Oficial - OBRA'!E269</f>
        <v>108</v>
      </c>
      <c r="J270" s="457">
        <f t="shared" si="20"/>
        <v>0</v>
      </c>
    </row>
    <row r="271" spans="1:10" x14ac:dyDescent="0.25">
      <c r="A271" s="81"/>
      <c r="B271" s="149" t="s">
        <v>608</v>
      </c>
      <c r="C271" s="90" t="s">
        <v>598</v>
      </c>
      <c r="D271" s="88" t="s">
        <v>56</v>
      </c>
      <c r="E271" s="89">
        <v>4000</v>
      </c>
      <c r="F271" s="85">
        <v>7430</v>
      </c>
      <c r="G271" s="150">
        <f t="shared" si="19"/>
        <v>29720000</v>
      </c>
      <c r="I271" s="86">
        <f>'Presupuesto Oficial - OBRA'!E270</f>
        <v>4000</v>
      </c>
      <c r="J271" s="457">
        <f t="shared" si="20"/>
        <v>0</v>
      </c>
    </row>
    <row r="272" spans="1:10" x14ac:dyDescent="0.25">
      <c r="A272" s="81"/>
      <c r="B272" s="149" t="s">
        <v>609</v>
      </c>
      <c r="C272" s="90" t="s">
        <v>599</v>
      </c>
      <c r="D272" s="88" t="s">
        <v>85</v>
      </c>
      <c r="E272" s="89">
        <v>2</v>
      </c>
      <c r="F272" s="85">
        <v>1739917</v>
      </c>
      <c r="G272" s="150">
        <f t="shared" si="19"/>
        <v>3479834</v>
      </c>
      <c r="I272" s="86">
        <f>'Presupuesto Oficial - OBRA'!E271</f>
        <v>2</v>
      </c>
      <c r="J272" s="457">
        <f t="shared" si="20"/>
        <v>0</v>
      </c>
    </row>
    <row r="273" spans="1:10" ht="31.5" x14ac:dyDescent="0.25">
      <c r="A273" s="81"/>
      <c r="B273" s="149" t="s">
        <v>610</v>
      </c>
      <c r="C273" s="90" t="s">
        <v>414</v>
      </c>
      <c r="D273" s="88" t="s">
        <v>98</v>
      </c>
      <c r="E273" s="89">
        <v>1</v>
      </c>
      <c r="F273" s="85">
        <v>49317046</v>
      </c>
      <c r="G273" s="150">
        <f t="shared" si="19"/>
        <v>49317046</v>
      </c>
      <c r="I273" s="86">
        <f>'Presupuesto Oficial - OBRA'!E272</f>
        <v>1</v>
      </c>
      <c r="J273" s="457">
        <f t="shared" si="20"/>
        <v>0</v>
      </c>
    </row>
    <row r="274" spans="1:10" x14ac:dyDescent="0.25">
      <c r="A274" s="81"/>
      <c r="B274" s="149" t="s">
        <v>611</v>
      </c>
      <c r="C274" s="90" t="s">
        <v>416</v>
      </c>
      <c r="D274" s="88" t="s">
        <v>59</v>
      </c>
      <c r="E274" s="89">
        <v>35</v>
      </c>
      <c r="F274" s="85">
        <v>253451</v>
      </c>
      <c r="G274" s="150">
        <f t="shared" si="19"/>
        <v>8870785</v>
      </c>
      <c r="I274" s="86">
        <f>'Presupuesto Oficial - OBRA'!E273</f>
        <v>35</v>
      </c>
      <c r="J274" s="457">
        <f t="shared" si="20"/>
        <v>0</v>
      </c>
    </row>
    <row r="275" spans="1:10" x14ac:dyDescent="0.25">
      <c r="A275" s="81"/>
      <c r="B275" s="149" t="s">
        <v>612</v>
      </c>
      <c r="C275" s="90" t="s">
        <v>418</v>
      </c>
      <c r="D275" s="88" t="s">
        <v>59</v>
      </c>
      <c r="E275" s="89">
        <v>95</v>
      </c>
      <c r="F275" s="85">
        <v>114297</v>
      </c>
      <c r="G275" s="150">
        <f t="shared" si="19"/>
        <v>10858215</v>
      </c>
      <c r="I275" s="86">
        <f>'Presupuesto Oficial - OBRA'!E274</f>
        <v>95</v>
      </c>
      <c r="J275" s="457">
        <f t="shared" si="20"/>
        <v>0</v>
      </c>
    </row>
    <row r="276" spans="1:10" x14ac:dyDescent="0.25">
      <c r="A276" s="81"/>
      <c r="B276" s="149" t="s">
        <v>613</v>
      </c>
      <c r="C276" s="90" t="s">
        <v>420</v>
      </c>
      <c r="D276" s="88" t="s">
        <v>98</v>
      </c>
      <c r="E276" s="89">
        <v>2</v>
      </c>
      <c r="F276" s="85">
        <v>4804895</v>
      </c>
      <c r="G276" s="150">
        <f t="shared" si="19"/>
        <v>9609790</v>
      </c>
      <c r="I276" s="86">
        <f>'Presupuesto Oficial - OBRA'!E275</f>
        <v>2</v>
      </c>
      <c r="J276" s="457">
        <f t="shared" si="20"/>
        <v>0</v>
      </c>
    </row>
    <row r="277" spans="1:10" ht="16.5" thickBot="1" x14ac:dyDescent="0.3">
      <c r="A277" s="81"/>
      <c r="B277" s="151"/>
      <c r="C277" s="101" t="s">
        <v>422</v>
      </c>
      <c r="D277" s="102"/>
      <c r="E277" s="102"/>
      <c r="F277" s="506"/>
      <c r="G277" s="152">
        <f>SUM(G246:G276)</f>
        <v>336264360.89999998</v>
      </c>
      <c r="I277" s="86">
        <f>'Presupuesto Oficial - OBRA'!E276</f>
        <v>0</v>
      </c>
      <c r="J277" s="457">
        <f t="shared" si="20"/>
        <v>0</v>
      </c>
    </row>
    <row r="278" spans="1:10" ht="16.5" thickTop="1" x14ac:dyDescent="0.25">
      <c r="A278" s="81"/>
      <c r="B278" s="153">
        <v>18</v>
      </c>
      <c r="C278" s="82" t="s">
        <v>423</v>
      </c>
      <c r="D278" s="83"/>
      <c r="E278" s="83"/>
      <c r="F278" s="85"/>
      <c r="G278" s="150"/>
      <c r="I278" s="86">
        <f>'Presupuesto Oficial - OBRA'!E277</f>
        <v>0</v>
      </c>
      <c r="J278" s="457">
        <f t="shared" si="20"/>
        <v>0</v>
      </c>
    </row>
    <row r="279" spans="1:10" x14ac:dyDescent="0.25">
      <c r="A279" s="81"/>
      <c r="B279" s="149" t="s">
        <v>527</v>
      </c>
      <c r="C279" s="90" t="s">
        <v>375</v>
      </c>
      <c r="D279" s="88" t="s">
        <v>64</v>
      </c>
      <c r="E279" s="89">
        <v>784.19999999999993</v>
      </c>
      <c r="F279" s="85">
        <v>134161</v>
      </c>
      <c r="G279" s="150">
        <f>E279*F279</f>
        <v>105209056.19999999</v>
      </c>
      <c r="I279" s="86">
        <f>'Presupuesto Oficial - OBRA'!E278</f>
        <v>784.19999999999993</v>
      </c>
      <c r="J279" s="457">
        <f t="shared" si="20"/>
        <v>0</v>
      </c>
    </row>
    <row r="280" spans="1:10" x14ac:dyDescent="0.25">
      <c r="A280" s="81"/>
      <c r="B280" s="149" t="s">
        <v>528</v>
      </c>
      <c r="C280" s="90" t="s">
        <v>535</v>
      </c>
      <c r="D280" s="88" t="s">
        <v>64</v>
      </c>
      <c r="E280" s="89">
        <v>784.19999999999993</v>
      </c>
      <c r="F280" s="85">
        <v>97435</v>
      </c>
      <c r="G280" s="150">
        <f>E280*F280</f>
        <v>76408527</v>
      </c>
      <c r="I280" s="86">
        <f>'Presupuesto Oficial - OBRA'!E279</f>
        <v>784.19999999999993</v>
      </c>
      <c r="J280" s="457">
        <f t="shared" si="20"/>
        <v>0</v>
      </c>
    </row>
    <row r="281" spans="1:10" x14ac:dyDescent="0.25">
      <c r="A281" s="81"/>
      <c r="B281" s="149" t="s">
        <v>529</v>
      </c>
      <c r="C281" s="90" t="s">
        <v>426</v>
      </c>
      <c r="D281" s="88" t="s">
        <v>56</v>
      </c>
      <c r="E281" s="89">
        <v>5228</v>
      </c>
      <c r="F281" s="85">
        <v>4222</v>
      </c>
      <c r="G281" s="150">
        <f>E281*F281</f>
        <v>22072616</v>
      </c>
      <c r="I281" s="86">
        <f>'Presupuesto Oficial - OBRA'!E280</f>
        <v>5228</v>
      </c>
      <c r="J281" s="457">
        <f t="shared" si="20"/>
        <v>0</v>
      </c>
    </row>
    <row r="282" spans="1:10" ht="31.5" x14ac:dyDescent="0.25">
      <c r="A282" s="81"/>
      <c r="B282" s="149" t="s">
        <v>424</v>
      </c>
      <c r="C282" s="90" t="s">
        <v>536</v>
      </c>
      <c r="D282" s="88" t="s">
        <v>56</v>
      </c>
      <c r="E282" s="89">
        <v>5228</v>
      </c>
      <c r="F282" s="85">
        <v>56831</v>
      </c>
      <c r="G282" s="150">
        <f>E282*F282</f>
        <v>297112468</v>
      </c>
      <c r="I282" s="86">
        <f>'Presupuesto Oficial - OBRA'!E281</f>
        <v>5228</v>
      </c>
      <c r="J282" s="457">
        <f t="shared" si="20"/>
        <v>0</v>
      </c>
    </row>
    <row r="283" spans="1:10" x14ac:dyDescent="0.25">
      <c r="A283" s="81"/>
      <c r="B283" s="149" t="s">
        <v>425</v>
      </c>
      <c r="C283" s="90" t="s">
        <v>427</v>
      </c>
      <c r="D283" s="88" t="s">
        <v>56</v>
      </c>
      <c r="E283" s="89">
        <v>5228</v>
      </c>
      <c r="F283" s="509">
        <v>289498</v>
      </c>
      <c r="G283" s="150">
        <f>E283*F283</f>
        <v>1513495544</v>
      </c>
      <c r="I283" s="86">
        <f>'Presupuesto Oficial - OBRA'!E282</f>
        <v>5228</v>
      </c>
      <c r="J283" s="457">
        <f t="shared" si="20"/>
        <v>0</v>
      </c>
    </row>
    <row r="284" spans="1:10" ht="16.5" thickBot="1" x14ac:dyDescent="0.3">
      <c r="A284" s="81"/>
      <c r="B284" s="151"/>
      <c r="C284" s="101" t="s">
        <v>428</v>
      </c>
      <c r="D284" s="102"/>
      <c r="E284" s="102"/>
      <c r="F284" s="506"/>
      <c r="G284" s="152">
        <f>SUM(G279:G283)</f>
        <v>2014298211.2</v>
      </c>
      <c r="I284" s="86">
        <f>'Presupuesto Oficial - OBRA'!E283</f>
        <v>0</v>
      </c>
      <c r="J284" s="457">
        <f t="shared" si="20"/>
        <v>0</v>
      </c>
    </row>
    <row r="285" spans="1:10" ht="16.5" thickTop="1" x14ac:dyDescent="0.25">
      <c r="A285" s="81"/>
      <c r="B285" s="153">
        <v>19</v>
      </c>
      <c r="C285" s="82" t="s">
        <v>429</v>
      </c>
      <c r="D285" s="83"/>
      <c r="E285" s="83"/>
      <c r="F285" s="85"/>
      <c r="G285" s="150"/>
      <c r="I285" s="86">
        <f>'Presupuesto Oficial - OBRA'!E284</f>
        <v>0</v>
      </c>
      <c r="J285" s="457">
        <f t="shared" si="20"/>
        <v>0</v>
      </c>
    </row>
    <row r="286" spans="1:10" x14ac:dyDescent="0.25">
      <c r="A286" s="81"/>
      <c r="B286" s="154" t="s">
        <v>662</v>
      </c>
      <c r="C286" s="87" t="s">
        <v>661</v>
      </c>
      <c r="D286" s="88"/>
      <c r="E286" s="125"/>
      <c r="F286" s="85"/>
      <c r="G286" s="150"/>
      <c r="I286" s="86">
        <f>'Presupuesto Oficial - OBRA'!E285</f>
        <v>0</v>
      </c>
      <c r="J286" s="457">
        <f t="shared" si="20"/>
        <v>0</v>
      </c>
    </row>
    <row r="287" spans="1:10" ht="31.5" x14ac:dyDescent="0.25">
      <c r="A287" s="81"/>
      <c r="B287" s="149" t="s">
        <v>430</v>
      </c>
      <c r="C287" s="142" t="s">
        <v>657</v>
      </c>
      <c r="D287" s="88" t="s">
        <v>627</v>
      </c>
      <c r="E287" s="89">
        <v>21</v>
      </c>
      <c r="F287" s="510">
        <v>2107207</v>
      </c>
      <c r="G287" s="150">
        <f t="shared" ref="G287:G293" si="21">E287*F287</f>
        <v>44251347</v>
      </c>
      <c r="I287" s="86">
        <f>'Presupuesto Oficial - OBRA'!E286</f>
        <v>21</v>
      </c>
      <c r="J287" s="457">
        <f t="shared" si="20"/>
        <v>0</v>
      </c>
    </row>
    <row r="288" spans="1:10" ht="31.5" x14ac:dyDescent="0.25">
      <c r="A288" s="81"/>
      <c r="B288" s="149" t="s">
        <v>431</v>
      </c>
      <c r="C288" s="143" t="s">
        <v>658</v>
      </c>
      <c r="D288" s="126" t="s">
        <v>627</v>
      </c>
      <c r="E288" s="89">
        <v>30</v>
      </c>
      <c r="F288" s="510">
        <v>1340951</v>
      </c>
      <c r="G288" s="150">
        <f t="shared" si="21"/>
        <v>40228530</v>
      </c>
      <c r="I288" s="86">
        <f>'Presupuesto Oficial - OBRA'!E287</f>
        <v>30</v>
      </c>
      <c r="J288" s="457">
        <f t="shared" si="20"/>
        <v>0</v>
      </c>
    </row>
    <row r="289" spans="1:10" x14ac:dyDescent="0.25">
      <c r="A289" s="81"/>
      <c r="B289" s="149" t="s">
        <v>432</v>
      </c>
      <c r="C289" s="143" t="s">
        <v>659</v>
      </c>
      <c r="D289" s="126" t="s">
        <v>627</v>
      </c>
      <c r="E289" s="89">
        <v>1</v>
      </c>
      <c r="F289" s="510">
        <v>17240783</v>
      </c>
      <c r="G289" s="150">
        <f t="shared" si="21"/>
        <v>17240783</v>
      </c>
      <c r="I289" s="86">
        <f>'Presupuesto Oficial - OBRA'!E288</f>
        <v>1</v>
      </c>
      <c r="J289" s="457">
        <f t="shared" si="20"/>
        <v>0</v>
      </c>
    </row>
    <row r="290" spans="1:10" x14ac:dyDescent="0.25">
      <c r="A290" s="81"/>
      <c r="B290" s="149" t="s">
        <v>433</v>
      </c>
      <c r="C290" s="142" t="s">
        <v>755</v>
      </c>
      <c r="D290" s="126" t="s">
        <v>627</v>
      </c>
      <c r="E290" s="89">
        <v>1</v>
      </c>
      <c r="F290" s="510">
        <v>33396039</v>
      </c>
      <c r="G290" s="150">
        <f t="shared" si="21"/>
        <v>33396039</v>
      </c>
      <c r="I290" s="86">
        <f>'Presupuesto Oficial - OBRA'!E289</f>
        <v>1</v>
      </c>
      <c r="J290" s="457">
        <f t="shared" si="20"/>
        <v>0</v>
      </c>
    </row>
    <row r="291" spans="1:10" x14ac:dyDescent="0.25">
      <c r="A291" s="81"/>
      <c r="B291" s="149" t="s">
        <v>434</v>
      </c>
      <c r="C291" s="142" t="s">
        <v>755</v>
      </c>
      <c r="D291" s="126" t="s">
        <v>627</v>
      </c>
      <c r="E291" s="89">
        <v>2</v>
      </c>
      <c r="F291" s="510">
        <v>13249863</v>
      </c>
      <c r="G291" s="150">
        <f t="shared" si="21"/>
        <v>26499726</v>
      </c>
      <c r="I291" s="86">
        <f>'Presupuesto Oficial - OBRA'!E290</f>
        <v>2</v>
      </c>
      <c r="J291" s="457">
        <f t="shared" si="20"/>
        <v>0</v>
      </c>
    </row>
    <row r="292" spans="1:10" x14ac:dyDescent="0.25">
      <c r="A292" s="81"/>
      <c r="B292" s="149" t="s">
        <v>435</v>
      </c>
      <c r="C292" s="142" t="s">
        <v>755</v>
      </c>
      <c r="D292" s="126" t="s">
        <v>627</v>
      </c>
      <c r="E292" s="89">
        <v>2</v>
      </c>
      <c r="F292" s="510">
        <v>8652321</v>
      </c>
      <c r="G292" s="150">
        <f t="shared" si="21"/>
        <v>17304642</v>
      </c>
      <c r="I292" s="86">
        <f>'Presupuesto Oficial - OBRA'!E291</f>
        <v>2</v>
      </c>
      <c r="J292" s="457">
        <f t="shared" si="20"/>
        <v>0</v>
      </c>
    </row>
    <row r="293" spans="1:10" x14ac:dyDescent="0.25">
      <c r="A293" s="81"/>
      <c r="B293" s="149" t="s">
        <v>436</v>
      </c>
      <c r="C293" s="143" t="s">
        <v>660</v>
      </c>
      <c r="D293" s="88" t="s">
        <v>627</v>
      </c>
      <c r="E293" s="125">
        <v>16</v>
      </c>
      <c r="F293" s="510">
        <v>1819860</v>
      </c>
      <c r="G293" s="150">
        <f t="shared" si="21"/>
        <v>29117760</v>
      </c>
      <c r="I293" s="86">
        <f>'Presupuesto Oficial - OBRA'!E292</f>
        <v>16</v>
      </c>
      <c r="J293" s="457">
        <f t="shared" si="20"/>
        <v>0</v>
      </c>
    </row>
    <row r="294" spans="1:10" x14ac:dyDescent="0.25">
      <c r="A294" s="81"/>
      <c r="B294" s="154" t="s">
        <v>663</v>
      </c>
      <c r="C294" s="87" t="s">
        <v>656</v>
      </c>
      <c r="D294" s="83"/>
      <c r="E294" s="125"/>
      <c r="F294" s="85"/>
      <c r="G294" s="150"/>
      <c r="I294" s="86">
        <f>'Presupuesto Oficial - OBRA'!E293</f>
        <v>0</v>
      </c>
      <c r="J294" s="457">
        <f t="shared" si="20"/>
        <v>0</v>
      </c>
    </row>
    <row r="295" spans="1:10" ht="31.5" x14ac:dyDescent="0.25">
      <c r="A295" s="81"/>
      <c r="B295" s="158" t="s">
        <v>664</v>
      </c>
      <c r="C295" s="94" t="s">
        <v>655</v>
      </c>
      <c r="D295" s="83" t="s">
        <v>98</v>
      </c>
      <c r="E295" s="89">
        <v>2</v>
      </c>
      <c r="F295" s="510">
        <v>44044451</v>
      </c>
      <c r="G295" s="150">
        <f>E295*F295</f>
        <v>88088902</v>
      </c>
      <c r="I295" s="86">
        <f>'Presupuesto Oficial - OBRA'!E294</f>
        <v>2</v>
      </c>
      <c r="J295" s="457">
        <f t="shared" si="20"/>
        <v>0</v>
      </c>
    </row>
    <row r="296" spans="1:10" x14ac:dyDescent="0.25">
      <c r="A296" s="81"/>
      <c r="B296" s="154" t="s">
        <v>665</v>
      </c>
      <c r="C296" s="87" t="s">
        <v>654</v>
      </c>
      <c r="D296" s="83"/>
      <c r="E296" s="125"/>
      <c r="F296" s="85"/>
      <c r="G296" s="157"/>
      <c r="I296" s="86">
        <f>'Presupuesto Oficial - OBRA'!E295</f>
        <v>0</v>
      </c>
      <c r="J296" s="457">
        <f t="shared" si="20"/>
        <v>0</v>
      </c>
    </row>
    <row r="297" spans="1:10" ht="31.5" x14ac:dyDescent="0.25">
      <c r="A297" s="81"/>
      <c r="B297" s="158" t="s">
        <v>666</v>
      </c>
      <c r="C297" s="128" t="s">
        <v>648</v>
      </c>
      <c r="D297" s="83" t="s">
        <v>627</v>
      </c>
      <c r="E297" s="89">
        <v>15</v>
      </c>
      <c r="F297" s="510">
        <v>4597542</v>
      </c>
      <c r="G297" s="511">
        <f t="shared" ref="G297:G302" si="22">E297*F297</f>
        <v>68963130</v>
      </c>
      <c r="I297" s="86">
        <f>'Presupuesto Oficial - OBRA'!E296</f>
        <v>15</v>
      </c>
      <c r="J297" s="457">
        <f t="shared" si="20"/>
        <v>0</v>
      </c>
    </row>
    <row r="298" spans="1:10" ht="63" x14ac:dyDescent="0.25">
      <c r="A298" s="81"/>
      <c r="B298" s="158" t="s">
        <v>667</v>
      </c>
      <c r="C298" s="128" t="s">
        <v>649</v>
      </c>
      <c r="D298" s="83" t="s">
        <v>627</v>
      </c>
      <c r="E298" s="89">
        <v>21</v>
      </c>
      <c r="F298" s="512">
        <v>1279650</v>
      </c>
      <c r="G298" s="511">
        <f t="shared" si="22"/>
        <v>26872650</v>
      </c>
      <c r="I298" s="86">
        <f>'Presupuesto Oficial - OBRA'!E297</f>
        <v>21</v>
      </c>
      <c r="J298" s="457">
        <f t="shared" si="20"/>
        <v>0</v>
      </c>
    </row>
    <row r="299" spans="1:10" x14ac:dyDescent="0.25">
      <c r="A299" s="81"/>
      <c r="B299" s="158" t="s">
        <v>668</v>
      </c>
      <c r="C299" s="94" t="s">
        <v>650</v>
      </c>
      <c r="D299" s="83" t="s">
        <v>627</v>
      </c>
      <c r="E299" s="89">
        <v>1</v>
      </c>
      <c r="F299" s="512">
        <v>15325140</v>
      </c>
      <c r="G299" s="511">
        <f t="shared" si="22"/>
        <v>15325140</v>
      </c>
      <c r="I299" s="86">
        <f>'Presupuesto Oficial - OBRA'!E298</f>
        <v>1</v>
      </c>
      <c r="J299" s="457">
        <f t="shared" si="20"/>
        <v>0</v>
      </c>
    </row>
    <row r="300" spans="1:10" x14ac:dyDescent="0.25">
      <c r="A300" s="81"/>
      <c r="B300" s="158" t="s">
        <v>669</v>
      </c>
      <c r="C300" s="129" t="s">
        <v>651</v>
      </c>
      <c r="D300" s="130" t="s">
        <v>627</v>
      </c>
      <c r="E300" s="125">
        <v>2</v>
      </c>
      <c r="F300" s="512">
        <v>13792625</v>
      </c>
      <c r="G300" s="511">
        <f t="shared" si="22"/>
        <v>27585250</v>
      </c>
      <c r="I300" s="86">
        <f>'Presupuesto Oficial - OBRA'!E299</f>
        <v>2</v>
      </c>
      <c r="J300" s="457">
        <f t="shared" si="20"/>
        <v>0</v>
      </c>
    </row>
    <row r="301" spans="1:10" x14ac:dyDescent="0.25">
      <c r="A301" s="81"/>
      <c r="B301" s="158" t="s">
        <v>670</v>
      </c>
      <c r="C301" s="129" t="s">
        <v>652</v>
      </c>
      <c r="D301" s="130" t="s">
        <v>627</v>
      </c>
      <c r="E301" s="125">
        <v>1</v>
      </c>
      <c r="F301" s="512">
        <v>1724079</v>
      </c>
      <c r="G301" s="511">
        <f t="shared" si="22"/>
        <v>1724079</v>
      </c>
      <c r="I301" s="86">
        <f>'Presupuesto Oficial - OBRA'!E300</f>
        <v>1</v>
      </c>
      <c r="J301" s="457">
        <f t="shared" si="20"/>
        <v>0</v>
      </c>
    </row>
    <row r="302" spans="1:10" x14ac:dyDescent="0.25">
      <c r="A302" s="81"/>
      <c r="B302" s="158" t="s">
        <v>671</v>
      </c>
      <c r="C302" s="129" t="s">
        <v>653</v>
      </c>
      <c r="D302" s="130" t="s">
        <v>627</v>
      </c>
      <c r="E302" s="125">
        <v>1</v>
      </c>
      <c r="F302" s="512">
        <v>36397207</v>
      </c>
      <c r="G302" s="511">
        <f t="shared" si="22"/>
        <v>36397207</v>
      </c>
      <c r="I302" s="86">
        <f>'Presupuesto Oficial - OBRA'!E301</f>
        <v>1</v>
      </c>
      <c r="J302" s="457">
        <f t="shared" si="20"/>
        <v>0</v>
      </c>
    </row>
    <row r="303" spans="1:10" x14ac:dyDescent="0.25">
      <c r="A303" s="81"/>
      <c r="B303" s="154" t="s">
        <v>672</v>
      </c>
      <c r="C303" s="87" t="s">
        <v>437</v>
      </c>
      <c r="D303" s="88"/>
      <c r="E303" s="125"/>
      <c r="F303" s="513"/>
      <c r="G303" s="514"/>
      <c r="I303" s="86">
        <f>'Presupuesto Oficial - OBRA'!E302</f>
        <v>0</v>
      </c>
      <c r="J303" s="457">
        <f t="shared" si="20"/>
        <v>0</v>
      </c>
    </row>
    <row r="304" spans="1:10" ht="47.25" x14ac:dyDescent="0.25">
      <c r="A304" s="81"/>
      <c r="B304" s="158" t="s">
        <v>673</v>
      </c>
      <c r="C304" s="128" t="s">
        <v>632</v>
      </c>
      <c r="D304" s="126" t="s">
        <v>627</v>
      </c>
      <c r="E304" s="89">
        <v>6</v>
      </c>
      <c r="F304" s="515">
        <v>9026507</v>
      </c>
      <c r="G304" s="150">
        <f t="shared" ref="G304:G319" si="23">E304*F304</f>
        <v>54159042</v>
      </c>
      <c r="I304" s="86">
        <f>'Presupuesto Oficial - OBRA'!E303</f>
        <v>6</v>
      </c>
      <c r="J304" s="457">
        <f t="shared" si="20"/>
        <v>0</v>
      </c>
    </row>
    <row r="305" spans="1:10" x14ac:dyDescent="0.25">
      <c r="A305" s="81"/>
      <c r="B305" s="158" t="s">
        <v>674</v>
      </c>
      <c r="C305" s="128" t="s">
        <v>633</v>
      </c>
      <c r="D305" s="126" t="s">
        <v>627</v>
      </c>
      <c r="E305" s="89">
        <v>7</v>
      </c>
      <c r="F305" s="510">
        <v>750932</v>
      </c>
      <c r="G305" s="150">
        <f t="shared" si="23"/>
        <v>5256524</v>
      </c>
      <c r="I305" s="86">
        <f>'Presupuesto Oficial - OBRA'!E304</f>
        <v>7</v>
      </c>
      <c r="J305" s="457">
        <f t="shared" si="20"/>
        <v>0</v>
      </c>
    </row>
    <row r="306" spans="1:10" x14ac:dyDescent="0.25">
      <c r="A306" s="81"/>
      <c r="B306" s="158" t="s">
        <v>675</v>
      </c>
      <c r="C306" s="128" t="s">
        <v>634</v>
      </c>
      <c r="D306" s="126" t="s">
        <v>627</v>
      </c>
      <c r="E306" s="89">
        <v>200</v>
      </c>
      <c r="F306" s="510">
        <v>22988</v>
      </c>
      <c r="G306" s="150">
        <f t="shared" si="23"/>
        <v>4597600</v>
      </c>
      <c r="I306" s="86">
        <f>'Presupuesto Oficial - OBRA'!E305</f>
        <v>200</v>
      </c>
      <c r="J306" s="457">
        <f t="shared" si="20"/>
        <v>0</v>
      </c>
    </row>
    <row r="307" spans="1:10" ht="47.25" x14ac:dyDescent="0.25">
      <c r="A307" s="81"/>
      <c r="B307" s="158" t="s">
        <v>676</v>
      </c>
      <c r="C307" s="128" t="s">
        <v>635</v>
      </c>
      <c r="D307" s="126" t="s">
        <v>627</v>
      </c>
      <c r="E307" s="89">
        <v>1</v>
      </c>
      <c r="F307" s="510">
        <v>63974795</v>
      </c>
      <c r="G307" s="150">
        <f t="shared" si="23"/>
        <v>63974795</v>
      </c>
      <c r="I307" s="86">
        <f>'Presupuesto Oficial - OBRA'!E306</f>
        <v>1</v>
      </c>
      <c r="J307" s="457">
        <f t="shared" si="20"/>
        <v>0</v>
      </c>
    </row>
    <row r="308" spans="1:10" x14ac:dyDescent="0.25">
      <c r="A308" s="81"/>
      <c r="B308" s="158" t="s">
        <v>677</v>
      </c>
      <c r="C308" s="128" t="s">
        <v>636</v>
      </c>
      <c r="D308" s="126" t="s">
        <v>627</v>
      </c>
      <c r="E308" s="89">
        <v>1</v>
      </c>
      <c r="F308" s="510">
        <v>61300559</v>
      </c>
      <c r="G308" s="150">
        <f t="shared" si="23"/>
        <v>61300559</v>
      </c>
      <c r="I308" s="86">
        <f>'Presupuesto Oficial - OBRA'!E307</f>
        <v>1</v>
      </c>
      <c r="J308" s="457">
        <f t="shared" si="20"/>
        <v>0</v>
      </c>
    </row>
    <row r="309" spans="1:10" x14ac:dyDescent="0.25">
      <c r="A309" s="81"/>
      <c r="B309" s="158" t="s">
        <v>678</v>
      </c>
      <c r="C309" s="128" t="s">
        <v>637</v>
      </c>
      <c r="D309" s="126" t="s">
        <v>627</v>
      </c>
      <c r="E309" s="89">
        <v>2</v>
      </c>
      <c r="F309" s="510">
        <v>1440564</v>
      </c>
      <c r="G309" s="150">
        <f t="shared" si="23"/>
        <v>2881128</v>
      </c>
      <c r="I309" s="86">
        <f>'Presupuesto Oficial - OBRA'!E308</f>
        <v>2</v>
      </c>
      <c r="J309" s="457">
        <f t="shared" si="20"/>
        <v>0</v>
      </c>
    </row>
    <row r="310" spans="1:10" x14ac:dyDescent="0.25">
      <c r="A310" s="81"/>
      <c r="B310" s="158" t="s">
        <v>679</v>
      </c>
      <c r="C310" s="128" t="s">
        <v>638</v>
      </c>
      <c r="D310" s="126" t="s">
        <v>627</v>
      </c>
      <c r="E310" s="89">
        <v>1</v>
      </c>
      <c r="F310" s="510">
        <v>14788759</v>
      </c>
      <c r="G310" s="150">
        <f t="shared" si="23"/>
        <v>14788759</v>
      </c>
      <c r="I310" s="86">
        <f>'Presupuesto Oficial - OBRA'!E309</f>
        <v>1</v>
      </c>
      <c r="J310" s="457">
        <f t="shared" si="20"/>
        <v>0</v>
      </c>
    </row>
    <row r="311" spans="1:10" x14ac:dyDescent="0.25">
      <c r="A311" s="81"/>
      <c r="B311" s="158" t="s">
        <v>680</v>
      </c>
      <c r="C311" s="128" t="s">
        <v>639</v>
      </c>
      <c r="D311" s="126" t="s">
        <v>627</v>
      </c>
      <c r="E311" s="89">
        <v>1</v>
      </c>
      <c r="F311" s="510">
        <v>18803948</v>
      </c>
      <c r="G311" s="150">
        <f t="shared" si="23"/>
        <v>18803948</v>
      </c>
      <c r="I311" s="86">
        <f>'Presupuesto Oficial - OBRA'!E310</f>
        <v>1</v>
      </c>
      <c r="J311" s="457">
        <f t="shared" si="20"/>
        <v>0</v>
      </c>
    </row>
    <row r="312" spans="1:10" x14ac:dyDescent="0.25">
      <c r="A312" s="81"/>
      <c r="B312" s="158" t="s">
        <v>681</v>
      </c>
      <c r="C312" s="128" t="s">
        <v>640</v>
      </c>
      <c r="D312" s="126" t="s">
        <v>627</v>
      </c>
      <c r="E312" s="89">
        <v>1</v>
      </c>
      <c r="F312" s="510">
        <v>76625699</v>
      </c>
      <c r="G312" s="150">
        <f t="shared" si="23"/>
        <v>76625699</v>
      </c>
      <c r="I312" s="86">
        <f>'Presupuesto Oficial - OBRA'!E311</f>
        <v>1</v>
      </c>
      <c r="J312" s="457">
        <f t="shared" si="20"/>
        <v>0</v>
      </c>
    </row>
    <row r="313" spans="1:10" ht="31.5" x14ac:dyDescent="0.25">
      <c r="A313" s="81"/>
      <c r="B313" s="158" t="s">
        <v>682</v>
      </c>
      <c r="C313" s="128" t="s">
        <v>641</v>
      </c>
      <c r="D313" s="126" t="s">
        <v>627</v>
      </c>
      <c r="E313" s="89">
        <v>6</v>
      </c>
      <c r="F313" s="510">
        <v>9961341</v>
      </c>
      <c r="G313" s="150">
        <f t="shared" si="23"/>
        <v>59768046</v>
      </c>
      <c r="I313" s="86">
        <f>'Presupuesto Oficial - OBRA'!E312</f>
        <v>6</v>
      </c>
      <c r="J313" s="457">
        <f t="shared" si="20"/>
        <v>0</v>
      </c>
    </row>
    <row r="314" spans="1:10" ht="31.5" x14ac:dyDescent="0.25">
      <c r="A314" s="81"/>
      <c r="B314" s="158" t="s">
        <v>683</v>
      </c>
      <c r="C314" s="128" t="s">
        <v>642</v>
      </c>
      <c r="D314" s="126" t="s">
        <v>627</v>
      </c>
      <c r="E314" s="89">
        <v>5</v>
      </c>
      <c r="F314" s="510">
        <v>35554325</v>
      </c>
      <c r="G314" s="150">
        <f t="shared" si="23"/>
        <v>177771625</v>
      </c>
      <c r="I314" s="86">
        <f>'Presupuesto Oficial - OBRA'!E313</f>
        <v>5</v>
      </c>
      <c r="J314" s="457">
        <f t="shared" si="20"/>
        <v>0</v>
      </c>
    </row>
    <row r="315" spans="1:10" ht="31.5" x14ac:dyDescent="0.25">
      <c r="A315" s="81"/>
      <c r="B315" s="158" t="s">
        <v>684</v>
      </c>
      <c r="C315" s="128" t="s">
        <v>643</v>
      </c>
      <c r="D315" s="126" t="s">
        <v>627</v>
      </c>
      <c r="E315" s="89">
        <v>3</v>
      </c>
      <c r="F315" s="510">
        <v>21106549</v>
      </c>
      <c r="G315" s="150">
        <f t="shared" si="23"/>
        <v>63319647</v>
      </c>
      <c r="I315" s="86">
        <f>'Presupuesto Oficial - OBRA'!E314</f>
        <v>3</v>
      </c>
      <c r="J315" s="457">
        <f t="shared" si="20"/>
        <v>0</v>
      </c>
    </row>
    <row r="316" spans="1:10" ht="31.5" x14ac:dyDescent="0.25">
      <c r="A316" s="81"/>
      <c r="B316" s="158" t="s">
        <v>685</v>
      </c>
      <c r="C316" s="128" t="s">
        <v>644</v>
      </c>
      <c r="D316" s="126" t="s">
        <v>627</v>
      </c>
      <c r="E316" s="89">
        <v>3</v>
      </c>
      <c r="F316" s="510">
        <v>11708408</v>
      </c>
      <c r="G316" s="150">
        <f t="shared" si="23"/>
        <v>35125224</v>
      </c>
      <c r="I316" s="86">
        <f>'Presupuesto Oficial - OBRA'!E315</f>
        <v>3</v>
      </c>
      <c r="J316" s="457">
        <f t="shared" si="20"/>
        <v>0</v>
      </c>
    </row>
    <row r="317" spans="1:10" ht="47.25" x14ac:dyDescent="0.25">
      <c r="A317" s="81"/>
      <c r="B317" s="158" t="s">
        <v>686</v>
      </c>
      <c r="C317" s="128" t="s">
        <v>645</v>
      </c>
      <c r="D317" s="126" t="s">
        <v>627</v>
      </c>
      <c r="E317" s="89">
        <v>5</v>
      </c>
      <c r="F317" s="510">
        <v>9062905</v>
      </c>
      <c r="G317" s="150">
        <f t="shared" si="23"/>
        <v>45314525</v>
      </c>
      <c r="I317" s="86">
        <f>'Presupuesto Oficial - OBRA'!E316</f>
        <v>5</v>
      </c>
      <c r="J317" s="457">
        <f t="shared" si="20"/>
        <v>0</v>
      </c>
    </row>
    <row r="318" spans="1:10" x14ac:dyDescent="0.25">
      <c r="A318" s="81"/>
      <c r="B318" s="158" t="s">
        <v>687</v>
      </c>
      <c r="C318" s="128" t="s">
        <v>646</v>
      </c>
      <c r="D318" s="126" t="s">
        <v>627</v>
      </c>
      <c r="E318" s="89">
        <v>1</v>
      </c>
      <c r="F318" s="510">
        <v>6225839</v>
      </c>
      <c r="G318" s="150">
        <f t="shared" si="23"/>
        <v>6225839</v>
      </c>
      <c r="I318" s="86">
        <f>'Presupuesto Oficial - OBRA'!E317</f>
        <v>1</v>
      </c>
      <c r="J318" s="457">
        <f t="shared" si="20"/>
        <v>0</v>
      </c>
    </row>
    <row r="319" spans="1:10" ht="31.5" x14ac:dyDescent="0.25">
      <c r="A319" s="81"/>
      <c r="B319" s="158" t="s">
        <v>688</v>
      </c>
      <c r="C319" s="128" t="s">
        <v>647</v>
      </c>
      <c r="D319" s="126" t="s">
        <v>627</v>
      </c>
      <c r="E319" s="89">
        <v>1</v>
      </c>
      <c r="F319" s="510">
        <v>86203912</v>
      </c>
      <c r="G319" s="150">
        <f t="shared" si="23"/>
        <v>86203912</v>
      </c>
      <c r="I319" s="86">
        <f>'Presupuesto Oficial - OBRA'!E318</f>
        <v>1</v>
      </c>
      <c r="J319" s="457">
        <f t="shared" si="20"/>
        <v>0</v>
      </c>
    </row>
    <row r="320" spans="1:10" ht="16.5" thickBot="1" x14ac:dyDescent="0.3">
      <c r="A320" s="81"/>
      <c r="B320" s="158"/>
      <c r="C320" s="101" t="s">
        <v>438</v>
      </c>
      <c r="D320" s="102"/>
      <c r="E320" s="102"/>
      <c r="F320" s="506"/>
      <c r="G320" s="152">
        <f>SUM(G287:G319)</f>
        <v>1249112057</v>
      </c>
      <c r="I320" s="86">
        <f>'Presupuesto Oficial - OBRA'!E319</f>
        <v>0</v>
      </c>
      <c r="J320" s="457">
        <f t="shared" si="20"/>
        <v>0</v>
      </c>
    </row>
    <row r="321" spans="1:10" ht="16.5" thickTop="1" x14ac:dyDescent="0.25">
      <c r="A321" s="81"/>
      <c r="B321" s="159">
        <v>20</v>
      </c>
      <c r="C321" s="82" t="s">
        <v>46</v>
      </c>
      <c r="D321" s="83"/>
      <c r="E321" s="83"/>
      <c r="F321" s="85"/>
      <c r="G321" s="150"/>
      <c r="I321" s="86">
        <f>'Presupuesto Oficial - OBRA'!E320</f>
        <v>0</v>
      </c>
      <c r="J321" s="457">
        <f t="shared" si="20"/>
        <v>0</v>
      </c>
    </row>
    <row r="322" spans="1:10" ht="31.5" x14ac:dyDescent="0.25">
      <c r="A322" s="81"/>
      <c r="B322" s="149">
        <v>20.100000000000001</v>
      </c>
      <c r="C322" s="90" t="s">
        <v>439</v>
      </c>
      <c r="D322" s="88" t="s">
        <v>98</v>
      </c>
      <c r="E322" s="89">
        <v>69</v>
      </c>
      <c r="F322" s="85">
        <v>1977229</v>
      </c>
      <c r="G322" s="150">
        <f>E322*F322</f>
        <v>136428801</v>
      </c>
      <c r="I322" s="86">
        <f>'Presupuesto Oficial - OBRA'!E321</f>
        <v>69</v>
      </c>
      <c r="J322" s="457">
        <f t="shared" si="20"/>
        <v>0</v>
      </c>
    </row>
    <row r="323" spans="1:10" ht="16.5" thickBot="1" x14ac:dyDescent="0.3">
      <c r="A323" s="81"/>
      <c r="B323" s="151"/>
      <c r="C323" s="101" t="s">
        <v>440</v>
      </c>
      <c r="D323" s="102"/>
      <c r="E323" s="102"/>
      <c r="F323" s="506"/>
      <c r="G323" s="152">
        <f>SUM(G322)</f>
        <v>136428801</v>
      </c>
      <c r="I323" s="86">
        <f>'Presupuesto Oficial - OBRA'!E322</f>
        <v>0</v>
      </c>
      <c r="J323" s="457">
        <f t="shared" si="20"/>
        <v>0</v>
      </c>
    </row>
    <row r="324" spans="1:10" ht="16.5" thickTop="1" x14ac:dyDescent="0.25">
      <c r="A324" s="81"/>
      <c r="B324" s="159">
        <v>21</v>
      </c>
      <c r="C324" s="82" t="s">
        <v>441</v>
      </c>
      <c r="D324" s="83"/>
      <c r="E324" s="83"/>
      <c r="F324" s="516"/>
      <c r="G324" s="517"/>
      <c r="I324" s="86">
        <f>'Presupuesto Oficial - OBRA'!E323</f>
        <v>0</v>
      </c>
      <c r="J324" s="457">
        <f t="shared" si="20"/>
        <v>0</v>
      </c>
    </row>
    <row r="325" spans="1:10" x14ac:dyDescent="0.25">
      <c r="A325" s="81"/>
      <c r="B325" s="153">
        <v>21.1</v>
      </c>
      <c r="C325" s="87" t="s">
        <v>442</v>
      </c>
      <c r="D325" s="88"/>
      <c r="E325" s="89"/>
      <c r="F325" s="518"/>
      <c r="G325" s="519"/>
      <c r="I325" s="86">
        <f>'Presupuesto Oficial - OBRA'!E324</f>
        <v>0</v>
      </c>
      <c r="J325" s="457">
        <f t="shared" si="20"/>
        <v>0</v>
      </c>
    </row>
    <row r="326" spans="1:10" ht="45" x14ac:dyDescent="0.25">
      <c r="A326" s="81"/>
      <c r="B326" s="160" t="s">
        <v>759</v>
      </c>
      <c r="C326" s="144" t="s">
        <v>748</v>
      </c>
      <c r="D326" s="88" t="s">
        <v>59</v>
      </c>
      <c r="E326" s="89">
        <v>117</v>
      </c>
      <c r="F326" s="85">
        <v>895171</v>
      </c>
      <c r="G326" s="150">
        <f t="shared" ref="G326:G332" si="24">E326*F326</f>
        <v>104735007</v>
      </c>
      <c r="I326" s="86">
        <f>'Presupuesto Oficial - OBRA'!E325</f>
        <v>117</v>
      </c>
      <c r="J326" s="457">
        <f t="shared" si="20"/>
        <v>0</v>
      </c>
    </row>
    <row r="327" spans="1:10" ht="30" x14ac:dyDescent="0.25">
      <c r="A327" s="81"/>
      <c r="B327" s="160" t="s">
        <v>760</v>
      </c>
      <c r="C327" s="144" t="s">
        <v>747</v>
      </c>
      <c r="D327" s="88" t="s">
        <v>59</v>
      </c>
      <c r="E327" s="89">
        <v>233</v>
      </c>
      <c r="F327" s="85">
        <v>63013</v>
      </c>
      <c r="G327" s="150">
        <f t="shared" si="24"/>
        <v>14682029</v>
      </c>
      <c r="I327" s="86">
        <f>'Presupuesto Oficial - OBRA'!E326</f>
        <v>233</v>
      </c>
      <c r="J327" s="457">
        <f t="shared" si="20"/>
        <v>0</v>
      </c>
    </row>
    <row r="328" spans="1:10" ht="30" x14ac:dyDescent="0.25">
      <c r="A328" s="81"/>
      <c r="B328" s="160" t="s">
        <v>761</v>
      </c>
      <c r="C328" s="144" t="s">
        <v>746</v>
      </c>
      <c r="D328" s="88" t="s">
        <v>59</v>
      </c>
      <c r="E328" s="89">
        <v>92.8</v>
      </c>
      <c r="F328" s="85">
        <v>48287</v>
      </c>
      <c r="G328" s="150">
        <f t="shared" si="24"/>
        <v>4481033.5999999996</v>
      </c>
      <c r="I328" s="86">
        <f>'Presupuesto Oficial - OBRA'!E327</f>
        <v>92.8</v>
      </c>
      <c r="J328" s="457">
        <f t="shared" si="20"/>
        <v>0</v>
      </c>
    </row>
    <row r="329" spans="1:10" ht="30" x14ac:dyDescent="0.25">
      <c r="A329" s="81"/>
      <c r="B329" s="160" t="s">
        <v>762</v>
      </c>
      <c r="C329" s="144" t="s">
        <v>745</v>
      </c>
      <c r="D329" s="88" t="s">
        <v>59</v>
      </c>
      <c r="E329" s="89">
        <v>10</v>
      </c>
      <c r="F329" s="85">
        <v>41236</v>
      </c>
      <c r="G329" s="150">
        <f t="shared" si="24"/>
        <v>412360</v>
      </c>
      <c r="I329" s="86">
        <f>'Presupuesto Oficial - OBRA'!E328</f>
        <v>10</v>
      </c>
      <c r="J329" s="457">
        <f t="shared" ref="J329:J387" si="25">ROUND(I329-E329,2)</f>
        <v>0</v>
      </c>
    </row>
    <row r="330" spans="1:10" ht="30" x14ac:dyDescent="0.25">
      <c r="A330" s="81"/>
      <c r="B330" s="160" t="s">
        <v>763</v>
      </c>
      <c r="C330" s="144" t="s">
        <v>744</v>
      </c>
      <c r="D330" s="88" t="s">
        <v>59</v>
      </c>
      <c r="E330" s="89">
        <v>452</v>
      </c>
      <c r="F330" s="85">
        <v>56014</v>
      </c>
      <c r="G330" s="150">
        <f t="shared" si="24"/>
        <v>25318328</v>
      </c>
      <c r="I330" s="86">
        <f>'Presupuesto Oficial - OBRA'!E329</f>
        <v>452</v>
      </c>
      <c r="J330" s="457">
        <f t="shared" si="25"/>
        <v>0</v>
      </c>
    </row>
    <row r="331" spans="1:10" ht="30" x14ac:dyDescent="0.25">
      <c r="A331" s="81"/>
      <c r="B331" s="160" t="s">
        <v>764</v>
      </c>
      <c r="C331" s="144" t="s">
        <v>743</v>
      </c>
      <c r="D331" s="88" t="s">
        <v>59</v>
      </c>
      <c r="E331" s="89">
        <v>10.5</v>
      </c>
      <c r="F331" s="85">
        <v>56540</v>
      </c>
      <c r="G331" s="150">
        <f t="shared" si="24"/>
        <v>593670</v>
      </c>
      <c r="I331" s="86">
        <f>'Presupuesto Oficial - OBRA'!E330</f>
        <v>10.5</v>
      </c>
      <c r="J331" s="457">
        <f t="shared" si="25"/>
        <v>0</v>
      </c>
    </row>
    <row r="332" spans="1:10" ht="30" x14ac:dyDescent="0.25">
      <c r="A332" s="81"/>
      <c r="B332" s="160" t="s">
        <v>765</v>
      </c>
      <c r="C332" s="107" t="s">
        <v>742</v>
      </c>
      <c r="D332" s="88" t="s">
        <v>59</v>
      </c>
      <c r="E332" s="89">
        <v>11</v>
      </c>
      <c r="F332" s="85">
        <v>61610</v>
      </c>
      <c r="G332" s="150">
        <f t="shared" si="24"/>
        <v>677710</v>
      </c>
      <c r="I332" s="86">
        <f>'Presupuesto Oficial - OBRA'!E331</f>
        <v>11</v>
      </c>
      <c r="J332" s="457">
        <f t="shared" si="25"/>
        <v>0</v>
      </c>
    </row>
    <row r="333" spans="1:10" x14ac:dyDescent="0.25">
      <c r="A333" s="81"/>
      <c r="B333" s="154" t="s">
        <v>689</v>
      </c>
      <c r="C333" s="87" t="s">
        <v>443</v>
      </c>
      <c r="D333" s="88"/>
      <c r="E333" s="89"/>
      <c r="F333" s="518"/>
      <c r="G333" s="519"/>
      <c r="I333" s="86">
        <f>'Presupuesto Oficial - OBRA'!E332</f>
        <v>0</v>
      </c>
      <c r="J333" s="457">
        <f t="shared" si="25"/>
        <v>0</v>
      </c>
    </row>
    <row r="334" spans="1:10" ht="60" x14ac:dyDescent="0.25">
      <c r="A334" s="81"/>
      <c r="B334" s="160" t="s">
        <v>766</v>
      </c>
      <c r="C334" s="107" t="s">
        <v>741</v>
      </c>
      <c r="D334" s="88" t="s">
        <v>98</v>
      </c>
      <c r="E334" s="89">
        <v>2</v>
      </c>
      <c r="F334" s="85">
        <v>11320776</v>
      </c>
      <c r="G334" s="150">
        <f t="shared" ref="G334:G339" si="26">E334*F334</f>
        <v>22641552</v>
      </c>
      <c r="I334" s="86">
        <f>'Presupuesto Oficial - OBRA'!E333</f>
        <v>2</v>
      </c>
      <c r="J334" s="457">
        <f t="shared" si="25"/>
        <v>0</v>
      </c>
    </row>
    <row r="335" spans="1:10" ht="30" x14ac:dyDescent="0.25">
      <c r="A335" s="81"/>
      <c r="B335" s="160" t="s">
        <v>767</v>
      </c>
      <c r="C335" s="107" t="s">
        <v>740</v>
      </c>
      <c r="D335" s="88" t="s">
        <v>98</v>
      </c>
      <c r="E335" s="89">
        <v>5</v>
      </c>
      <c r="F335" s="85">
        <v>779661</v>
      </c>
      <c r="G335" s="150">
        <f t="shared" si="26"/>
        <v>3898305</v>
      </c>
      <c r="I335" s="86">
        <f>'Presupuesto Oficial - OBRA'!E334</f>
        <v>5</v>
      </c>
      <c r="J335" s="457">
        <f t="shared" si="25"/>
        <v>0</v>
      </c>
    </row>
    <row r="336" spans="1:10" ht="30" x14ac:dyDescent="0.25">
      <c r="A336" s="81"/>
      <c r="B336" s="160" t="s">
        <v>768</v>
      </c>
      <c r="C336" s="107" t="s">
        <v>739</v>
      </c>
      <c r="D336" s="88" t="s">
        <v>98</v>
      </c>
      <c r="E336" s="89">
        <v>4</v>
      </c>
      <c r="F336" s="85">
        <v>388553</v>
      </c>
      <c r="G336" s="150">
        <f t="shared" si="26"/>
        <v>1554212</v>
      </c>
      <c r="I336" s="86">
        <f>'Presupuesto Oficial - OBRA'!E335</f>
        <v>4</v>
      </c>
      <c r="J336" s="457">
        <f t="shared" si="25"/>
        <v>0</v>
      </c>
    </row>
    <row r="337" spans="1:10" ht="30" x14ac:dyDescent="0.25">
      <c r="A337" s="81"/>
      <c r="B337" s="160" t="s">
        <v>769</v>
      </c>
      <c r="C337" s="107" t="s">
        <v>738</v>
      </c>
      <c r="D337" s="88" t="s">
        <v>444</v>
      </c>
      <c r="E337" s="89">
        <v>20</v>
      </c>
      <c r="F337" s="85">
        <v>3009538</v>
      </c>
      <c r="G337" s="150">
        <f t="shared" si="26"/>
        <v>60190760</v>
      </c>
      <c r="I337" s="86">
        <f>'Presupuesto Oficial - OBRA'!E336</f>
        <v>20</v>
      </c>
      <c r="J337" s="457">
        <f t="shared" si="25"/>
        <v>0</v>
      </c>
    </row>
    <row r="338" spans="1:10" s="113" customFormat="1" ht="30" x14ac:dyDescent="0.25">
      <c r="A338" s="108"/>
      <c r="B338" s="160" t="s">
        <v>770</v>
      </c>
      <c r="C338" s="109" t="s">
        <v>749</v>
      </c>
      <c r="D338" s="110" t="s">
        <v>98</v>
      </c>
      <c r="E338" s="111">
        <v>25</v>
      </c>
      <c r="F338" s="520">
        <v>962004</v>
      </c>
      <c r="G338" s="150">
        <f t="shared" si="26"/>
        <v>24050100</v>
      </c>
      <c r="I338" s="86">
        <f>'Presupuesto Oficial - OBRA'!E337</f>
        <v>25</v>
      </c>
      <c r="J338" s="457">
        <f t="shared" si="25"/>
        <v>0</v>
      </c>
    </row>
    <row r="339" spans="1:10" ht="30" x14ac:dyDescent="0.25">
      <c r="A339" s="81"/>
      <c r="B339" s="160" t="s">
        <v>771</v>
      </c>
      <c r="C339" s="107" t="s">
        <v>445</v>
      </c>
      <c r="D339" s="88" t="s">
        <v>98</v>
      </c>
      <c r="E339" s="89">
        <v>60</v>
      </c>
      <c r="F339" s="85">
        <v>2500611</v>
      </c>
      <c r="G339" s="150">
        <f t="shared" si="26"/>
        <v>150036660</v>
      </c>
      <c r="I339" s="86">
        <f>'Presupuesto Oficial - OBRA'!E338</f>
        <v>60</v>
      </c>
      <c r="J339" s="457">
        <f t="shared" si="25"/>
        <v>0</v>
      </c>
    </row>
    <row r="340" spans="1:10" x14ac:dyDescent="0.25">
      <c r="A340" s="81"/>
      <c r="B340" s="154">
        <v>21.3</v>
      </c>
      <c r="C340" s="87" t="s">
        <v>446</v>
      </c>
      <c r="D340" s="88"/>
      <c r="E340" s="89"/>
      <c r="F340" s="518"/>
      <c r="G340" s="519"/>
      <c r="I340" s="86">
        <f>'Presupuesto Oficial - OBRA'!E339</f>
        <v>0</v>
      </c>
      <c r="J340" s="457">
        <f t="shared" si="25"/>
        <v>0</v>
      </c>
    </row>
    <row r="341" spans="1:10" ht="45" x14ac:dyDescent="0.25">
      <c r="A341" s="81"/>
      <c r="B341" s="149" t="s">
        <v>690</v>
      </c>
      <c r="C341" s="107" t="s">
        <v>736</v>
      </c>
      <c r="D341" s="88" t="s">
        <v>98</v>
      </c>
      <c r="E341" s="89">
        <v>273</v>
      </c>
      <c r="F341" s="85">
        <v>115344</v>
      </c>
      <c r="G341" s="150">
        <f>E341*F341</f>
        <v>31488912</v>
      </c>
      <c r="I341" s="86">
        <f>'Presupuesto Oficial - OBRA'!E340</f>
        <v>273</v>
      </c>
      <c r="J341" s="457">
        <f t="shared" si="25"/>
        <v>0</v>
      </c>
    </row>
    <row r="342" spans="1:10" ht="45" x14ac:dyDescent="0.25">
      <c r="A342" s="81"/>
      <c r="B342" s="149" t="s">
        <v>691</v>
      </c>
      <c r="C342" s="107" t="s">
        <v>737</v>
      </c>
      <c r="D342" s="88" t="s">
        <v>98</v>
      </c>
      <c r="E342" s="89">
        <v>77</v>
      </c>
      <c r="F342" s="85">
        <v>212436</v>
      </c>
      <c r="G342" s="150">
        <f>E342*F342</f>
        <v>16357572</v>
      </c>
      <c r="I342" s="86">
        <f>'Presupuesto Oficial - OBRA'!E341</f>
        <v>77</v>
      </c>
      <c r="J342" s="457">
        <f t="shared" si="25"/>
        <v>0</v>
      </c>
    </row>
    <row r="343" spans="1:10" x14ac:dyDescent="0.25">
      <c r="A343" s="81"/>
      <c r="B343" s="154" t="s">
        <v>692</v>
      </c>
      <c r="C343" s="87" t="s">
        <v>447</v>
      </c>
      <c r="D343" s="88"/>
      <c r="E343" s="89"/>
      <c r="F343" s="518"/>
      <c r="G343" s="519"/>
      <c r="I343" s="86">
        <f>'Presupuesto Oficial - OBRA'!E342</f>
        <v>0</v>
      </c>
      <c r="J343" s="457">
        <f t="shared" si="25"/>
        <v>0</v>
      </c>
    </row>
    <row r="344" spans="1:10" x14ac:dyDescent="0.25">
      <c r="A344" s="81"/>
      <c r="B344" s="149" t="s">
        <v>693</v>
      </c>
      <c r="C344" s="107" t="s">
        <v>448</v>
      </c>
      <c r="D344" s="88" t="s">
        <v>98</v>
      </c>
      <c r="E344" s="89">
        <v>4</v>
      </c>
      <c r="F344" s="85">
        <v>137608</v>
      </c>
      <c r="G344" s="150">
        <f>E344*F344</f>
        <v>550432</v>
      </c>
      <c r="I344" s="86">
        <f>'Presupuesto Oficial - OBRA'!E343</f>
        <v>4</v>
      </c>
      <c r="J344" s="457">
        <f t="shared" si="25"/>
        <v>0</v>
      </c>
    </row>
    <row r="345" spans="1:10" x14ac:dyDescent="0.25">
      <c r="A345" s="81"/>
      <c r="B345" s="149" t="s">
        <v>694</v>
      </c>
      <c r="C345" s="107" t="s">
        <v>449</v>
      </c>
      <c r="D345" s="88" t="s">
        <v>98</v>
      </c>
      <c r="E345" s="89">
        <v>18</v>
      </c>
      <c r="F345" s="85">
        <v>115370</v>
      </c>
      <c r="G345" s="150">
        <f>E345*F345</f>
        <v>2076660</v>
      </c>
      <c r="I345" s="86">
        <f>'Presupuesto Oficial - OBRA'!E344</f>
        <v>18</v>
      </c>
      <c r="J345" s="457">
        <f t="shared" si="25"/>
        <v>0</v>
      </c>
    </row>
    <row r="346" spans="1:10" x14ac:dyDescent="0.25">
      <c r="A346" s="81"/>
      <c r="B346" s="149" t="s">
        <v>695</v>
      </c>
      <c r="C346" s="107" t="s">
        <v>450</v>
      </c>
      <c r="D346" s="88" t="s">
        <v>98</v>
      </c>
      <c r="E346" s="89">
        <v>42</v>
      </c>
      <c r="F346" s="85">
        <v>43869</v>
      </c>
      <c r="G346" s="150">
        <f>E346*F346</f>
        <v>1842498</v>
      </c>
      <c r="I346" s="86">
        <f>'Presupuesto Oficial - OBRA'!E345</f>
        <v>42</v>
      </c>
      <c r="J346" s="457">
        <f t="shared" si="25"/>
        <v>0</v>
      </c>
    </row>
    <row r="347" spans="1:10" x14ac:dyDescent="0.25">
      <c r="A347" s="81"/>
      <c r="B347" s="149" t="s">
        <v>696</v>
      </c>
      <c r="C347" s="107" t="s">
        <v>451</v>
      </c>
      <c r="D347" s="88" t="s">
        <v>98</v>
      </c>
      <c r="E347" s="89">
        <v>502</v>
      </c>
      <c r="F347" s="85">
        <v>40913</v>
      </c>
      <c r="G347" s="150">
        <f>E347*F347</f>
        <v>20538326</v>
      </c>
      <c r="I347" s="86">
        <f>'Presupuesto Oficial - OBRA'!E346</f>
        <v>502</v>
      </c>
      <c r="J347" s="457">
        <f t="shared" si="25"/>
        <v>0</v>
      </c>
    </row>
    <row r="348" spans="1:10" x14ac:dyDescent="0.25">
      <c r="A348" s="81"/>
      <c r="B348" s="154" t="s">
        <v>697</v>
      </c>
      <c r="C348" s="87" t="s">
        <v>452</v>
      </c>
      <c r="D348" s="88"/>
      <c r="E348" s="89"/>
      <c r="F348" s="518"/>
      <c r="G348" s="519"/>
      <c r="I348" s="86">
        <f>'Presupuesto Oficial - OBRA'!E347</f>
        <v>0</v>
      </c>
      <c r="J348" s="457">
        <f t="shared" si="25"/>
        <v>0</v>
      </c>
    </row>
    <row r="349" spans="1:10" x14ac:dyDescent="0.25">
      <c r="A349" s="81"/>
      <c r="B349" s="149" t="s">
        <v>698</v>
      </c>
      <c r="C349" s="107" t="s">
        <v>735</v>
      </c>
      <c r="D349" s="88" t="s">
        <v>98</v>
      </c>
      <c r="E349" s="89">
        <v>70</v>
      </c>
      <c r="F349" s="85">
        <v>161761</v>
      </c>
      <c r="G349" s="150">
        <f t="shared" ref="G349:G356" si="27">E349*F349</f>
        <v>11323270</v>
      </c>
      <c r="I349" s="86">
        <f>'Presupuesto Oficial - OBRA'!E348</f>
        <v>70</v>
      </c>
      <c r="J349" s="457">
        <f t="shared" si="25"/>
        <v>0</v>
      </c>
    </row>
    <row r="350" spans="1:10" x14ac:dyDescent="0.25">
      <c r="A350" s="81"/>
      <c r="B350" s="149" t="s">
        <v>699</v>
      </c>
      <c r="C350" s="107" t="s">
        <v>734</v>
      </c>
      <c r="D350" s="88" t="s">
        <v>98</v>
      </c>
      <c r="E350" s="89">
        <v>5</v>
      </c>
      <c r="F350" s="85">
        <v>250120</v>
      </c>
      <c r="G350" s="150">
        <f t="shared" si="27"/>
        <v>1250600</v>
      </c>
      <c r="I350" s="86">
        <f>'Presupuesto Oficial - OBRA'!E349</f>
        <v>5</v>
      </c>
      <c r="J350" s="457">
        <f t="shared" si="25"/>
        <v>0</v>
      </c>
    </row>
    <row r="351" spans="1:10" ht="30" x14ac:dyDescent="0.25">
      <c r="A351" s="81"/>
      <c r="B351" s="149" t="s">
        <v>700</v>
      </c>
      <c r="C351" s="107" t="s">
        <v>733</v>
      </c>
      <c r="D351" s="88" t="s">
        <v>98</v>
      </c>
      <c r="E351" s="89">
        <v>18</v>
      </c>
      <c r="F351" s="85">
        <v>327898</v>
      </c>
      <c r="G351" s="150">
        <f t="shared" si="27"/>
        <v>5902164</v>
      </c>
      <c r="I351" s="86">
        <f>'Presupuesto Oficial - OBRA'!E350</f>
        <v>18</v>
      </c>
      <c r="J351" s="457">
        <f t="shared" si="25"/>
        <v>0</v>
      </c>
    </row>
    <row r="352" spans="1:10" ht="30" x14ac:dyDescent="0.25">
      <c r="A352" s="81"/>
      <c r="B352" s="149" t="s">
        <v>701</v>
      </c>
      <c r="C352" s="107" t="s">
        <v>732</v>
      </c>
      <c r="D352" s="88" t="s">
        <v>98</v>
      </c>
      <c r="E352" s="89">
        <v>29</v>
      </c>
      <c r="F352" s="85">
        <v>498135</v>
      </c>
      <c r="G352" s="150">
        <f t="shared" si="27"/>
        <v>14445915</v>
      </c>
      <c r="I352" s="86">
        <f>'Presupuesto Oficial - OBRA'!E351</f>
        <v>29</v>
      </c>
      <c r="J352" s="457">
        <f t="shared" si="25"/>
        <v>0</v>
      </c>
    </row>
    <row r="353" spans="1:10" x14ac:dyDescent="0.25">
      <c r="A353" s="81"/>
      <c r="B353" s="149" t="s">
        <v>702</v>
      </c>
      <c r="C353" s="107" t="s">
        <v>731</v>
      </c>
      <c r="D353" s="88" t="s">
        <v>98</v>
      </c>
      <c r="E353" s="89">
        <v>1000</v>
      </c>
      <c r="F353" s="85">
        <v>251929</v>
      </c>
      <c r="G353" s="150">
        <f t="shared" si="27"/>
        <v>251929000</v>
      </c>
      <c r="I353" s="86">
        <f>'Presupuesto Oficial - OBRA'!E352</f>
        <v>1000</v>
      </c>
      <c r="J353" s="457">
        <f t="shared" si="25"/>
        <v>0</v>
      </c>
    </row>
    <row r="354" spans="1:10" ht="45" x14ac:dyDescent="0.25">
      <c r="A354" s="81"/>
      <c r="B354" s="149" t="s">
        <v>703</v>
      </c>
      <c r="C354" s="109" t="s">
        <v>453</v>
      </c>
      <c r="D354" s="88" t="s">
        <v>98</v>
      </c>
      <c r="E354" s="89">
        <v>50</v>
      </c>
      <c r="F354" s="85">
        <v>5953218</v>
      </c>
      <c r="G354" s="150">
        <f t="shared" si="27"/>
        <v>297660900</v>
      </c>
      <c r="I354" s="86">
        <f>'Presupuesto Oficial - OBRA'!E353</f>
        <v>50</v>
      </c>
      <c r="J354" s="457">
        <f t="shared" si="25"/>
        <v>0</v>
      </c>
    </row>
    <row r="355" spans="1:10" ht="30" x14ac:dyDescent="0.25">
      <c r="A355" s="81"/>
      <c r="B355" s="149" t="s">
        <v>704</v>
      </c>
      <c r="C355" s="107" t="s">
        <v>730</v>
      </c>
      <c r="D355" s="88" t="s">
        <v>98</v>
      </c>
      <c r="E355" s="89">
        <v>80</v>
      </c>
      <c r="F355" s="85">
        <v>5054236</v>
      </c>
      <c r="G355" s="150">
        <f t="shared" si="27"/>
        <v>404338880</v>
      </c>
      <c r="I355" s="86">
        <f>'Presupuesto Oficial - OBRA'!E354</f>
        <v>80</v>
      </c>
      <c r="J355" s="457">
        <f t="shared" si="25"/>
        <v>0</v>
      </c>
    </row>
    <row r="356" spans="1:10" ht="30" x14ac:dyDescent="0.25">
      <c r="A356" s="81"/>
      <c r="B356" s="149" t="s">
        <v>705</v>
      </c>
      <c r="C356" s="107" t="s">
        <v>729</v>
      </c>
      <c r="D356" s="88" t="s">
        <v>98</v>
      </c>
      <c r="E356" s="89">
        <v>10</v>
      </c>
      <c r="F356" s="85">
        <v>4692582</v>
      </c>
      <c r="G356" s="150">
        <f t="shared" si="27"/>
        <v>46925820</v>
      </c>
      <c r="I356" s="86">
        <f>'Presupuesto Oficial - OBRA'!E355</f>
        <v>10</v>
      </c>
      <c r="J356" s="457">
        <f t="shared" si="25"/>
        <v>0</v>
      </c>
    </row>
    <row r="357" spans="1:10" x14ac:dyDescent="0.25">
      <c r="A357" s="81"/>
      <c r="B357" s="154" t="s">
        <v>706</v>
      </c>
      <c r="C357" s="87" t="s">
        <v>454</v>
      </c>
      <c r="D357" s="88"/>
      <c r="E357" s="89"/>
      <c r="F357" s="85"/>
      <c r="G357" s="150"/>
      <c r="I357" s="86">
        <f>'Presupuesto Oficial - OBRA'!E356</f>
        <v>0</v>
      </c>
      <c r="J357" s="457">
        <f t="shared" si="25"/>
        <v>0</v>
      </c>
    </row>
    <row r="358" spans="1:10" ht="31.5" x14ac:dyDescent="0.25">
      <c r="A358" s="81"/>
      <c r="B358" s="149" t="s">
        <v>707</v>
      </c>
      <c r="C358" s="90" t="s">
        <v>455</v>
      </c>
      <c r="D358" s="88" t="s">
        <v>98</v>
      </c>
      <c r="E358" s="89">
        <v>22</v>
      </c>
      <c r="F358" s="85">
        <v>2033323</v>
      </c>
      <c r="G358" s="150">
        <f>E358*F358</f>
        <v>44733106</v>
      </c>
      <c r="I358" s="86">
        <f>'Presupuesto Oficial - OBRA'!E357</f>
        <v>22</v>
      </c>
      <c r="J358" s="457">
        <f t="shared" si="25"/>
        <v>0</v>
      </c>
    </row>
    <row r="359" spans="1:10" x14ac:dyDescent="0.25">
      <c r="A359" s="81"/>
      <c r="B359" s="154" t="s">
        <v>709</v>
      </c>
      <c r="C359" s="87" t="s">
        <v>456</v>
      </c>
      <c r="D359" s="88"/>
      <c r="E359" s="89"/>
      <c r="F359" s="85"/>
      <c r="G359" s="150"/>
      <c r="I359" s="86">
        <f>'Presupuesto Oficial - OBRA'!E358</f>
        <v>0</v>
      </c>
      <c r="J359" s="457">
        <f t="shared" si="25"/>
        <v>0</v>
      </c>
    </row>
    <row r="360" spans="1:10" x14ac:dyDescent="0.25">
      <c r="A360" s="81"/>
      <c r="B360" s="149" t="s">
        <v>708</v>
      </c>
      <c r="C360" s="90" t="s">
        <v>457</v>
      </c>
      <c r="D360" s="88" t="s">
        <v>98</v>
      </c>
      <c r="E360" s="89">
        <v>2268</v>
      </c>
      <c r="F360" s="85">
        <v>24579</v>
      </c>
      <c r="G360" s="150">
        <f>E360*F360</f>
        <v>55745172</v>
      </c>
      <c r="I360" s="86">
        <f>'Presupuesto Oficial - OBRA'!E359</f>
        <v>2268</v>
      </c>
      <c r="J360" s="457">
        <f t="shared" si="25"/>
        <v>0</v>
      </c>
    </row>
    <row r="361" spans="1:10" x14ac:dyDescent="0.25">
      <c r="A361" s="81"/>
      <c r="B361" s="149" t="s">
        <v>710</v>
      </c>
      <c r="C361" s="90" t="s">
        <v>458</v>
      </c>
      <c r="D361" s="88" t="s">
        <v>98</v>
      </c>
      <c r="E361" s="89">
        <v>100</v>
      </c>
      <c r="F361" s="85">
        <v>44413</v>
      </c>
      <c r="G361" s="150">
        <f>E361*F361</f>
        <v>4441300</v>
      </c>
      <c r="I361" s="86">
        <f>'Presupuesto Oficial - OBRA'!E360</f>
        <v>100</v>
      </c>
      <c r="J361" s="457">
        <f t="shared" si="25"/>
        <v>0</v>
      </c>
    </row>
    <row r="362" spans="1:10" x14ac:dyDescent="0.25">
      <c r="A362" s="81"/>
      <c r="B362" s="154" t="s">
        <v>711</v>
      </c>
      <c r="C362" s="87" t="s">
        <v>459</v>
      </c>
      <c r="D362" s="88"/>
      <c r="E362" s="89"/>
      <c r="F362" s="85"/>
      <c r="G362" s="150"/>
      <c r="I362" s="86">
        <f>'Presupuesto Oficial - OBRA'!E361</f>
        <v>0</v>
      </c>
      <c r="J362" s="457">
        <f t="shared" si="25"/>
        <v>0</v>
      </c>
    </row>
    <row r="363" spans="1:10" s="113" customFormat="1" ht="63" x14ac:dyDescent="0.25">
      <c r="A363" s="108"/>
      <c r="B363" s="162" t="s">
        <v>712</v>
      </c>
      <c r="C363" s="114" t="s">
        <v>625</v>
      </c>
      <c r="D363" s="110" t="s">
        <v>98</v>
      </c>
      <c r="E363" s="111">
        <v>10</v>
      </c>
      <c r="F363" s="520">
        <v>6777801</v>
      </c>
      <c r="G363" s="150">
        <f>E363*F363</f>
        <v>67778010</v>
      </c>
      <c r="I363" s="86">
        <f>'Presupuesto Oficial - OBRA'!E362</f>
        <v>10</v>
      </c>
      <c r="J363" s="457">
        <f t="shared" si="25"/>
        <v>0</v>
      </c>
    </row>
    <row r="364" spans="1:10" x14ac:dyDescent="0.25">
      <c r="A364" s="81"/>
      <c r="B364" s="149" t="s">
        <v>713</v>
      </c>
      <c r="C364" s="90" t="s">
        <v>460</v>
      </c>
      <c r="D364" s="88" t="s">
        <v>98</v>
      </c>
      <c r="E364" s="89">
        <v>50</v>
      </c>
      <c r="F364" s="85">
        <v>623482</v>
      </c>
      <c r="G364" s="150">
        <f>E364*F364</f>
        <v>31174100</v>
      </c>
      <c r="I364" s="86">
        <f>'Presupuesto Oficial - OBRA'!E363</f>
        <v>50</v>
      </c>
      <c r="J364" s="457">
        <f t="shared" si="25"/>
        <v>0</v>
      </c>
    </row>
    <row r="365" spans="1:10" x14ac:dyDescent="0.25">
      <c r="A365" s="81"/>
      <c r="B365" s="149" t="s">
        <v>714</v>
      </c>
      <c r="C365" s="90" t="s">
        <v>461</v>
      </c>
      <c r="D365" s="88" t="s">
        <v>98</v>
      </c>
      <c r="E365" s="89">
        <v>20</v>
      </c>
      <c r="F365" s="85">
        <v>2386002</v>
      </c>
      <c r="G365" s="150">
        <f>E365*F365</f>
        <v>47720040</v>
      </c>
      <c r="I365" s="86">
        <f>'Presupuesto Oficial - OBRA'!E364</f>
        <v>20</v>
      </c>
      <c r="J365" s="457">
        <f t="shared" si="25"/>
        <v>0</v>
      </c>
    </row>
    <row r="366" spans="1:10" x14ac:dyDescent="0.25">
      <c r="A366" s="81"/>
      <c r="B366" s="154" t="s">
        <v>715</v>
      </c>
      <c r="C366" s="87" t="s">
        <v>462</v>
      </c>
      <c r="D366" s="88"/>
      <c r="E366" s="89"/>
      <c r="F366" s="85"/>
      <c r="G366" s="150"/>
      <c r="I366" s="86">
        <f>'Presupuesto Oficial - OBRA'!E365</f>
        <v>0</v>
      </c>
      <c r="J366" s="457">
        <f t="shared" si="25"/>
        <v>0</v>
      </c>
    </row>
    <row r="367" spans="1:10" ht="31.5" x14ac:dyDescent="0.25">
      <c r="A367" s="81"/>
      <c r="B367" s="149" t="s">
        <v>716</v>
      </c>
      <c r="C367" s="90" t="s">
        <v>463</v>
      </c>
      <c r="D367" s="88" t="s">
        <v>98</v>
      </c>
      <c r="E367" s="89">
        <v>6</v>
      </c>
      <c r="F367" s="85">
        <v>6717634</v>
      </c>
      <c r="G367" s="150">
        <f t="shared" ref="G367:G378" si="28">E367*F367</f>
        <v>40305804</v>
      </c>
      <c r="I367" s="86">
        <f>'Presupuesto Oficial - OBRA'!E366</f>
        <v>6</v>
      </c>
      <c r="J367" s="457">
        <f t="shared" si="25"/>
        <v>0</v>
      </c>
    </row>
    <row r="368" spans="1:10" ht="31.5" x14ac:dyDescent="0.25">
      <c r="A368" s="81"/>
      <c r="B368" s="149" t="s">
        <v>717</v>
      </c>
      <c r="C368" s="90" t="s">
        <v>464</v>
      </c>
      <c r="D368" s="88" t="s">
        <v>98</v>
      </c>
      <c r="E368" s="89">
        <v>12</v>
      </c>
      <c r="F368" s="85">
        <v>5806588</v>
      </c>
      <c r="G368" s="150">
        <f t="shared" si="28"/>
        <v>69679056</v>
      </c>
      <c r="I368" s="86">
        <f>'Presupuesto Oficial - OBRA'!E367</f>
        <v>12</v>
      </c>
      <c r="J368" s="457">
        <f t="shared" si="25"/>
        <v>0</v>
      </c>
    </row>
    <row r="369" spans="1:10" x14ac:dyDescent="0.25">
      <c r="A369" s="81"/>
      <c r="B369" s="149" t="s">
        <v>718</v>
      </c>
      <c r="C369" s="90" t="s">
        <v>465</v>
      </c>
      <c r="D369" s="88" t="s">
        <v>98</v>
      </c>
      <c r="E369" s="89">
        <v>1</v>
      </c>
      <c r="F369" s="85">
        <v>1981400</v>
      </c>
      <c r="G369" s="150">
        <f t="shared" si="28"/>
        <v>1981400</v>
      </c>
      <c r="I369" s="86">
        <f>'Presupuesto Oficial - OBRA'!E368</f>
        <v>1</v>
      </c>
      <c r="J369" s="457">
        <f t="shared" si="25"/>
        <v>0</v>
      </c>
    </row>
    <row r="370" spans="1:10" x14ac:dyDescent="0.25">
      <c r="A370" s="81"/>
      <c r="B370" s="149" t="s">
        <v>719</v>
      </c>
      <c r="C370" s="90" t="s">
        <v>466</v>
      </c>
      <c r="D370" s="88" t="s">
        <v>98</v>
      </c>
      <c r="E370" s="89">
        <v>1</v>
      </c>
      <c r="F370" s="85">
        <v>36007313</v>
      </c>
      <c r="G370" s="150">
        <f t="shared" si="28"/>
        <v>36007313</v>
      </c>
      <c r="I370" s="86">
        <f>'Presupuesto Oficial - OBRA'!E369</f>
        <v>1</v>
      </c>
      <c r="J370" s="457">
        <f t="shared" si="25"/>
        <v>0</v>
      </c>
    </row>
    <row r="371" spans="1:10" x14ac:dyDescent="0.25">
      <c r="A371" s="81"/>
      <c r="B371" s="149" t="s">
        <v>720</v>
      </c>
      <c r="C371" s="90" t="s">
        <v>467</v>
      </c>
      <c r="D371" s="88" t="s">
        <v>468</v>
      </c>
      <c r="E371" s="89">
        <v>1</v>
      </c>
      <c r="F371" s="85">
        <v>1907870</v>
      </c>
      <c r="G371" s="150">
        <f t="shared" si="28"/>
        <v>1907870</v>
      </c>
      <c r="I371" s="86">
        <f>'Presupuesto Oficial - OBRA'!E370</f>
        <v>1</v>
      </c>
      <c r="J371" s="457">
        <f t="shared" si="25"/>
        <v>0</v>
      </c>
    </row>
    <row r="372" spans="1:10" x14ac:dyDescent="0.25">
      <c r="A372" s="81"/>
      <c r="B372" s="149" t="s">
        <v>721</v>
      </c>
      <c r="C372" s="90" t="s">
        <v>626</v>
      </c>
      <c r="D372" s="88" t="s">
        <v>468</v>
      </c>
      <c r="E372" s="89">
        <v>3</v>
      </c>
      <c r="F372" s="85">
        <v>1629875</v>
      </c>
      <c r="G372" s="150">
        <f t="shared" si="28"/>
        <v>4889625</v>
      </c>
      <c r="I372" s="86">
        <f>'Presupuesto Oficial - OBRA'!E371</f>
        <v>3</v>
      </c>
      <c r="J372" s="457">
        <f t="shared" si="25"/>
        <v>0</v>
      </c>
    </row>
    <row r="373" spans="1:10" x14ac:dyDescent="0.25">
      <c r="A373" s="81"/>
      <c r="B373" s="149" t="s">
        <v>722</v>
      </c>
      <c r="C373" s="90" t="s">
        <v>469</v>
      </c>
      <c r="D373" s="88" t="s">
        <v>98</v>
      </c>
      <c r="E373" s="89">
        <v>3</v>
      </c>
      <c r="F373" s="85">
        <v>9868462</v>
      </c>
      <c r="G373" s="150">
        <f t="shared" si="28"/>
        <v>29605386</v>
      </c>
      <c r="I373" s="86">
        <f>'Presupuesto Oficial - OBRA'!E372</f>
        <v>3</v>
      </c>
      <c r="J373" s="457">
        <f t="shared" si="25"/>
        <v>0</v>
      </c>
    </row>
    <row r="374" spans="1:10" s="113" customFormat="1" ht="47.25" x14ac:dyDescent="0.25">
      <c r="A374" s="108"/>
      <c r="B374" s="149" t="s">
        <v>723</v>
      </c>
      <c r="C374" s="114" t="s">
        <v>628</v>
      </c>
      <c r="D374" s="110" t="s">
        <v>98</v>
      </c>
      <c r="E374" s="111">
        <v>3</v>
      </c>
      <c r="F374" s="520">
        <v>6836449</v>
      </c>
      <c r="G374" s="150">
        <f t="shared" si="28"/>
        <v>20509347</v>
      </c>
      <c r="I374" s="86">
        <f>'Presupuesto Oficial - OBRA'!E373</f>
        <v>3</v>
      </c>
      <c r="J374" s="457">
        <f t="shared" si="25"/>
        <v>0</v>
      </c>
    </row>
    <row r="375" spans="1:10" s="113" customFormat="1" x14ac:dyDescent="0.25">
      <c r="A375" s="108"/>
      <c r="B375" s="149" t="s">
        <v>724</v>
      </c>
      <c r="C375" s="114" t="s">
        <v>630</v>
      </c>
      <c r="D375" s="110" t="s">
        <v>98</v>
      </c>
      <c r="E375" s="111">
        <v>5</v>
      </c>
      <c r="F375" s="520">
        <v>11798341</v>
      </c>
      <c r="G375" s="150">
        <f t="shared" si="28"/>
        <v>58991705</v>
      </c>
      <c r="I375" s="86">
        <f>'Presupuesto Oficial - OBRA'!E374</f>
        <v>5</v>
      </c>
      <c r="J375" s="457">
        <f t="shared" si="25"/>
        <v>0</v>
      </c>
    </row>
    <row r="376" spans="1:10" s="113" customFormat="1" x14ac:dyDescent="0.25">
      <c r="A376" s="108"/>
      <c r="B376" s="149" t="s">
        <v>725</v>
      </c>
      <c r="C376" s="114" t="s">
        <v>631</v>
      </c>
      <c r="D376" s="110" t="s">
        <v>98</v>
      </c>
      <c r="E376" s="111">
        <v>1</v>
      </c>
      <c r="F376" s="520">
        <v>21382509</v>
      </c>
      <c r="G376" s="150">
        <f t="shared" si="28"/>
        <v>21382509</v>
      </c>
      <c r="I376" s="86">
        <f>'Presupuesto Oficial - OBRA'!E375</f>
        <v>1</v>
      </c>
      <c r="J376" s="457">
        <f t="shared" si="25"/>
        <v>0</v>
      </c>
    </row>
    <row r="377" spans="1:10" s="113" customFormat="1" ht="31.5" x14ac:dyDescent="0.25">
      <c r="A377" s="108"/>
      <c r="B377" s="149" t="s">
        <v>726</v>
      </c>
      <c r="C377" s="114" t="s">
        <v>629</v>
      </c>
      <c r="D377" s="110" t="s">
        <v>98</v>
      </c>
      <c r="E377" s="111">
        <v>20</v>
      </c>
      <c r="F377" s="520">
        <v>749316</v>
      </c>
      <c r="G377" s="150">
        <f t="shared" si="28"/>
        <v>14986320</v>
      </c>
      <c r="I377" s="86">
        <f>'Presupuesto Oficial - OBRA'!E376</f>
        <v>20</v>
      </c>
      <c r="J377" s="457">
        <f t="shared" si="25"/>
        <v>0</v>
      </c>
    </row>
    <row r="378" spans="1:10" s="113" customFormat="1" ht="47.25" x14ac:dyDescent="0.25">
      <c r="A378" s="108"/>
      <c r="B378" s="149" t="s">
        <v>727</v>
      </c>
      <c r="C378" s="114" t="s">
        <v>728</v>
      </c>
      <c r="D378" s="110" t="s">
        <v>98</v>
      </c>
      <c r="E378" s="111">
        <v>50</v>
      </c>
      <c r="F378" s="520">
        <v>391837</v>
      </c>
      <c r="G378" s="150">
        <f t="shared" si="28"/>
        <v>19591850</v>
      </c>
      <c r="I378" s="86">
        <f>'Presupuesto Oficial - OBRA'!E377</f>
        <v>50</v>
      </c>
      <c r="J378" s="457">
        <f t="shared" si="25"/>
        <v>0</v>
      </c>
    </row>
    <row r="379" spans="1:10" ht="30" customHeight="1" thickBot="1" x14ac:dyDescent="0.3">
      <c r="A379" s="81"/>
      <c r="B379" s="158"/>
      <c r="C379" s="101" t="s">
        <v>470</v>
      </c>
      <c r="D379" s="102"/>
      <c r="E379" s="102"/>
      <c r="F379" s="506"/>
      <c r="G379" s="152">
        <f>SUM(G326:G378)</f>
        <v>2091332588.5999999</v>
      </c>
      <c r="I379" s="86">
        <f>'Presupuesto Oficial - OBRA'!E378</f>
        <v>0</v>
      </c>
      <c r="J379" s="457">
        <f t="shared" si="25"/>
        <v>0</v>
      </c>
    </row>
    <row r="380" spans="1:10" ht="30" customHeight="1" thickTop="1" thickBot="1" x14ac:dyDescent="0.3">
      <c r="A380" s="81"/>
      <c r="B380" s="168"/>
      <c r="C380" s="128"/>
      <c r="D380" s="126"/>
      <c r="E380" s="126"/>
      <c r="F380" s="510"/>
      <c r="G380" s="521"/>
      <c r="I380" s="86">
        <f>'Presupuesto Oficial - OBRA'!E379</f>
        <v>0</v>
      </c>
      <c r="J380" s="457">
        <f t="shared" si="25"/>
        <v>0</v>
      </c>
    </row>
    <row r="381" spans="1:10" ht="30" customHeight="1" x14ac:dyDescent="0.25">
      <c r="A381" s="81"/>
      <c r="B381" s="169"/>
      <c r="C381" s="590" t="s">
        <v>36</v>
      </c>
      <c r="D381" s="591"/>
      <c r="E381" s="592"/>
      <c r="F381" s="522"/>
      <c r="G381" s="523">
        <f>G379+G323+G320+G284+G277+G244+G233+G230+G226+G215+G196+G192+G93+G82+G77+G72+G67+G56+G51+G47+G31</f>
        <v>19883003320.839203</v>
      </c>
      <c r="I381" s="86">
        <f>'Presupuesto Oficial - OBRA'!E380</f>
        <v>0</v>
      </c>
      <c r="J381" s="457">
        <f t="shared" si="25"/>
        <v>0</v>
      </c>
    </row>
    <row r="382" spans="1:10" ht="30" customHeight="1" x14ac:dyDescent="0.25">
      <c r="A382" s="81"/>
      <c r="B382" s="149"/>
      <c r="C382" s="587" t="s">
        <v>37</v>
      </c>
      <c r="D382" s="593"/>
      <c r="E382" s="594"/>
      <c r="F382" s="132">
        <v>0.22</v>
      </c>
      <c r="G382" s="524">
        <f>G381*F382</f>
        <v>4374260730.5846243</v>
      </c>
      <c r="I382" s="86">
        <f>'Presupuesto Oficial - OBRA'!E381</f>
        <v>0</v>
      </c>
      <c r="J382" s="457">
        <f t="shared" si="25"/>
        <v>0</v>
      </c>
    </row>
    <row r="383" spans="1:10" ht="30" customHeight="1" x14ac:dyDescent="0.25">
      <c r="A383" s="81"/>
      <c r="B383" s="149"/>
      <c r="C383" s="587" t="s">
        <v>38</v>
      </c>
      <c r="D383" s="593"/>
      <c r="E383" s="594"/>
      <c r="F383" s="132">
        <v>0.04</v>
      </c>
      <c r="G383" s="524">
        <f>G381*F383</f>
        <v>795320132.8335681</v>
      </c>
      <c r="I383" s="86">
        <f>'Presupuesto Oficial - OBRA'!E382</f>
        <v>0</v>
      </c>
      <c r="J383" s="457">
        <f t="shared" si="25"/>
        <v>0</v>
      </c>
    </row>
    <row r="384" spans="1:10" ht="30" customHeight="1" x14ac:dyDescent="0.25">
      <c r="A384" s="81"/>
      <c r="B384" s="149"/>
      <c r="C384" s="587" t="s">
        <v>39</v>
      </c>
      <c r="D384" s="593"/>
      <c r="E384" s="594"/>
      <c r="F384" s="132">
        <v>0.04</v>
      </c>
      <c r="G384" s="524">
        <f>G381*F384</f>
        <v>795320132.8335681</v>
      </c>
      <c r="I384" s="86">
        <f>'Presupuesto Oficial - OBRA'!E383</f>
        <v>0</v>
      </c>
      <c r="J384" s="457">
        <f t="shared" si="25"/>
        <v>0</v>
      </c>
    </row>
    <row r="385" spans="1:10" ht="30" customHeight="1" x14ac:dyDescent="0.25">
      <c r="A385" s="81"/>
      <c r="B385" s="149"/>
      <c r="C385" s="587" t="s">
        <v>40</v>
      </c>
      <c r="D385" s="593"/>
      <c r="E385" s="594"/>
      <c r="F385" s="133"/>
      <c r="G385" s="525">
        <f>SUM(G382:G384)</f>
        <v>5964900996.2517605</v>
      </c>
      <c r="I385" s="86">
        <f>'Presupuesto Oficial - OBRA'!E384</f>
        <v>0</v>
      </c>
      <c r="J385" s="457">
        <f t="shared" si="25"/>
        <v>0</v>
      </c>
    </row>
    <row r="386" spans="1:10" ht="30" customHeight="1" x14ac:dyDescent="0.25">
      <c r="A386" s="81"/>
      <c r="B386" s="149"/>
      <c r="C386" s="587" t="s">
        <v>772</v>
      </c>
      <c r="D386" s="588"/>
      <c r="E386" s="589"/>
      <c r="F386" s="500">
        <v>0.19</v>
      </c>
      <c r="G386" s="526">
        <f>G384*F386</f>
        <v>151110825.23837793</v>
      </c>
      <c r="I386" s="86">
        <f>'Presupuesto Oficial - OBRA'!E385</f>
        <v>0</v>
      </c>
      <c r="J386" s="457">
        <f t="shared" si="25"/>
        <v>0</v>
      </c>
    </row>
    <row r="387" spans="1:10" ht="30" customHeight="1" thickBot="1" x14ac:dyDescent="0.3">
      <c r="A387" s="81"/>
      <c r="B387" s="172"/>
      <c r="C387" s="579" t="s">
        <v>773</v>
      </c>
      <c r="D387" s="580"/>
      <c r="E387" s="581"/>
      <c r="F387" s="527"/>
      <c r="G387" s="528">
        <f>G381+G385+G386</f>
        <v>25999015142.329342</v>
      </c>
      <c r="I387" s="86">
        <f>'Presupuesto Oficial - OBRA'!E386</f>
        <v>0</v>
      </c>
      <c r="J387" s="457">
        <f t="shared" si="25"/>
        <v>0</v>
      </c>
    </row>
    <row r="388" spans="1:10" ht="15.75" customHeight="1" x14ac:dyDescent="0.25">
      <c r="A388" s="81"/>
      <c r="B388" s="81"/>
      <c r="C388" s="115"/>
      <c r="D388" s="81"/>
      <c r="E388" s="81"/>
      <c r="F388" s="93"/>
      <c r="G388" s="93"/>
    </row>
    <row r="389" spans="1:10" ht="15.75" customHeight="1" x14ac:dyDescent="0.25">
      <c r="A389" s="134"/>
      <c r="B389" s="81"/>
      <c r="C389" s="135"/>
      <c r="D389" s="134"/>
      <c r="E389" s="134"/>
      <c r="F389" s="136"/>
      <c r="G389" s="136"/>
    </row>
    <row r="390" spans="1:10" ht="15.75" customHeight="1" x14ac:dyDescent="0.25">
      <c r="A390" s="81"/>
      <c r="B390" s="134"/>
      <c r="C390" s="115"/>
      <c r="D390" s="81"/>
      <c r="E390" s="81"/>
      <c r="F390" s="93"/>
      <c r="G390" s="93"/>
    </row>
    <row r="391" spans="1:10" ht="15.75" customHeight="1" x14ac:dyDescent="0.25">
      <c r="A391" s="81"/>
      <c r="B391" s="81"/>
      <c r="C391" s="115"/>
      <c r="D391" s="81"/>
      <c r="E391" s="81"/>
      <c r="F391" s="93"/>
      <c r="G391" s="93"/>
    </row>
    <row r="392" spans="1:10" ht="15.75" customHeight="1" x14ac:dyDescent="0.25">
      <c r="A392" s="81"/>
      <c r="B392" s="81"/>
      <c r="C392" s="115"/>
      <c r="D392" s="81"/>
      <c r="E392" s="81"/>
      <c r="F392" s="93"/>
      <c r="G392" s="93"/>
    </row>
    <row r="393" spans="1:10" ht="15.75" customHeight="1" x14ac:dyDescent="0.25">
      <c r="A393" s="81"/>
      <c r="B393" s="81"/>
      <c r="C393" s="115"/>
      <c r="D393" s="81"/>
      <c r="E393" s="81"/>
      <c r="F393" s="93"/>
      <c r="G393" s="93"/>
    </row>
    <row r="394" spans="1:10" ht="15.75" customHeight="1" x14ac:dyDescent="0.25">
      <c r="A394" s="81"/>
      <c r="B394" s="81"/>
      <c r="C394" s="115"/>
      <c r="D394" s="81"/>
      <c r="E394" s="81"/>
      <c r="F394" s="93"/>
      <c r="G394" s="93"/>
    </row>
    <row r="395" spans="1:10" ht="15.75" customHeight="1" x14ac:dyDescent="0.25">
      <c r="A395" s="81"/>
      <c r="B395" s="81"/>
      <c r="C395" s="115"/>
      <c r="D395" s="81"/>
      <c r="E395" s="81"/>
      <c r="F395" s="139"/>
      <c r="G395" s="139"/>
    </row>
    <row r="396" spans="1:10" ht="15.75" customHeight="1" x14ac:dyDescent="0.25">
      <c r="A396" s="81"/>
      <c r="B396" s="81"/>
      <c r="C396" s="115"/>
      <c r="D396" s="81"/>
      <c r="E396" s="81"/>
      <c r="F396" s="139"/>
      <c r="G396" s="139"/>
    </row>
    <row r="397" spans="1:10" ht="15.75" customHeight="1" x14ac:dyDescent="0.25">
      <c r="A397" s="81"/>
      <c r="B397" s="81"/>
      <c r="C397" s="115"/>
      <c r="D397" s="81"/>
      <c r="E397" s="81"/>
      <c r="F397" s="139"/>
      <c r="G397" s="139"/>
    </row>
    <row r="398" spans="1:10" ht="15.75" customHeight="1" x14ac:dyDescent="0.25">
      <c r="A398" s="81"/>
      <c r="B398" s="81"/>
      <c r="C398" s="115"/>
      <c r="D398" s="81"/>
      <c r="E398" s="81"/>
      <c r="F398" s="139"/>
      <c r="G398" s="139"/>
    </row>
    <row r="399" spans="1:10" ht="15.75" customHeight="1" x14ac:dyDescent="0.25">
      <c r="A399" s="81"/>
      <c r="B399" s="81"/>
      <c r="C399" s="115"/>
      <c r="D399" s="81"/>
      <c r="E399" s="81"/>
      <c r="F399" s="139"/>
      <c r="G399" s="139"/>
    </row>
    <row r="400" spans="1:10" ht="15.75" customHeight="1" x14ac:dyDescent="0.25">
      <c r="A400" s="81"/>
      <c r="B400" s="81"/>
      <c r="C400" s="115"/>
      <c r="D400" s="81"/>
      <c r="E400" s="81"/>
      <c r="F400" s="140"/>
      <c r="G400" s="140"/>
    </row>
    <row r="401" spans="2:2" ht="15" customHeight="1" x14ac:dyDescent="0.25">
      <c r="B401" s="81"/>
    </row>
  </sheetData>
  <mergeCells count="9">
    <mergeCell ref="C385:E385"/>
    <mergeCell ref="C386:E386"/>
    <mergeCell ref="C387:E387"/>
    <mergeCell ref="B3:G3"/>
    <mergeCell ref="B5:G5"/>
    <mergeCell ref="C381:E381"/>
    <mergeCell ref="C382:E382"/>
    <mergeCell ref="C383:E383"/>
    <mergeCell ref="C384:E38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00"/>
  <sheetViews>
    <sheetView view="pageBreakPreview" topLeftCell="A30" zoomScale="80" zoomScaleNormal="60" zoomScaleSheetLayoutView="80" workbookViewId="0">
      <selection activeCell="K7" sqref="K7"/>
    </sheetView>
  </sheetViews>
  <sheetFormatPr baseColWidth="10" defaultColWidth="12.625" defaultRowHeight="15" customHeight="1" x14ac:dyDescent="0.25"/>
  <cols>
    <col min="1" max="1" width="3.125" style="86" customWidth="1"/>
    <col min="2" max="2" width="10.875" style="86" customWidth="1"/>
    <col min="3" max="3" width="83.375" style="86" customWidth="1"/>
    <col min="4" max="4" width="13" style="86" customWidth="1"/>
    <col min="5" max="5" width="16.125" style="86" customWidth="1"/>
    <col min="6" max="6" width="24.625" style="86" bestFit="1" customWidth="1"/>
    <col min="7" max="7" width="24.5" style="86" bestFit="1" customWidth="1"/>
    <col min="8" max="8" width="19.625" style="86" hidden="1" customWidth="1"/>
    <col min="9" max="9" width="16.875" style="86" hidden="1" customWidth="1"/>
    <col min="10" max="11" width="14.125" style="86" bestFit="1" customWidth="1"/>
    <col min="12" max="13" width="14.625" style="86" bestFit="1" customWidth="1"/>
    <col min="14" max="16384" width="12.625" style="86"/>
  </cols>
  <sheetData>
    <row r="1" spans="1:11" ht="15.75" customHeight="1" thickBot="1" x14ac:dyDescent="0.3">
      <c r="A1" s="81"/>
      <c r="B1" s="81"/>
      <c r="C1" s="115"/>
      <c r="D1" s="81"/>
      <c r="E1" s="81"/>
      <c r="F1" s="93"/>
      <c r="G1" s="93"/>
    </row>
    <row r="2" spans="1:11" ht="31.5" customHeight="1" thickBot="1" x14ac:dyDescent="0.3">
      <c r="A2" s="81"/>
      <c r="B2" s="595" t="s">
        <v>43</v>
      </c>
      <c r="C2" s="596"/>
      <c r="D2" s="596"/>
      <c r="E2" s="596"/>
      <c r="F2" s="596"/>
      <c r="G2" s="597"/>
    </row>
    <row r="3" spans="1:11" ht="15.75" customHeight="1" thickBot="1" x14ac:dyDescent="0.3">
      <c r="A3" s="81"/>
      <c r="B3" s="81"/>
      <c r="C3" s="115"/>
      <c r="D3" s="81"/>
      <c r="E3" s="81"/>
      <c r="F3" s="93"/>
      <c r="G3" s="93"/>
    </row>
    <row r="4" spans="1:11" ht="58.5" customHeight="1" thickBot="1" x14ac:dyDescent="0.3">
      <c r="A4" s="81"/>
      <c r="B4" s="584" t="s">
        <v>44</v>
      </c>
      <c r="C4" s="585"/>
      <c r="D4" s="585"/>
      <c r="E4" s="585"/>
      <c r="F4" s="585"/>
      <c r="G4" s="586"/>
      <c r="H4" s="454">
        <v>0.98499999999999999</v>
      </c>
    </row>
    <row r="5" spans="1:11" ht="34.5" customHeight="1" thickBot="1" x14ac:dyDescent="0.3">
      <c r="A5" s="81"/>
      <c r="B5" s="145" t="s">
        <v>47</v>
      </c>
      <c r="C5" s="116" t="s">
        <v>48</v>
      </c>
      <c r="D5" s="117" t="s">
        <v>49</v>
      </c>
      <c r="E5" s="117" t="s">
        <v>50</v>
      </c>
      <c r="F5" s="118" t="s">
        <v>51</v>
      </c>
      <c r="G5" s="146" t="s">
        <v>52</v>
      </c>
      <c r="H5" s="455">
        <v>0.98</v>
      </c>
    </row>
    <row r="6" spans="1:11" ht="30" customHeight="1" x14ac:dyDescent="0.25">
      <c r="A6" s="81"/>
      <c r="B6" s="147">
        <v>1</v>
      </c>
      <c r="C6" s="119" t="s">
        <v>53</v>
      </c>
      <c r="D6" s="120"/>
      <c r="E6" s="120"/>
      <c r="F6" s="121"/>
      <c r="G6" s="148"/>
    </row>
    <row r="7" spans="1:11" ht="30" customHeight="1" x14ac:dyDescent="0.25">
      <c r="A7" s="81"/>
      <c r="B7" s="149" t="s">
        <v>54</v>
      </c>
      <c r="C7" s="94" t="s">
        <v>55</v>
      </c>
      <c r="D7" s="83" t="s">
        <v>56</v>
      </c>
      <c r="E7" s="89">
        <v>11553</v>
      </c>
      <c r="F7" s="124">
        <f>ROUND('[125]Presupuesto - OBRA'!F7*$H$4,0)</f>
        <v>2418</v>
      </c>
      <c r="G7" s="150">
        <f>F7*E7</f>
        <v>27935154</v>
      </c>
      <c r="H7" s="441">
        <f>G7-'[125]Presupuesto - OBRA'!G7</f>
        <v>-427461</v>
      </c>
      <c r="I7" s="456">
        <f>F7/'[125]Presupuesto - OBRA'!F7</f>
        <v>0.98492871690427697</v>
      </c>
      <c r="J7" s="86">
        <f>'Presupuesto Oficial - OBRA'!E7</f>
        <v>11553</v>
      </c>
      <c r="K7" s="457">
        <f>+ROUND(J7-E7,2)</f>
        <v>0</v>
      </c>
    </row>
    <row r="8" spans="1:11" ht="30" customHeight="1" x14ac:dyDescent="0.25">
      <c r="A8" s="81"/>
      <c r="B8" s="149" t="s">
        <v>57</v>
      </c>
      <c r="C8" s="94" t="s">
        <v>58</v>
      </c>
      <c r="D8" s="83" t="s">
        <v>59</v>
      </c>
      <c r="E8" s="89">
        <v>879</v>
      </c>
      <c r="F8" s="124">
        <f>ROUND('[125]Presupuesto - OBRA'!F8*$H$4,0)</f>
        <v>13493</v>
      </c>
      <c r="G8" s="150">
        <f t="shared" ref="G8:G29" si="0">F8*E8</f>
        <v>11860347</v>
      </c>
      <c r="H8" s="441">
        <f>G8-'[125]Presupuesto - OBRA'!G8</f>
        <v>-180195</v>
      </c>
      <c r="I8" s="456">
        <f>F8/'[125]Presupuesto - OBRA'!F8</f>
        <v>0.98503431157833266</v>
      </c>
      <c r="J8" s="86">
        <f>'Presupuesto Oficial - OBRA'!E8</f>
        <v>879</v>
      </c>
      <c r="K8" s="457">
        <f t="shared" ref="K8:K71" si="1">+ROUND(J8-E8,2)</f>
        <v>0</v>
      </c>
    </row>
    <row r="9" spans="1:11" ht="30" customHeight="1" x14ac:dyDescent="0.25">
      <c r="A9" s="81"/>
      <c r="B9" s="149" t="s">
        <v>60</v>
      </c>
      <c r="C9" s="91" t="s">
        <v>61</v>
      </c>
      <c r="D9" s="95" t="s">
        <v>56</v>
      </c>
      <c r="E9" s="96">
        <v>135</v>
      </c>
      <c r="F9" s="124">
        <f>ROUND('[125]Presupuesto - OBRA'!F9*$H$4,0)</f>
        <v>279917</v>
      </c>
      <c r="G9" s="150">
        <f t="shared" si="0"/>
        <v>37788795</v>
      </c>
      <c r="H9" s="441">
        <f>G9-'[125]Presupuesto - OBRA'!G9</f>
        <v>-575505</v>
      </c>
      <c r="I9" s="456">
        <f>F9/'[125]Presupuesto - OBRA'!F9</f>
        <v>0.98499894433105784</v>
      </c>
      <c r="J9" s="86">
        <f>'Presupuesto Oficial - OBRA'!E9</f>
        <v>135</v>
      </c>
      <c r="K9" s="457">
        <f t="shared" si="1"/>
        <v>0</v>
      </c>
    </row>
    <row r="10" spans="1:11" ht="30" customHeight="1" x14ac:dyDescent="0.25">
      <c r="A10" s="81"/>
      <c r="B10" s="149" t="s">
        <v>62</v>
      </c>
      <c r="C10" s="91" t="s">
        <v>63</v>
      </c>
      <c r="D10" s="95" t="s">
        <v>64</v>
      </c>
      <c r="E10" s="96">
        <v>2065.2200000000003</v>
      </c>
      <c r="F10" s="124">
        <f>ROUND('[125]Presupuesto - OBRA'!F10*$H$4,0)</f>
        <v>31520</v>
      </c>
      <c r="G10" s="150">
        <f t="shared" si="0"/>
        <v>65095734.400000006</v>
      </c>
      <c r="H10" s="441">
        <f>G10-'[125]Presupuesto - OBRA'!G10</f>
        <v>-991305.60000000149</v>
      </c>
      <c r="I10" s="456">
        <f>F10/'[125]Presupuesto - OBRA'!F10</f>
        <v>0.98499999999999999</v>
      </c>
      <c r="J10" s="86">
        <f>'Presupuesto Oficial - OBRA'!E10</f>
        <v>2065.2200000000003</v>
      </c>
      <c r="K10" s="457">
        <f t="shared" si="1"/>
        <v>0</v>
      </c>
    </row>
    <row r="11" spans="1:11" ht="30" customHeight="1" x14ac:dyDescent="0.25">
      <c r="A11" s="81"/>
      <c r="B11" s="149" t="s">
        <v>65</v>
      </c>
      <c r="C11" s="94" t="s">
        <v>66</v>
      </c>
      <c r="D11" s="83" t="s">
        <v>56</v>
      </c>
      <c r="E11" s="89">
        <v>7219</v>
      </c>
      <c r="F11" s="124">
        <f>ROUND('[125]Presupuesto - OBRA'!F11*$H$4,0)</f>
        <v>7068</v>
      </c>
      <c r="G11" s="150">
        <f t="shared" si="0"/>
        <v>51023892</v>
      </c>
      <c r="H11" s="441">
        <f>G11-'[125]Presupuesto - OBRA'!G11</f>
        <v>-779652</v>
      </c>
      <c r="I11" s="456">
        <f>F11/'[125]Presupuesto - OBRA'!F11</f>
        <v>0.98494983277591974</v>
      </c>
      <c r="J11" s="86">
        <f>'Presupuesto Oficial - OBRA'!E11</f>
        <v>7219</v>
      </c>
      <c r="K11" s="457">
        <f t="shared" si="1"/>
        <v>0</v>
      </c>
    </row>
    <row r="12" spans="1:11" ht="30" customHeight="1" x14ac:dyDescent="0.25">
      <c r="A12" s="81"/>
      <c r="B12" s="149" t="s">
        <v>67</v>
      </c>
      <c r="C12" s="94" t="s">
        <v>68</v>
      </c>
      <c r="D12" s="83" t="s">
        <v>64</v>
      </c>
      <c r="E12" s="89">
        <v>15.5</v>
      </c>
      <c r="F12" s="124">
        <f>ROUND('[125]Presupuesto - OBRA'!F12*$H$4,0)</f>
        <v>187888</v>
      </c>
      <c r="G12" s="150">
        <f t="shared" si="0"/>
        <v>2912264</v>
      </c>
      <c r="H12" s="441">
        <f>G12-'[125]Presupuesto - OBRA'!G12</f>
        <v>-44345.5</v>
      </c>
      <c r="I12" s="456">
        <f>F12/'[125]Presupuesto - OBRA'!F12</f>
        <v>0.98500123198548883</v>
      </c>
      <c r="J12" s="86">
        <f>'Presupuesto Oficial - OBRA'!E12</f>
        <v>15.5</v>
      </c>
      <c r="K12" s="457">
        <f t="shared" si="1"/>
        <v>0</v>
      </c>
    </row>
    <row r="13" spans="1:11" ht="30" customHeight="1" x14ac:dyDescent="0.25">
      <c r="A13" s="81"/>
      <c r="B13" s="149" t="s">
        <v>69</v>
      </c>
      <c r="C13" s="94" t="s">
        <v>70</v>
      </c>
      <c r="D13" s="83" t="s">
        <v>56</v>
      </c>
      <c r="E13" s="89">
        <v>125</v>
      </c>
      <c r="F13" s="124">
        <f>ROUND('[125]Presupuesto - OBRA'!F13*$H$4,0)</f>
        <v>12383</v>
      </c>
      <c r="G13" s="150">
        <f t="shared" si="0"/>
        <v>1547875</v>
      </c>
      <c r="H13" s="441">
        <f>G13-'[125]Presupuesto - OBRA'!G13</f>
        <v>-23625</v>
      </c>
      <c r="I13" s="456">
        <f>F13/'[125]Presupuesto - OBRA'!F13</f>
        <v>0.98496659242761697</v>
      </c>
      <c r="J13" s="86">
        <f>'Presupuesto Oficial - OBRA'!E13</f>
        <v>125</v>
      </c>
      <c r="K13" s="457">
        <f t="shared" si="1"/>
        <v>0</v>
      </c>
    </row>
    <row r="14" spans="1:11" ht="36" customHeight="1" x14ac:dyDescent="0.25">
      <c r="A14" s="81"/>
      <c r="B14" s="149" t="s">
        <v>71</v>
      </c>
      <c r="C14" s="94" t="s">
        <v>72</v>
      </c>
      <c r="D14" s="83" t="s">
        <v>56</v>
      </c>
      <c r="E14" s="89">
        <v>7928</v>
      </c>
      <c r="F14" s="124">
        <f>ROUND('[125]Presupuesto - OBRA'!F14*$H$4,0)</f>
        <v>10310</v>
      </c>
      <c r="G14" s="150">
        <f t="shared" si="0"/>
        <v>81737680</v>
      </c>
      <c r="H14" s="441">
        <f>G14-'[125]Presupuesto - OBRA'!G14</f>
        <v>-1244696</v>
      </c>
      <c r="I14" s="456">
        <f>F14/'[125]Presupuesto - OBRA'!F14</f>
        <v>0.98500047769179322</v>
      </c>
      <c r="J14" s="86">
        <f>'Presupuesto Oficial - OBRA'!E14</f>
        <v>7928</v>
      </c>
      <c r="K14" s="457">
        <f t="shared" si="1"/>
        <v>0</v>
      </c>
    </row>
    <row r="15" spans="1:11" ht="39" customHeight="1" x14ac:dyDescent="0.25">
      <c r="A15" s="81"/>
      <c r="B15" s="149" t="s">
        <v>73</v>
      </c>
      <c r="C15" s="91" t="s">
        <v>74</v>
      </c>
      <c r="D15" s="92" t="s">
        <v>64</v>
      </c>
      <c r="E15" s="89">
        <v>1033</v>
      </c>
      <c r="F15" s="124">
        <f>ROUND('[125]Presupuesto - OBRA'!F15*$H$4,0)</f>
        <v>27931</v>
      </c>
      <c r="G15" s="150">
        <f t="shared" si="0"/>
        <v>28852723</v>
      </c>
      <c r="H15" s="441">
        <f>G15-'[125]Presupuesto - OBRA'!G15</f>
        <v>-439025</v>
      </c>
      <c r="I15" s="456">
        <f>F15/'[125]Presupuesto - OBRA'!F15</f>
        <v>0.98501199040767384</v>
      </c>
      <c r="J15" s="86">
        <f>'Presupuesto Oficial - OBRA'!E15</f>
        <v>1033</v>
      </c>
      <c r="K15" s="457">
        <f t="shared" si="1"/>
        <v>0</v>
      </c>
    </row>
    <row r="16" spans="1:11" ht="39.75" customHeight="1" x14ac:dyDescent="0.25">
      <c r="A16" s="81"/>
      <c r="B16" s="149" t="s">
        <v>75</v>
      </c>
      <c r="C16" s="91" t="s">
        <v>76</v>
      </c>
      <c r="D16" s="92" t="s">
        <v>59</v>
      </c>
      <c r="E16" s="89">
        <v>1610</v>
      </c>
      <c r="F16" s="124">
        <f>ROUND('[125]Presupuesto - OBRA'!F16*$H$4,0)</f>
        <v>11269</v>
      </c>
      <c r="G16" s="150">
        <f t="shared" si="0"/>
        <v>18143090</v>
      </c>
      <c r="H16" s="441">
        <f>G16-'[125]Presupuesto - OBRA'!G16</f>
        <v>-276920</v>
      </c>
      <c r="I16" s="456">
        <f>F16/'[125]Presupuesto - OBRA'!F16</f>
        <v>0.98496634909535885</v>
      </c>
      <c r="J16" s="86">
        <f>'Presupuesto Oficial - OBRA'!E16</f>
        <v>1610</v>
      </c>
      <c r="K16" s="457">
        <f t="shared" si="1"/>
        <v>0</v>
      </c>
    </row>
    <row r="17" spans="1:11" ht="39.75" customHeight="1" x14ac:dyDescent="0.25">
      <c r="A17" s="81"/>
      <c r="B17" s="149" t="s">
        <v>77</v>
      </c>
      <c r="C17" s="91" t="s">
        <v>78</v>
      </c>
      <c r="D17" s="92" t="s">
        <v>64</v>
      </c>
      <c r="E17" s="89">
        <v>271.3</v>
      </c>
      <c r="F17" s="124">
        <f>ROUND('[125]Presupuesto - OBRA'!F17*$H$4,0)</f>
        <v>19881</v>
      </c>
      <c r="G17" s="150">
        <f t="shared" si="0"/>
        <v>5393715.2999999998</v>
      </c>
      <c r="H17" s="441">
        <f>G17-'[125]Presupuesto - OBRA'!G17</f>
        <v>-82203.900000000373</v>
      </c>
      <c r="I17" s="456">
        <f>F17/'[125]Presupuesto - OBRA'!F17</f>
        <v>0.98498810939357906</v>
      </c>
      <c r="J17" s="86">
        <f>'Presupuesto Oficial - OBRA'!E17</f>
        <v>271.3</v>
      </c>
      <c r="K17" s="457">
        <f t="shared" si="1"/>
        <v>0</v>
      </c>
    </row>
    <row r="18" spans="1:11" s="460" customFormat="1" ht="39.75" customHeight="1" x14ac:dyDescent="0.25">
      <c r="A18" s="458"/>
      <c r="B18" s="149" t="s">
        <v>79</v>
      </c>
      <c r="C18" s="91" t="s">
        <v>534</v>
      </c>
      <c r="D18" s="92" t="s">
        <v>64</v>
      </c>
      <c r="E18" s="459">
        <v>544</v>
      </c>
      <c r="F18" s="124">
        <f>ROUND('[125]Presupuesto - OBRA'!F18*$H$4,0)</f>
        <v>22409</v>
      </c>
      <c r="G18" s="150">
        <f t="shared" si="0"/>
        <v>12190496</v>
      </c>
      <c r="H18" s="441">
        <f>G18-'[125]Presupuesto - OBRA'!G18</f>
        <v>-185504</v>
      </c>
      <c r="I18" s="456">
        <f>F18/'[125]Presupuesto - OBRA'!F18</f>
        <v>0.98501098901098905</v>
      </c>
      <c r="J18" s="86">
        <f>'Presupuesto Oficial - OBRA'!E18</f>
        <v>544</v>
      </c>
      <c r="K18" s="457">
        <f t="shared" si="1"/>
        <v>0</v>
      </c>
    </row>
    <row r="19" spans="1:11" ht="30" customHeight="1" x14ac:dyDescent="0.25">
      <c r="A19" s="81"/>
      <c r="B19" s="149" t="s">
        <v>81</v>
      </c>
      <c r="C19" s="91" t="s">
        <v>80</v>
      </c>
      <c r="D19" s="92" t="s">
        <v>64</v>
      </c>
      <c r="E19" s="89">
        <v>2667.8</v>
      </c>
      <c r="F19" s="124">
        <f>ROUND('[125]Presupuesto - OBRA'!F19*$H$4,0)</f>
        <v>73649</v>
      </c>
      <c r="G19" s="150">
        <f t="shared" si="0"/>
        <v>196480802.20000002</v>
      </c>
      <c r="H19" s="441">
        <f>G19-'[125]Presupuesto - OBRA'!G19</f>
        <v>-2993271.599999994</v>
      </c>
      <c r="I19" s="456">
        <f>F19/'[125]Presupuesto - OBRA'!F19</f>
        <v>0.98499418223642854</v>
      </c>
      <c r="J19" s="86">
        <f>'Presupuesto Oficial - OBRA'!E19</f>
        <v>2667.8</v>
      </c>
      <c r="K19" s="457">
        <f t="shared" si="1"/>
        <v>0</v>
      </c>
    </row>
    <row r="20" spans="1:11" ht="30" customHeight="1" x14ac:dyDescent="0.25">
      <c r="A20" s="81"/>
      <c r="B20" s="149" t="s">
        <v>83</v>
      </c>
      <c r="C20" s="91" t="s">
        <v>82</v>
      </c>
      <c r="D20" s="92" t="s">
        <v>64</v>
      </c>
      <c r="E20" s="89">
        <v>268.89999999999998</v>
      </c>
      <c r="F20" s="124">
        <f>ROUND('[125]Presupuesto - OBRA'!F20*$H$4,0)</f>
        <v>29450</v>
      </c>
      <c r="G20" s="150">
        <f t="shared" si="0"/>
        <v>7919104.9999999991</v>
      </c>
      <c r="H20" s="441">
        <f>G20-'[125]Presupuesto - OBRA'!G20</f>
        <v>-120467.20000000019</v>
      </c>
      <c r="I20" s="456">
        <f>F20/'[125]Presupuesto - OBRA'!F20</f>
        <v>0.98501572011505789</v>
      </c>
      <c r="J20" s="86">
        <f>'Presupuesto Oficial - OBRA'!E20</f>
        <v>268.89999999999998</v>
      </c>
      <c r="K20" s="457">
        <f t="shared" si="1"/>
        <v>0</v>
      </c>
    </row>
    <row r="21" spans="1:11" ht="30" customHeight="1" x14ac:dyDescent="0.25">
      <c r="A21" s="81"/>
      <c r="B21" s="149" t="s">
        <v>86</v>
      </c>
      <c r="C21" s="91" t="s">
        <v>84</v>
      </c>
      <c r="D21" s="92" t="s">
        <v>85</v>
      </c>
      <c r="E21" s="89">
        <v>1</v>
      </c>
      <c r="F21" s="124">
        <f>ROUND('[125]Presupuesto - OBRA'!F21*$H$4,0)</f>
        <v>3964989</v>
      </c>
      <c r="G21" s="150">
        <f t="shared" si="0"/>
        <v>3964989</v>
      </c>
      <c r="H21" s="441">
        <f>G21-'[125]Presupuesto - OBRA'!G21</f>
        <v>-60381</v>
      </c>
      <c r="I21" s="456">
        <f>F21/'[125]Presupuesto - OBRA'!F21</f>
        <v>0.98499988820903417</v>
      </c>
      <c r="J21" s="86">
        <f>'Presupuesto Oficial - OBRA'!E21</f>
        <v>1</v>
      </c>
      <c r="K21" s="457">
        <f t="shared" si="1"/>
        <v>0</v>
      </c>
    </row>
    <row r="22" spans="1:11" ht="30" customHeight="1" x14ac:dyDescent="0.25">
      <c r="A22" s="81"/>
      <c r="B22" s="149" t="s">
        <v>88</v>
      </c>
      <c r="C22" s="91" t="s">
        <v>87</v>
      </c>
      <c r="D22" s="92" t="s">
        <v>85</v>
      </c>
      <c r="E22" s="89">
        <v>1</v>
      </c>
      <c r="F22" s="124">
        <f>ROUND('[125]Presupuesto - OBRA'!F22*$H$4,0)</f>
        <v>2990214</v>
      </c>
      <c r="G22" s="150">
        <f t="shared" si="0"/>
        <v>2990214</v>
      </c>
      <c r="H22" s="441">
        <f>G22-'[125]Presupuesto - OBRA'!G22</f>
        <v>-45536</v>
      </c>
      <c r="I22" s="456">
        <f>F22/'[125]Presupuesto - OBRA'!F22</f>
        <v>0.98500008235197234</v>
      </c>
      <c r="J22" s="86">
        <f>'Presupuesto Oficial - OBRA'!E22</f>
        <v>1</v>
      </c>
      <c r="K22" s="457">
        <f t="shared" si="1"/>
        <v>0</v>
      </c>
    </row>
    <row r="23" spans="1:11" ht="30" customHeight="1" x14ac:dyDescent="0.25">
      <c r="A23" s="81"/>
      <c r="B23" s="149" t="s">
        <v>90</v>
      </c>
      <c r="C23" s="91" t="s">
        <v>89</v>
      </c>
      <c r="D23" s="92" t="s">
        <v>85</v>
      </c>
      <c r="E23" s="89">
        <v>1</v>
      </c>
      <c r="F23" s="124">
        <f>ROUND('[125]Presupuesto - OBRA'!F23*$H$4,0)</f>
        <v>32948959</v>
      </c>
      <c r="G23" s="150">
        <f t="shared" si="0"/>
        <v>32948959</v>
      </c>
      <c r="H23" s="441">
        <f>G23-'[125]Presupuesto - OBRA'!G23</f>
        <v>-501761</v>
      </c>
      <c r="I23" s="456">
        <f>F23/'[125]Presupuesto - OBRA'!F23</f>
        <v>0.98499999402105543</v>
      </c>
      <c r="J23" s="86">
        <f>'Presupuesto Oficial - OBRA'!E23</f>
        <v>1</v>
      </c>
      <c r="K23" s="457">
        <f t="shared" si="1"/>
        <v>0</v>
      </c>
    </row>
    <row r="24" spans="1:11" ht="30" customHeight="1" x14ac:dyDescent="0.25">
      <c r="A24" s="81"/>
      <c r="B24" s="149" t="s">
        <v>92</v>
      </c>
      <c r="C24" s="91" t="s">
        <v>91</v>
      </c>
      <c r="D24" s="92" t="s">
        <v>85</v>
      </c>
      <c r="E24" s="89">
        <v>1</v>
      </c>
      <c r="F24" s="124">
        <f>ROUND('[125]Presupuesto - OBRA'!F24*$H$4,0)</f>
        <v>29333960</v>
      </c>
      <c r="G24" s="150">
        <f t="shared" si="0"/>
        <v>29333960</v>
      </c>
      <c r="H24" s="441">
        <f>G24-'[125]Presupuesto - OBRA'!G24</f>
        <v>-446710</v>
      </c>
      <c r="I24" s="456">
        <f>F24/'[125]Presupuesto - OBRA'!F24</f>
        <v>0.98500000167894142</v>
      </c>
      <c r="J24" s="86">
        <f>'Presupuesto Oficial - OBRA'!E24</f>
        <v>1</v>
      </c>
      <c r="K24" s="457">
        <f t="shared" si="1"/>
        <v>0</v>
      </c>
    </row>
    <row r="25" spans="1:11" ht="30" customHeight="1" x14ac:dyDescent="0.25">
      <c r="A25" s="81"/>
      <c r="B25" s="149" t="s">
        <v>93</v>
      </c>
      <c r="C25" s="91" t="s">
        <v>518</v>
      </c>
      <c r="D25" s="92" t="s">
        <v>56</v>
      </c>
      <c r="E25" s="89">
        <v>259</v>
      </c>
      <c r="F25" s="124">
        <f>ROUND('[125]Presupuesto - OBRA'!F25*$H$4,0)</f>
        <v>23226</v>
      </c>
      <c r="G25" s="150">
        <f t="shared" si="0"/>
        <v>6015534</v>
      </c>
      <c r="H25" s="441">
        <f>G25-'[125]Presupuesto - OBRA'!G25</f>
        <v>-91686</v>
      </c>
      <c r="I25" s="456">
        <f>F25/'[125]Presupuesto - OBRA'!F25</f>
        <v>0.98498727735368952</v>
      </c>
      <c r="J25" s="86">
        <f>'Presupuesto Oficial - OBRA'!E25</f>
        <v>259</v>
      </c>
      <c r="K25" s="457">
        <f t="shared" si="1"/>
        <v>0</v>
      </c>
    </row>
    <row r="26" spans="1:11" ht="30" customHeight="1" x14ac:dyDescent="0.25">
      <c r="A26" s="81"/>
      <c r="B26" s="149" t="s">
        <v>94</v>
      </c>
      <c r="C26" s="91" t="s">
        <v>1010</v>
      </c>
      <c r="D26" s="92" t="s">
        <v>56</v>
      </c>
      <c r="E26" s="89">
        <v>82</v>
      </c>
      <c r="F26" s="124">
        <f>ROUND('[125]Presupuesto - OBRA'!F26*$H$4,0)</f>
        <v>12381</v>
      </c>
      <c r="G26" s="150">
        <f t="shared" si="0"/>
        <v>1015242</v>
      </c>
      <c r="H26" s="441">
        <f>G26-'[125]Presupuesto - OBRA'!G26</f>
        <v>-15498</v>
      </c>
      <c r="I26" s="456">
        <f>F26/'[125]Presupuesto - OBRA'!F26</f>
        <v>0.98496420047732702</v>
      </c>
      <c r="J26" s="86">
        <f>'Presupuesto Oficial - OBRA'!E26</f>
        <v>82</v>
      </c>
      <c r="K26" s="457">
        <f t="shared" si="1"/>
        <v>0</v>
      </c>
    </row>
    <row r="27" spans="1:11" ht="30" customHeight="1" x14ac:dyDescent="0.25">
      <c r="A27" s="81"/>
      <c r="B27" s="149" t="s">
        <v>96</v>
      </c>
      <c r="C27" s="91" t="s">
        <v>95</v>
      </c>
      <c r="D27" s="92" t="s">
        <v>64</v>
      </c>
      <c r="E27" s="89">
        <v>125</v>
      </c>
      <c r="F27" s="124">
        <f>ROUND('[125]Presupuesto - OBRA'!F27*$H$4,0)</f>
        <v>24477</v>
      </c>
      <c r="G27" s="150">
        <f t="shared" si="0"/>
        <v>3059625</v>
      </c>
      <c r="H27" s="441">
        <f>G27-'[125]Presupuesto - OBRA'!G27</f>
        <v>-46625</v>
      </c>
      <c r="I27" s="456">
        <f>F27/'[125]Presupuesto - OBRA'!F27</f>
        <v>0.98498993963782699</v>
      </c>
      <c r="J27" s="86">
        <f>'Presupuesto Oficial - OBRA'!E27</f>
        <v>125</v>
      </c>
      <c r="K27" s="457">
        <f t="shared" si="1"/>
        <v>0</v>
      </c>
    </row>
    <row r="28" spans="1:11" ht="30" customHeight="1" x14ac:dyDescent="0.25">
      <c r="A28" s="81"/>
      <c r="B28" s="149" t="s">
        <v>99</v>
      </c>
      <c r="C28" s="91" t="s">
        <v>97</v>
      </c>
      <c r="D28" s="92" t="s">
        <v>98</v>
      </c>
      <c r="E28" s="89">
        <v>275</v>
      </c>
      <c r="F28" s="124">
        <f>ROUND('[125]Presupuesto - OBRA'!F28*$H$4,0)</f>
        <v>24625</v>
      </c>
      <c r="G28" s="150">
        <f t="shared" si="0"/>
        <v>6771875</v>
      </c>
      <c r="H28" s="441">
        <f>G28-'[125]Presupuesto - OBRA'!G28</f>
        <v>-103125</v>
      </c>
      <c r="I28" s="456">
        <f>F28/'[125]Presupuesto - OBRA'!F28</f>
        <v>0.98499999999999999</v>
      </c>
      <c r="J28" s="86">
        <f>'Presupuesto Oficial - OBRA'!E28</f>
        <v>275</v>
      </c>
      <c r="K28" s="457">
        <f t="shared" si="1"/>
        <v>0</v>
      </c>
    </row>
    <row r="29" spans="1:11" ht="30" customHeight="1" x14ac:dyDescent="0.25">
      <c r="A29" s="81"/>
      <c r="B29" s="149" t="s">
        <v>750</v>
      </c>
      <c r="C29" s="91" t="s">
        <v>100</v>
      </c>
      <c r="D29" s="92" t="s">
        <v>59</v>
      </c>
      <c r="E29" s="89">
        <v>1096</v>
      </c>
      <c r="F29" s="124">
        <f>ROUND('[125]Presupuesto - OBRA'!F29*$H$4,0)</f>
        <v>7880</v>
      </c>
      <c r="G29" s="150">
        <f t="shared" si="0"/>
        <v>8636480</v>
      </c>
      <c r="H29" s="441">
        <f>G29-'[125]Presupuesto - OBRA'!G29</f>
        <v>-131520</v>
      </c>
      <c r="I29" s="456">
        <f>F29/'[125]Presupuesto - OBRA'!F29</f>
        <v>0.98499999999999999</v>
      </c>
      <c r="J29" s="86">
        <f>'Presupuesto Oficial - OBRA'!E29</f>
        <v>1096</v>
      </c>
      <c r="K29" s="457">
        <f t="shared" si="1"/>
        <v>0</v>
      </c>
    </row>
    <row r="30" spans="1:11" ht="30" customHeight="1" thickBot="1" x14ac:dyDescent="0.3">
      <c r="A30" s="81"/>
      <c r="B30" s="151"/>
      <c r="C30" s="101" t="s">
        <v>101</v>
      </c>
      <c r="D30" s="102"/>
      <c r="E30" s="102"/>
      <c r="F30" s="461"/>
      <c r="G30" s="152">
        <f>SUM(G7:G29)</f>
        <v>643618550.89999998</v>
      </c>
      <c r="I30" s="456" t="e">
        <f>F30/'[125]Presupuesto - OBRA'!F30</f>
        <v>#DIV/0!</v>
      </c>
      <c r="J30" s="86">
        <f>'Presupuesto Oficial - OBRA'!E30</f>
        <v>0</v>
      </c>
      <c r="K30" s="457">
        <f t="shared" si="1"/>
        <v>0</v>
      </c>
    </row>
    <row r="31" spans="1:11" ht="30" customHeight="1" thickTop="1" x14ac:dyDescent="0.25">
      <c r="A31" s="81"/>
      <c r="B31" s="153">
        <v>2</v>
      </c>
      <c r="C31" s="82" t="s">
        <v>102</v>
      </c>
      <c r="D31" s="83"/>
      <c r="E31" s="83"/>
      <c r="F31" s="124"/>
      <c r="G31" s="150"/>
      <c r="I31" s="456" t="e">
        <f>F31/'[125]Presupuesto - OBRA'!F31</f>
        <v>#DIV/0!</v>
      </c>
      <c r="J31" s="86">
        <f>'Presupuesto Oficial - OBRA'!E31</f>
        <v>0</v>
      </c>
      <c r="K31" s="457">
        <f t="shared" si="1"/>
        <v>0</v>
      </c>
    </row>
    <row r="32" spans="1:11" ht="30" customHeight="1" x14ac:dyDescent="0.25">
      <c r="A32" s="81"/>
      <c r="B32" s="149" t="s">
        <v>103</v>
      </c>
      <c r="C32" s="91" t="s">
        <v>104</v>
      </c>
      <c r="D32" s="92" t="s">
        <v>56</v>
      </c>
      <c r="E32" s="89">
        <v>374.2</v>
      </c>
      <c r="F32" s="124">
        <f>ROUND('[125]Presupuesto - OBRA'!F32*$H$4,0)</f>
        <v>32126</v>
      </c>
      <c r="G32" s="150">
        <f t="shared" ref="G32:G45" si="2">F32*E32</f>
        <v>12021549.199999999</v>
      </c>
      <c r="H32" s="441">
        <f>G32-'[125]Presupuesto - OBRA'!G32</f>
        <v>-182983.80000000075</v>
      </c>
      <c r="I32" s="456">
        <f>F32/'[125]Presupuesto - OBRA'!F32</f>
        <v>0.9850068986662579</v>
      </c>
      <c r="J32" s="86">
        <f>'Presupuesto Oficial - OBRA'!E32</f>
        <v>374.2</v>
      </c>
      <c r="K32" s="457">
        <f t="shared" si="1"/>
        <v>0</v>
      </c>
    </row>
    <row r="33" spans="1:11" ht="30" customHeight="1" x14ac:dyDescent="0.25">
      <c r="A33" s="81"/>
      <c r="B33" s="149" t="s">
        <v>105</v>
      </c>
      <c r="C33" s="91" t="s">
        <v>617</v>
      </c>
      <c r="D33" s="92" t="s">
        <v>64</v>
      </c>
      <c r="E33" s="89">
        <v>168.25</v>
      </c>
      <c r="F33" s="124">
        <f>ROUND('[125]Presupuesto - OBRA'!F33*$H$4,0)</f>
        <v>683371</v>
      </c>
      <c r="G33" s="150">
        <f t="shared" si="2"/>
        <v>114977170.75</v>
      </c>
      <c r="H33" s="441">
        <f>G33-'[125]Presupuesto - OBRA'!G33</f>
        <v>-1750977.75</v>
      </c>
      <c r="I33" s="456">
        <f>F33/'[125]Presupuesto - OBRA'!F33</f>
        <v>0.984999524343522</v>
      </c>
      <c r="J33" s="86">
        <f>'Presupuesto Oficial - OBRA'!E33</f>
        <v>168.25</v>
      </c>
      <c r="K33" s="457">
        <f t="shared" si="1"/>
        <v>0</v>
      </c>
    </row>
    <row r="34" spans="1:11" ht="30" customHeight="1" x14ac:dyDescent="0.25">
      <c r="A34" s="81"/>
      <c r="B34" s="149" t="s">
        <v>106</v>
      </c>
      <c r="C34" s="91" t="s">
        <v>618</v>
      </c>
      <c r="D34" s="92" t="s">
        <v>64</v>
      </c>
      <c r="E34" s="89">
        <v>52.5</v>
      </c>
      <c r="F34" s="124">
        <f>ROUND('[125]Presupuesto - OBRA'!F34*$H$4,0)</f>
        <v>737546</v>
      </c>
      <c r="G34" s="150">
        <f t="shared" si="2"/>
        <v>38721165</v>
      </c>
      <c r="H34" s="441">
        <f>G34-'[125]Presupuesto - OBRA'!G34</f>
        <v>-589680</v>
      </c>
      <c r="I34" s="456">
        <f>F34/'[125]Presupuesto - OBRA'!F34</f>
        <v>0.9849995592819234</v>
      </c>
      <c r="J34" s="86">
        <f>'Presupuesto Oficial - OBRA'!E34</f>
        <v>52.5</v>
      </c>
      <c r="K34" s="457">
        <f t="shared" si="1"/>
        <v>0</v>
      </c>
    </row>
    <row r="35" spans="1:11" ht="30" customHeight="1" x14ac:dyDescent="0.25">
      <c r="A35" s="81"/>
      <c r="B35" s="149" t="s">
        <v>107</v>
      </c>
      <c r="C35" s="91" t="s">
        <v>619</v>
      </c>
      <c r="D35" s="92" t="s">
        <v>64</v>
      </c>
      <c r="E35" s="89">
        <v>287.5</v>
      </c>
      <c r="F35" s="124">
        <f>ROUND('[125]Presupuesto - OBRA'!F35*$H$4,0)</f>
        <v>712921</v>
      </c>
      <c r="G35" s="150">
        <f t="shared" si="2"/>
        <v>204964787.5</v>
      </c>
      <c r="H35" s="441">
        <f>G35-'[125]Presupuesto - OBRA'!G35</f>
        <v>-3121387.5</v>
      </c>
      <c r="I35" s="456">
        <f>F35/'[125]Presupuesto - OBRA'!F35</f>
        <v>0.98499954405908996</v>
      </c>
      <c r="J35" s="86">
        <f>'Presupuesto Oficial - OBRA'!E35</f>
        <v>287.5</v>
      </c>
      <c r="K35" s="457">
        <f t="shared" si="1"/>
        <v>0</v>
      </c>
    </row>
    <row r="36" spans="1:11" ht="30" customHeight="1" x14ac:dyDescent="0.25">
      <c r="A36" s="81"/>
      <c r="B36" s="149" t="s">
        <v>108</v>
      </c>
      <c r="C36" s="91" t="s">
        <v>620</v>
      </c>
      <c r="D36" s="92" t="s">
        <v>64</v>
      </c>
      <c r="E36" s="89">
        <v>119.4</v>
      </c>
      <c r="F36" s="124">
        <f>ROUND('[125]Presupuesto - OBRA'!F36*$H$4,0)</f>
        <v>814916</v>
      </c>
      <c r="G36" s="150">
        <f t="shared" si="2"/>
        <v>97300970.400000006</v>
      </c>
      <c r="H36" s="441">
        <f>G36-'[125]Presupuesto - OBRA'!G36</f>
        <v>-1481754</v>
      </c>
      <c r="I36" s="456">
        <f>F36/'[125]Presupuesto - OBRA'!F36</f>
        <v>0.98499986704152898</v>
      </c>
      <c r="J36" s="86">
        <f>'Presupuesto Oficial - OBRA'!E36</f>
        <v>119.4</v>
      </c>
      <c r="K36" s="457">
        <f t="shared" si="1"/>
        <v>0</v>
      </c>
    </row>
    <row r="37" spans="1:11" ht="30" customHeight="1" x14ac:dyDescent="0.25">
      <c r="A37" s="81"/>
      <c r="B37" s="149" t="s">
        <v>109</v>
      </c>
      <c r="C37" s="91" t="s">
        <v>621</v>
      </c>
      <c r="D37" s="92" t="s">
        <v>64</v>
      </c>
      <c r="E37" s="89">
        <v>104.60000000000001</v>
      </c>
      <c r="F37" s="124">
        <f>ROUND('[125]Presupuesto - OBRA'!F37*$H$4,0)</f>
        <v>788159</v>
      </c>
      <c r="G37" s="150">
        <f t="shared" si="2"/>
        <v>82441431.400000006</v>
      </c>
      <c r="H37" s="441">
        <f>G37-'[125]Presupuesto - OBRA'!G37</f>
        <v>-1255409.200000003</v>
      </c>
      <c r="I37" s="456">
        <f>F37/'[125]Presupuesto - OBRA'!F37</f>
        <v>0.98500051864562255</v>
      </c>
      <c r="J37" s="86">
        <f>'Presupuesto Oficial - OBRA'!E37</f>
        <v>104.60000000000001</v>
      </c>
      <c r="K37" s="457">
        <f t="shared" si="1"/>
        <v>0</v>
      </c>
    </row>
    <row r="38" spans="1:11" ht="39" customHeight="1" x14ac:dyDescent="0.25">
      <c r="A38" s="81"/>
      <c r="B38" s="149" t="s">
        <v>110</v>
      </c>
      <c r="C38" s="94" t="s">
        <v>616</v>
      </c>
      <c r="D38" s="83" t="s">
        <v>59</v>
      </c>
      <c r="E38" s="89">
        <v>824</v>
      </c>
      <c r="F38" s="124">
        <f>ROUND('[125]Presupuesto - OBRA'!F38*$H$4,0)</f>
        <v>27634</v>
      </c>
      <c r="G38" s="150">
        <f t="shared" si="2"/>
        <v>22770416</v>
      </c>
      <c r="H38" s="441">
        <f>G38-'[125]Presupuesto - OBRA'!G38</f>
        <v>-346904</v>
      </c>
      <c r="I38" s="456">
        <f>F38/'[125]Presupuesto - OBRA'!F38</f>
        <v>0.98499376225271784</v>
      </c>
      <c r="J38" s="86">
        <f>'Presupuesto Oficial - OBRA'!E38</f>
        <v>824</v>
      </c>
      <c r="K38" s="457">
        <f t="shared" si="1"/>
        <v>0</v>
      </c>
    </row>
    <row r="39" spans="1:11" ht="41.25" customHeight="1" x14ac:dyDescent="0.25">
      <c r="A39" s="81"/>
      <c r="B39" s="149" t="s">
        <v>111</v>
      </c>
      <c r="C39" s="94" t="s">
        <v>622</v>
      </c>
      <c r="D39" s="83" t="s">
        <v>59</v>
      </c>
      <c r="E39" s="89">
        <v>3773</v>
      </c>
      <c r="F39" s="124">
        <f>ROUND('[125]Presupuesto - OBRA'!F39*$H$4,0)</f>
        <v>21549</v>
      </c>
      <c r="G39" s="150">
        <f t="shared" si="2"/>
        <v>81304377</v>
      </c>
      <c r="H39" s="441">
        <f>G39-'[125]Presupuesto - OBRA'!G39</f>
        <v>-1237544</v>
      </c>
      <c r="I39" s="456">
        <f>F39/'[125]Presupuesto - OBRA'!F39</f>
        <v>0.98500708506650825</v>
      </c>
      <c r="J39" s="86">
        <f>'Presupuesto Oficial - OBRA'!E39</f>
        <v>3773</v>
      </c>
      <c r="K39" s="457">
        <f t="shared" si="1"/>
        <v>0</v>
      </c>
    </row>
    <row r="40" spans="1:11" ht="28.5" customHeight="1" x14ac:dyDescent="0.25">
      <c r="A40" s="81"/>
      <c r="B40" s="149" t="s">
        <v>112</v>
      </c>
      <c r="C40" s="94" t="s">
        <v>623</v>
      </c>
      <c r="D40" s="83" t="s">
        <v>56</v>
      </c>
      <c r="E40" s="89">
        <v>861</v>
      </c>
      <c r="F40" s="124">
        <f>ROUND('[125]Presupuesto - OBRA'!F40*$H$4,0)</f>
        <v>151788</v>
      </c>
      <c r="G40" s="150">
        <f t="shared" si="2"/>
        <v>130689468</v>
      </c>
      <c r="H40" s="441">
        <f>G40-'[125]Presupuesto - OBRA'!G40</f>
        <v>-1989771</v>
      </c>
      <c r="I40" s="456">
        <f>F40/'[125]Presupuesto - OBRA'!F40</f>
        <v>0.98500314732736749</v>
      </c>
      <c r="J40" s="86">
        <f>'Presupuesto Oficial - OBRA'!E40</f>
        <v>861</v>
      </c>
      <c r="K40" s="457">
        <f t="shared" si="1"/>
        <v>0</v>
      </c>
    </row>
    <row r="41" spans="1:11" ht="28.5" customHeight="1" x14ac:dyDescent="0.25">
      <c r="A41" s="81"/>
      <c r="B41" s="149" t="s">
        <v>113</v>
      </c>
      <c r="C41" s="94" t="s">
        <v>114</v>
      </c>
      <c r="D41" s="83" t="s">
        <v>115</v>
      </c>
      <c r="E41" s="89">
        <v>34973.06</v>
      </c>
      <c r="F41" s="124">
        <f>ROUND('[125]Presupuesto - OBRA'!F41*$H$4,0)</f>
        <v>14400</v>
      </c>
      <c r="G41" s="150">
        <f t="shared" si="2"/>
        <v>503612063.99999994</v>
      </c>
      <c r="H41" s="441">
        <f>G41-'[125]Presupuesto - OBRA'!G41</f>
        <v>-7659068.0000000596</v>
      </c>
      <c r="I41" s="456">
        <f>F41/'[125]Presupuesto - OBRA'!F41</f>
        <v>0.98501949517750875</v>
      </c>
      <c r="J41" s="86">
        <f>'Presupuesto Oficial - OBRA'!E41</f>
        <v>34973.06</v>
      </c>
      <c r="K41" s="457">
        <f t="shared" si="1"/>
        <v>0</v>
      </c>
    </row>
    <row r="42" spans="1:11" ht="30" customHeight="1" x14ac:dyDescent="0.25">
      <c r="A42" s="81"/>
      <c r="B42" s="149" t="s">
        <v>116</v>
      </c>
      <c r="C42" s="94" t="s">
        <v>117</v>
      </c>
      <c r="D42" s="83" t="s">
        <v>115</v>
      </c>
      <c r="E42" s="89">
        <v>97101</v>
      </c>
      <c r="F42" s="124">
        <f>ROUND('[125]Presupuesto - OBRA'!F42*$H$4,0)</f>
        <v>4228</v>
      </c>
      <c r="G42" s="150">
        <f t="shared" si="2"/>
        <v>410543028</v>
      </c>
      <c r="H42" s="441">
        <f>G42-'[125]Presupuesto - OBRA'!G42</f>
        <v>-6214464</v>
      </c>
      <c r="I42" s="456">
        <f>F42/'[125]Presupuesto - OBRA'!F42</f>
        <v>0.98508853681267472</v>
      </c>
      <c r="J42" s="86">
        <f>'Presupuesto Oficial - OBRA'!E42</f>
        <v>97101</v>
      </c>
      <c r="K42" s="457">
        <f t="shared" si="1"/>
        <v>0</v>
      </c>
    </row>
    <row r="43" spans="1:11" ht="30" customHeight="1" x14ac:dyDescent="0.25">
      <c r="A43" s="81"/>
      <c r="B43" s="149" t="s">
        <v>118</v>
      </c>
      <c r="C43" s="94" t="s">
        <v>751</v>
      </c>
      <c r="D43" s="83" t="s">
        <v>59</v>
      </c>
      <c r="E43" s="89">
        <v>1605</v>
      </c>
      <c r="F43" s="124">
        <f>ROUND('[125]Presupuesto - OBRA'!F43*$H$4,0)</f>
        <v>38565</v>
      </c>
      <c r="G43" s="150">
        <f t="shared" si="2"/>
        <v>61896825</v>
      </c>
      <c r="H43" s="441">
        <f>G43-'[125]Presupuesto - OBRA'!G43</f>
        <v>-942135</v>
      </c>
      <c r="I43" s="456">
        <f>F43/'[125]Presupuesto - OBRA'!F43</f>
        <v>0.98500715161422148</v>
      </c>
      <c r="J43" s="86">
        <f>'Presupuesto Oficial - OBRA'!E43</f>
        <v>1605</v>
      </c>
      <c r="K43" s="457">
        <f t="shared" si="1"/>
        <v>0</v>
      </c>
    </row>
    <row r="44" spans="1:11" ht="30" customHeight="1" x14ac:dyDescent="0.25">
      <c r="A44" s="81"/>
      <c r="B44" s="149" t="s">
        <v>119</v>
      </c>
      <c r="C44" s="94" t="s">
        <v>120</v>
      </c>
      <c r="D44" s="83" t="s">
        <v>98</v>
      </c>
      <c r="E44" s="89">
        <v>300</v>
      </c>
      <c r="F44" s="124">
        <f>ROUND('[125]Presupuesto - OBRA'!F44*$H$4,0)</f>
        <v>113511</v>
      </c>
      <c r="G44" s="150">
        <f t="shared" si="2"/>
        <v>34053300</v>
      </c>
      <c r="H44" s="441">
        <f>G44-'[125]Presupuesto - OBRA'!G44</f>
        <v>-518700</v>
      </c>
      <c r="I44" s="456">
        <f>F44/'[125]Presupuesto - OBRA'!F44</f>
        <v>0.98499652898299206</v>
      </c>
      <c r="J44" s="86">
        <f>'Presupuesto Oficial - OBRA'!E44</f>
        <v>300</v>
      </c>
      <c r="K44" s="457">
        <f t="shared" si="1"/>
        <v>0</v>
      </c>
    </row>
    <row r="45" spans="1:11" ht="42.75" customHeight="1" x14ac:dyDescent="0.25">
      <c r="A45" s="81"/>
      <c r="B45" s="149" t="s">
        <v>121</v>
      </c>
      <c r="C45" s="94" t="s">
        <v>122</v>
      </c>
      <c r="D45" s="83" t="s">
        <v>56</v>
      </c>
      <c r="E45" s="89">
        <v>800</v>
      </c>
      <c r="F45" s="124">
        <f>ROUND('[125]Presupuesto - OBRA'!F45*$H$4,0)</f>
        <v>41063</v>
      </c>
      <c r="G45" s="150">
        <f t="shared" si="2"/>
        <v>32850400</v>
      </c>
      <c r="H45" s="441">
        <f>G45-'[125]Presupuesto - OBRA'!G45</f>
        <v>-500000</v>
      </c>
      <c r="I45" s="456">
        <f>F45/'[125]Presupuesto - OBRA'!F45</f>
        <v>0.98500767606985229</v>
      </c>
      <c r="J45" s="86">
        <f>'Presupuesto Oficial - OBRA'!E45</f>
        <v>800</v>
      </c>
      <c r="K45" s="457">
        <f t="shared" si="1"/>
        <v>0</v>
      </c>
    </row>
    <row r="46" spans="1:11" ht="30" customHeight="1" thickBot="1" x14ac:dyDescent="0.3">
      <c r="A46" s="81"/>
      <c r="B46" s="151"/>
      <c r="C46" s="101" t="s">
        <v>123</v>
      </c>
      <c r="D46" s="102"/>
      <c r="E46" s="102"/>
      <c r="F46" s="461"/>
      <c r="G46" s="152">
        <f>SUM(G32:G45)</f>
        <v>1828146952.25</v>
      </c>
      <c r="H46" s="441">
        <f>G46-'[125]Presupuesto - OBRA'!G46</f>
        <v>-27790778.389999866</v>
      </c>
      <c r="I46" s="456" t="e">
        <f>F46/'[125]Presupuesto - OBRA'!F46</f>
        <v>#DIV/0!</v>
      </c>
      <c r="J46" s="86">
        <f>'Presupuesto Oficial - OBRA'!E46</f>
        <v>0</v>
      </c>
      <c r="K46" s="457">
        <f t="shared" si="1"/>
        <v>0</v>
      </c>
    </row>
    <row r="47" spans="1:11" ht="30" customHeight="1" thickTop="1" x14ac:dyDescent="0.25">
      <c r="A47" s="81"/>
      <c r="B47" s="462">
        <v>3</v>
      </c>
      <c r="C47" s="463" t="s">
        <v>124</v>
      </c>
      <c r="D47" s="126"/>
      <c r="E47" s="126"/>
      <c r="F47" s="464"/>
      <c r="G47" s="157"/>
      <c r="H47" s="441">
        <f>G47-'[125]Presupuesto - OBRA'!G47</f>
        <v>0</v>
      </c>
      <c r="I47" s="456" t="e">
        <f>F47/'[125]Presupuesto - OBRA'!F47</f>
        <v>#DIV/0!</v>
      </c>
      <c r="J47" s="86">
        <f>'Presupuesto Oficial - OBRA'!E47</f>
        <v>0</v>
      </c>
      <c r="K47" s="457">
        <f t="shared" si="1"/>
        <v>0</v>
      </c>
    </row>
    <row r="48" spans="1:11" ht="54.75" customHeight="1" x14ac:dyDescent="0.25">
      <c r="A48" s="81"/>
      <c r="B48" s="465" t="s">
        <v>125</v>
      </c>
      <c r="C48" s="466" t="s">
        <v>126</v>
      </c>
      <c r="D48" s="467" t="s">
        <v>56</v>
      </c>
      <c r="E48" s="468">
        <v>1430</v>
      </c>
      <c r="F48" s="469">
        <f>ROUND('[125]Presupuesto - OBRA'!F48*$H$4,0)</f>
        <v>82847</v>
      </c>
      <c r="G48" s="470">
        <f t="shared" ref="G48:G49" si="3">F48*E48</f>
        <v>118471210</v>
      </c>
      <c r="H48" s="441">
        <f>G48-'[125]Presupuesto - OBRA'!G48</f>
        <v>-1804660</v>
      </c>
      <c r="I48" s="456">
        <f>F48/'[125]Presupuesto - OBRA'!F48</f>
        <v>0.98499566039306141</v>
      </c>
      <c r="J48" s="86">
        <f>'Presupuesto Oficial - OBRA'!E48</f>
        <v>1430</v>
      </c>
      <c r="K48" s="457">
        <f t="shared" si="1"/>
        <v>0</v>
      </c>
    </row>
    <row r="49" spans="1:11" ht="30" customHeight="1" x14ac:dyDescent="0.25">
      <c r="A49" s="81"/>
      <c r="B49" s="149" t="s">
        <v>127</v>
      </c>
      <c r="C49" s="90" t="s">
        <v>128</v>
      </c>
      <c r="D49" s="88" t="s">
        <v>56</v>
      </c>
      <c r="E49" s="89">
        <v>954</v>
      </c>
      <c r="F49" s="124">
        <f>ROUND('[125]Presupuesto - OBRA'!F49*$H$4,0)</f>
        <v>67407</v>
      </c>
      <c r="G49" s="150">
        <f t="shared" si="3"/>
        <v>64306278</v>
      </c>
      <c r="H49" s="441">
        <f>G49-'[125]Presupuesto - OBRA'!G49</f>
        <v>-979758</v>
      </c>
      <c r="I49" s="456">
        <f>F49/'[125]Presupuesto - OBRA'!F49</f>
        <v>0.98499283981646546</v>
      </c>
      <c r="J49" s="86">
        <f>'Presupuesto Oficial - OBRA'!E49</f>
        <v>954</v>
      </c>
      <c r="K49" s="457">
        <f t="shared" si="1"/>
        <v>0</v>
      </c>
    </row>
    <row r="50" spans="1:11" ht="30" customHeight="1" thickBot="1" x14ac:dyDescent="0.3">
      <c r="A50" s="81"/>
      <c r="B50" s="151"/>
      <c r="C50" s="101" t="s">
        <v>129</v>
      </c>
      <c r="D50" s="102"/>
      <c r="E50" s="102"/>
      <c r="F50" s="461"/>
      <c r="G50" s="152">
        <f>SUM(G48:G49)</f>
        <v>182777488</v>
      </c>
      <c r="H50" s="441">
        <f>G50-'[125]Presupuesto - OBRA'!G50</f>
        <v>-2784418</v>
      </c>
      <c r="I50" s="456" t="e">
        <f>F50/'[125]Presupuesto - OBRA'!F50</f>
        <v>#DIV/0!</v>
      </c>
      <c r="J50" s="86">
        <f>'Presupuesto Oficial - OBRA'!E50</f>
        <v>0</v>
      </c>
      <c r="K50" s="457">
        <f t="shared" si="1"/>
        <v>0</v>
      </c>
    </row>
    <row r="51" spans="1:11" ht="30" customHeight="1" thickTop="1" x14ac:dyDescent="0.25">
      <c r="A51" s="81"/>
      <c r="B51" s="153">
        <v>4</v>
      </c>
      <c r="C51" s="82" t="s">
        <v>130</v>
      </c>
      <c r="D51" s="83"/>
      <c r="E51" s="83"/>
      <c r="F51" s="124"/>
      <c r="G51" s="150"/>
      <c r="H51" s="441">
        <f>G51-'[125]Presupuesto - OBRA'!G51</f>
        <v>0</v>
      </c>
      <c r="I51" s="456" t="e">
        <f>F51/'[125]Presupuesto - OBRA'!F51</f>
        <v>#DIV/0!</v>
      </c>
      <c r="J51" s="86">
        <f>'Presupuesto Oficial - OBRA'!E51</f>
        <v>0</v>
      </c>
      <c r="K51" s="457">
        <f t="shared" si="1"/>
        <v>0</v>
      </c>
    </row>
    <row r="52" spans="1:11" ht="31.5" customHeight="1" x14ac:dyDescent="0.25">
      <c r="A52" s="81"/>
      <c r="B52" s="149" t="s">
        <v>131</v>
      </c>
      <c r="C52" s="90" t="s">
        <v>132</v>
      </c>
      <c r="D52" s="88" t="s">
        <v>56</v>
      </c>
      <c r="E52" s="89">
        <v>3280</v>
      </c>
      <c r="F52" s="124">
        <f>ROUND('[125]Presupuesto - OBRA'!F52*$H$4,0)</f>
        <v>18365</v>
      </c>
      <c r="G52" s="150">
        <f t="shared" ref="G52:G54" si="4">F52*E52</f>
        <v>60237200</v>
      </c>
      <c r="H52" s="441">
        <f>G52-'[125]Presupuesto - OBRA'!G52</f>
        <v>-918400</v>
      </c>
      <c r="I52" s="456">
        <f>F52/'[125]Presupuesto - OBRA'!F52</f>
        <v>0.98498256905336556</v>
      </c>
      <c r="J52" s="86">
        <f>'Presupuesto Oficial - OBRA'!E52</f>
        <v>3280</v>
      </c>
      <c r="K52" s="457">
        <f t="shared" si="1"/>
        <v>0</v>
      </c>
    </row>
    <row r="53" spans="1:11" ht="31.5" customHeight="1" x14ac:dyDescent="0.25">
      <c r="A53" s="81"/>
      <c r="B53" s="149" t="s">
        <v>133</v>
      </c>
      <c r="C53" s="90" t="s">
        <v>132</v>
      </c>
      <c r="D53" s="88" t="s">
        <v>59</v>
      </c>
      <c r="E53" s="89">
        <v>210</v>
      </c>
      <c r="F53" s="124">
        <f>ROUND('[125]Presupuesto - OBRA'!F53*$H$4,0)</f>
        <v>11453</v>
      </c>
      <c r="G53" s="150">
        <f t="shared" si="4"/>
        <v>2405130</v>
      </c>
      <c r="H53" s="441">
        <f>G53-'[125]Presupuesto - OBRA'!G53</f>
        <v>-36540</v>
      </c>
      <c r="I53" s="456">
        <f>F53/'[125]Presupuesto - OBRA'!F53</f>
        <v>0.98503483271695191</v>
      </c>
      <c r="J53" s="86">
        <f>'Presupuesto Oficial - OBRA'!E53</f>
        <v>210</v>
      </c>
      <c r="K53" s="457">
        <f t="shared" si="1"/>
        <v>0</v>
      </c>
    </row>
    <row r="54" spans="1:11" ht="31.5" customHeight="1" x14ac:dyDescent="0.25">
      <c r="A54" s="81"/>
      <c r="B54" s="149" t="s">
        <v>134</v>
      </c>
      <c r="C54" s="90" t="s">
        <v>135</v>
      </c>
      <c r="D54" s="88" t="s">
        <v>56</v>
      </c>
      <c r="E54" s="89">
        <v>2850</v>
      </c>
      <c r="F54" s="124">
        <f>ROUND('[125]Presupuesto - OBRA'!F54*$H$4,0)</f>
        <v>40915</v>
      </c>
      <c r="G54" s="150">
        <f t="shared" si="4"/>
        <v>116607750</v>
      </c>
      <c r="H54" s="441">
        <f>G54-'[125]Presupuesto - OBRA'!G54</f>
        <v>-1775550</v>
      </c>
      <c r="I54" s="456">
        <f>F54/'[125]Presupuesto - OBRA'!F54</f>
        <v>0.98500168520390963</v>
      </c>
      <c r="J54" s="86">
        <f>'Presupuesto Oficial - OBRA'!E54</f>
        <v>2850</v>
      </c>
      <c r="K54" s="457">
        <f t="shared" si="1"/>
        <v>0</v>
      </c>
    </row>
    <row r="55" spans="1:11" ht="30" customHeight="1" thickBot="1" x14ac:dyDescent="0.3">
      <c r="A55" s="81"/>
      <c r="B55" s="151"/>
      <c r="C55" s="101" t="s">
        <v>136</v>
      </c>
      <c r="D55" s="102"/>
      <c r="E55" s="102"/>
      <c r="F55" s="461"/>
      <c r="G55" s="152">
        <f>SUM(G52:G54)</f>
        <v>179250080</v>
      </c>
      <c r="H55" s="441">
        <f>G55-'[125]Presupuesto - OBRA'!G55</f>
        <v>-2730490</v>
      </c>
      <c r="I55" s="456" t="e">
        <f>F55/'[125]Presupuesto - OBRA'!F55</f>
        <v>#DIV/0!</v>
      </c>
      <c r="J55" s="86">
        <f>'Presupuesto Oficial - OBRA'!E55</f>
        <v>0</v>
      </c>
      <c r="K55" s="457">
        <f t="shared" si="1"/>
        <v>0</v>
      </c>
    </row>
    <row r="56" spans="1:11" ht="30" customHeight="1" thickTop="1" x14ac:dyDescent="0.25">
      <c r="A56" s="81"/>
      <c r="B56" s="153">
        <v>5</v>
      </c>
      <c r="C56" s="82" t="s">
        <v>137</v>
      </c>
      <c r="D56" s="83"/>
      <c r="E56" s="83"/>
      <c r="F56" s="124"/>
      <c r="G56" s="150"/>
      <c r="H56" s="441">
        <f>G56-'[125]Presupuesto - OBRA'!G56</f>
        <v>0</v>
      </c>
      <c r="I56" s="456" t="e">
        <f>F56/'[125]Presupuesto - OBRA'!F56</f>
        <v>#DIV/0!</v>
      </c>
      <c r="J56" s="86">
        <f>'Presupuesto Oficial - OBRA'!E56</f>
        <v>0</v>
      </c>
      <c r="K56" s="457">
        <f t="shared" si="1"/>
        <v>0</v>
      </c>
    </row>
    <row r="57" spans="1:11" ht="30" customHeight="1" x14ac:dyDescent="0.25">
      <c r="A57" s="81"/>
      <c r="B57" s="149" t="s">
        <v>138</v>
      </c>
      <c r="C57" s="90" t="s">
        <v>139</v>
      </c>
      <c r="D57" s="88" t="s">
        <v>56</v>
      </c>
      <c r="E57" s="89">
        <v>2189</v>
      </c>
      <c r="F57" s="124">
        <f>ROUND('[125]Presupuesto - OBRA'!F57*$H$4,0)</f>
        <v>11902</v>
      </c>
      <c r="G57" s="150">
        <f t="shared" ref="G57:G65" si="5">F57*E57</f>
        <v>26053478</v>
      </c>
      <c r="H57" s="441">
        <f>G57-'[125]Presupuesto - OBRA'!G57</f>
        <v>-396209</v>
      </c>
      <c r="I57" s="456">
        <f>F57/'[125]Presupuesto - OBRA'!F57</f>
        <v>0.98502027642141854</v>
      </c>
      <c r="J57" s="86">
        <f>'Presupuesto Oficial - OBRA'!E57</f>
        <v>2189</v>
      </c>
      <c r="K57" s="457">
        <f t="shared" si="1"/>
        <v>0</v>
      </c>
    </row>
    <row r="58" spans="1:11" ht="30" customHeight="1" x14ac:dyDescent="0.25">
      <c r="A58" s="81"/>
      <c r="B58" s="149" t="s">
        <v>140</v>
      </c>
      <c r="C58" s="90" t="s">
        <v>139</v>
      </c>
      <c r="D58" s="88" t="s">
        <v>59</v>
      </c>
      <c r="E58" s="89">
        <v>320</v>
      </c>
      <c r="F58" s="124">
        <f>ROUND('[125]Presupuesto - OBRA'!F58*$H$4,0)</f>
        <v>7141</v>
      </c>
      <c r="G58" s="150">
        <f t="shared" si="5"/>
        <v>2285120</v>
      </c>
      <c r="H58" s="441">
        <f>G58-'[125]Presupuesto - OBRA'!G58</f>
        <v>-34880</v>
      </c>
      <c r="I58" s="456">
        <f>F58/'[125]Presupuesto - OBRA'!F58</f>
        <v>0.98496551724137926</v>
      </c>
      <c r="J58" s="86">
        <f>'Presupuesto Oficial - OBRA'!E58</f>
        <v>320</v>
      </c>
      <c r="K58" s="457">
        <f t="shared" si="1"/>
        <v>0</v>
      </c>
    </row>
    <row r="59" spans="1:11" ht="30" customHeight="1" x14ac:dyDescent="0.25">
      <c r="A59" s="81"/>
      <c r="B59" s="149" t="s">
        <v>141</v>
      </c>
      <c r="C59" s="90" t="s">
        <v>142</v>
      </c>
      <c r="D59" s="88" t="s">
        <v>56</v>
      </c>
      <c r="E59" s="89">
        <v>14708</v>
      </c>
      <c r="F59" s="124">
        <f>ROUND('[125]Presupuesto - OBRA'!F59*$H$4,0)</f>
        <v>13681</v>
      </c>
      <c r="G59" s="150">
        <f t="shared" si="5"/>
        <v>201220148</v>
      </c>
      <c r="H59" s="441">
        <f>G59-'[125]Presupuesto - OBRA'!G59</f>
        <v>-3059264</v>
      </c>
      <c r="I59" s="456">
        <f>F59/'[125]Presupuesto - OBRA'!F59</f>
        <v>0.98502411980704152</v>
      </c>
      <c r="J59" s="86">
        <f>'Presupuesto Oficial - OBRA'!E59</f>
        <v>14708</v>
      </c>
      <c r="K59" s="457">
        <f t="shared" si="1"/>
        <v>0</v>
      </c>
    </row>
    <row r="60" spans="1:11" ht="30" customHeight="1" x14ac:dyDescent="0.25">
      <c r="A60" s="81"/>
      <c r="B60" s="149" t="s">
        <v>143</v>
      </c>
      <c r="C60" s="90" t="s">
        <v>142</v>
      </c>
      <c r="D60" s="88" t="s">
        <v>59</v>
      </c>
      <c r="E60" s="89">
        <v>5830</v>
      </c>
      <c r="F60" s="124">
        <f>ROUND('[125]Presupuesto - OBRA'!F60*$H$4,0)</f>
        <v>9702</v>
      </c>
      <c r="G60" s="150">
        <f t="shared" si="5"/>
        <v>56562660</v>
      </c>
      <c r="H60" s="441">
        <f>G60-'[125]Presupuesto - OBRA'!G60</f>
        <v>-862840</v>
      </c>
      <c r="I60" s="456">
        <f>F60/'[125]Presupuesto - OBRA'!F60</f>
        <v>0.98497461928934005</v>
      </c>
      <c r="J60" s="86">
        <f>'Presupuesto Oficial - OBRA'!E60</f>
        <v>5830</v>
      </c>
      <c r="K60" s="457">
        <f t="shared" si="1"/>
        <v>0</v>
      </c>
    </row>
    <row r="61" spans="1:11" ht="30" customHeight="1" x14ac:dyDescent="0.25">
      <c r="A61" s="81"/>
      <c r="B61" s="149" t="s">
        <v>144</v>
      </c>
      <c r="C61" s="90" t="s">
        <v>145</v>
      </c>
      <c r="D61" s="88" t="s">
        <v>56</v>
      </c>
      <c r="E61" s="89">
        <v>25705.617600000001</v>
      </c>
      <c r="F61" s="124">
        <f>ROUND('[125]Presupuesto - OBRA'!F61*$H$4,0)</f>
        <v>16745</v>
      </c>
      <c r="G61" s="150">
        <f t="shared" si="5"/>
        <v>430440566.71200001</v>
      </c>
      <c r="H61" s="441">
        <f>G61-'[125]Presupuesto - OBRA'!G61</f>
        <v>-6554932.4880000353</v>
      </c>
      <c r="I61" s="456">
        <f>F61/'[125]Presupuesto - OBRA'!F61</f>
        <v>0.98499999999999999</v>
      </c>
      <c r="J61" s="86">
        <f>'Presupuesto Oficial - OBRA'!E61</f>
        <v>25705.617600000001</v>
      </c>
      <c r="K61" s="457">
        <f t="shared" si="1"/>
        <v>0</v>
      </c>
    </row>
    <row r="62" spans="1:11" ht="30" customHeight="1" x14ac:dyDescent="0.25">
      <c r="A62" s="81"/>
      <c r="B62" s="149" t="s">
        <v>146</v>
      </c>
      <c r="C62" s="90" t="s">
        <v>145</v>
      </c>
      <c r="D62" s="88" t="s">
        <v>59</v>
      </c>
      <c r="E62" s="89">
        <v>3562</v>
      </c>
      <c r="F62" s="124">
        <f>ROUND('[125]Presupuesto - OBRA'!F62*$H$4,0)</f>
        <v>10047</v>
      </c>
      <c r="G62" s="150">
        <f t="shared" si="5"/>
        <v>35787414</v>
      </c>
      <c r="H62" s="441">
        <f>G62-'[125]Presupuesto - OBRA'!G62</f>
        <v>-544986</v>
      </c>
      <c r="I62" s="456">
        <f>F62/'[125]Presupuesto - OBRA'!F62</f>
        <v>0.98499999999999999</v>
      </c>
      <c r="J62" s="86">
        <f>'Presupuesto Oficial - OBRA'!E62</f>
        <v>3562</v>
      </c>
      <c r="K62" s="457">
        <f t="shared" si="1"/>
        <v>0</v>
      </c>
    </row>
    <row r="63" spans="1:11" ht="30" customHeight="1" x14ac:dyDescent="0.25">
      <c r="A63" s="81"/>
      <c r="B63" s="149" t="s">
        <v>756</v>
      </c>
      <c r="C63" s="90" t="s">
        <v>148</v>
      </c>
      <c r="D63" s="88" t="s">
        <v>56</v>
      </c>
      <c r="E63" s="89">
        <v>5460</v>
      </c>
      <c r="F63" s="124">
        <f>ROUND('[125]Presupuesto - OBRA'!F63*$H$4,0)</f>
        <v>32032</v>
      </c>
      <c r="G63" s="150">
        <f t="shared" si="5"/>
        <v>174894720</v>
      </c>
      <c r="H63" s="441">
        <f>G63-'[125]Presupuesto - OBRA'!G63</f>
        <v>-2664480</v>
      </c>
      <c r="I63" s="456">
        <f>F63/'[125]Presupuesto - OBRA'!F63</f>
        <v>0.98499384993849937</v>
      </c>
      <c r="J63" s="86">
        <f>'Presupuesto Oficial - OBRA'!E63</f>
        <v>5460</v>
      </c>
      <c r="K63" s="457">
        <f t="shared" si="1"/>
        <v>0</v>
      </c>
    </row>
    <row r="64" spans="1:11" ht="30" customHeight="1" x14ac:dyDescent="0.25">
      <c r="A64" s="81"/>
      <c r="B64" s="149" t="s">
        <v>757</v>
      </c>
      <c r="C64" s="90" t="s">
        <v>149</v>
      </c>
      <c r="D64" s="88" t="s">
        <v>56</v>
      </c>
      <c r="E64" s="89">
        <v>82</v>
      </c>
      <c r="F64" s="124">
        <f>ROUND('[125]Presupuesto - OBRA'!F64*$H$4,0)</f>
        <v>29895</v>
      </c>
      <c r="G64" s="150">
        <f t="shared" si="5"/>
        <v>2451390</v>
      </c>
      <c r="H64" s="441">
        <f>G64-'[125]Presupuesto - OBRA'!G64</f>
        <v>-37310</v>
      </c>
      <c r="I64" s="456">
        <f>F64/'[125]Presupuesto - OBRA'!F64</f>
        <v>0.98500823723228992</v>
      </c>
      <c r="J64" s="86">
        <f>'Presupuesto Oficial - OBRA'!E64</f>
        <v>82</v>
      </c>
      <c r="K64" s="457">
        <f t="shared" si="1"/>
        <v>0</v>
      </c>
    </row>
    <row r="65" spans="1:13" ht="30" customHeight="1" x14ac:dyDescent="0.25">
      <c r="A65" s="81"/>
      <c r="B65" s="149" t="s">
        <v>147</v>
      </c>
      <c r="C65" s="90" t="s">
        <v>150</v>
      </c>
      <c r="D65" s="88" t="s">
        <v>56</v>
      </c>
      <c r="E65" s="89">
        <v>18732</v>
      </c>
      <c r="F65" s="124">
        <f>ROUND('[125]Presupuesto - OBRA'!F65*$H$4,0)</f>
        <v>9713</v>
      </c>
      <c r="G65" s="150">
        <f t="shared" si="5"/>
        <v>181943916</v>
      </c>
      <c r="H65" s="441">
        <f>G65-'[125]Presupuesto - OBRA'!G65</f>
        <v>-2772336</v>
      </c>
      <c r="I65" s="456">
        <f>F65/'[125]Presupuesto - OBRA'!F65</f>
        <v>0.98499138018456545</v>
      </c>
      <c r="J65" s="86">
        <f>'Presupuesto Oficial - OBRA'!E65</f>
        <v>18732</v>
      </c>
      <c r="K65" s="457">
        <f t="shared" si="1"/>
        <v>0</v>
      </c>
    </row>
    <row r="66" spans="1:13" ht="30" customHeight="1" thickBot="1" x14ac:dyDescent="0.3">
      <c r="A66" s="81"/>
      <c r="B66" s="151"/>
      <c r="C66" s="101" t="s">
        <v>151</v>
      </c>
      <c r="D66" s="102"/>
      <c r="E66" s="102"/>
      <c r="F66" s="461"/>
      <c r="G66" s="152">
        <f>SUM(G57:G65)</f>
        <v>1111639412.7119999</v>
      </c>
      <c r="H66" s="441">
        <f>G66-'[125]Presupuesto - OBRA'!G66</f>
        <v>-16927237.488000154</v>
      </c>
      <c r="I66" s="456" t="e">
        <f>F66/'[125]Presupuesto - OBRA'!F66</f>
        <v>#DIV/0!</v>
      </c>
      <c r="J66" s="86">
        <f>'Presupuesto Oficial - OBRA'!E66</f>
        <v>0</v>
      </c>
      <c r="K66" s="457">
        <f t="shared" si="1"/>
        <v>0</v>
      </c>
    </row>
    <row r="67" spans="1:13" ht="30" customHeight="1" thickTop="1" x14ac:dyDescent="0.25">
      <c r="A67" s="81"/>
      <c r="B67" s="153">
        <v>6</v>
      </c>
      <c r="C67" s="82" t="s">
        <v>152</v>
      </c>
      <c r="D67" s="83"/>
      <c r="E67" s="83"/>
      <c r="F67" s="124"/>
      <c r="G67" s="150"/>
      <c r="H67" s="441">
        <f>G67-'[125]Presupuesto - OBRA'!G67</f>
        <v>0</v>
      </c>
      <c r="I67" s="456" t="e">
        <f>F67/'[125]Presupuesto - OBRA'!F67</f>
        <v>#DIV/0!</v>
      </c>
      <c r="J67" s="86">
        <f>'Presupuesto Oficial - OBRA'!E67</f>
        <v>0</v>
      </c>
      <c r="K67" s="457">
        <f t="shared" si="1"/>
        <v>0</v>
      </c>
    </row>
    <row r="68" spans="1:13" ht="41.25" customHeight="1" x14ac:dyDescent="0.25">
      <c r="A68" s="81"/>
      <c r="B68" s="149" t="s">
        <v>153</v>
      </c>
      <c r="C68" s="90" t="s">
        <v>154</v>
      </c>
      <c r="D68" s="88" t="s">
        <v>56</v>
      </c>
      <c r="E68" s="89">
        <v>4993</v>
      </c>
      <c r="F68" s="124">
        <f>ROUND('[125]Presupuesto - OBRA'!F68*$H$4,0)</f>
        <v>93351</v>
      </c>
      <c r="G68" s="150">
        <f t="shared" ref="G68:G70" si="6">F68*E68</f>
        <v>466101543</v>
      </c>
      <c r="H68" s="441">
        <f>G68-'[125]Presupuesto - OBRA'!G68</f>
        <v>-7100046</v>
      </c>
      <c r="I68" s="456">
        <f>F68/'[125]Presupuesto - OBRA'!F68</f>
        <v>0.98499572663100254</v>
      </c>
      <c r="J68" s="86">
        <f>'Presupuesto Oficial - OBRA'!E68</f>
        <v>4993</v>
      </c>
      <c r="K68" s="457">
        <f t="shared" si="1"/>
        <v>0</v>
      </c>
    </row>
    <row r="69" spans="1:13" ht="41.25" customHeight="1" x14ac:dyDescent="0.25">
      <c r="A69" s="81"/>
      <c r="B69" s="149" t="s">
        <v>155</v>
      </c>
      <c r="C69" s="90" t="s">
        <v>156</v>
      </c>
      <c r="D69" s="88" t="s">
        <v>56</v>
      </c>
      <c r="E69" s="89">
        <v>2000</v>
      </c>
      <c r="F69" s="124">
        <f>ROUND('[125]Presupuesto - OBRA'!F69*$H$4,0)</f>
        <v>71757</v>
      </c>
      <c r="G69" s="150">
        <f t="shared" si="6"/>
        <v>143514000</v>
      </c>
      <c r="H69" s="441">
        <f>G69-'[125]Presupuesto - OBRA'!G69</f>
        <v>-2186000</v>
      </c>
      <c r="I69" s="456">
        <f>F69/'[125]Presupuesto - OBRA'!F69</f>
        <v>0.9849965682910089</v>
      </c>
      <c r="J69" s="86">
        <f>'Presupuesto Oficial - OBRA'!E69</f>
        <v>2000</v>
      </c>
      <c r="K69" s="457">
        <f t="shared" si="1"/>
        <v>0</v>
      </c>
    </row>
    <row r="70" spans="1:13" ht="32.25" customHeight="1" x14ac:dyDescent="0.25">
      <c r="A70" s="81"/>
      <c r="B70" s="149" t="s">
        <v>157</v>
      </c>
      <c r="C70" s="90" t="s">
        <v>158</v>
      </c>
      <c r="D70" s="88" t="s">
        <v>56</v>
      </c>
      <c r="E70" s="89">
        <v>82</v>
      </c>
      <c r="F70" s="124">
        <f>ROUND('[125]Presupuesto - OBRA'!F70*$H$4,0)</f>
        <v>150705</v>
      </c>
      <c r="G70" s="150">
        <f t="shared" si="6"/>
        <v>12357810</v>
      </c>
      <c r="H70" s="441">
        <f>G70-'[125]Presupuesto - OBRA'!G70</f>
        <v>-188190</v>
      </c>
      <c r="I70" s="456">
        <f>F70/'[125]Presupuesto - OBRA'!F70</f>
        <v>0.98499999999999999</v>
      </c>
      <c r="J70" s="86">
        <f>'Presupuesto Oficial - OBRA'!E70</f>
        <v>82</v>
      </c>
      <c r="K70" s="457">
        <f t="shared" si="1"/>
        <v>0</v>
      </c>
    </row>
    <row r="71" spans="1:13" ht="30" customHeight="1" thickBot="1" x14ac:dyDescent="0.3">
      <c r="A71" s="81"/>
      <c r="B71" s="151"/>
      <c r="C71" s="101" t="s">
        <v>159</v>
      </c>
      <c r="D71" s="102"/>
      <c r="E71" s="102"/>
      <c r="F71" s="461"/>
      <c r="G71" s="152">
        <f>SUM(G68:G70)</f>
        <v>621973353</v>
      </c>
      <c r="H71" s="441">
        <f>G71-'[125]Presupuesto - OBRA'!G71</f>
        <v>-9474236</v>
      </c>
      <c r="I71" s="456" t="e">
        <f>F71/'[125]Presupuesto - OBRA'!F71</f>
        <v>#DIV/0!</v>
      </c>
      <c r="J71" s="86">
        <f>'Presupuesto Oficial - OBRA'!E71</f>
        <v>0</v>
      </c>
      <c r="K71" s="457">
        <f t="shared" si="1"/>
        <v>0</v>
      </c>
    </row>
    <row r="72" spans="1:13" ht="30" customHeight="1" thickTop="1" x14ac:dyDescent="0.25">
      <c r="A72" s="81"/>
      <c r="B72" s="153">
        <v>7</v>
      </c>
      <c r="C72" s="82" t="s">
        <v>160</v>
      </c>
      <c r="D72" s="83"/>
      <c r="E72" s="83"/>
      <c r="F72" s="124"/>
      <c r="G72" s="150"/>
      <c r="H72" s="441">
        <f>G72-'[125]Presupuesto - OBRA'!G72</f>
        <v>0</v>
      </c>
      <c r="I72" s="456" t="e">
        <f>F72/'[125]Presupuesto - OBRA'!F72</f>
        <v>#DIV/0!</v>
      </c>
      <c r="J72" s="86">
        <f>'Presupuesto Oficial - OBRA'!E72</f>
        <v>0</v>
      </c>
      <c r="K72" s="457">
        <f t="shared" ref="K72:K135" si="7">+ROUND(J72-E72,2)</f>
        <v>0</v>
      </c>
    </row>
    <row r="73" spans="1:13" ht="28.5" customHeight="1" x14ac:dyDescent="0.25">
      <c r="A73" s="81"/>
      <c r="B73" s="149" t="s">
        <v>161</v>
      </c>
      <c r="C73" s="90" t="s">
        <v>162</v>
      </c>
      <c r="D73" s="88" t="s">
        <v>56</v>
      </c>
      <c r="E73" s="89">
        <v>11315</v>
      </c>
      <c r="F73" s="124">
        <f>ROUND('[125]Presupuesto - OBRA'!F73*$H$5,0)</f>
        <v>68845</v>
      </c>
      <c r="G73" s="150">
        <f t="shared" ref="G73:G75" si="8">F73*E73</f>
        <v>778981175</v>
      </c>
      <c r="H73" s="441">
        <f>G73-'[125]Presupuesto - OBRA'!G73</f>
        <v>-15897575</v>
      </c>
      <c r="I73" s="456">
        <f>F73/'[125]Presupuesto - OBRA'!F73</f>
        <v>0.98</v>
      </c>
      <c r="J73" s="86">
        <f>'Presupuesto Oficial - OBRA'!E73</f>
        <v>11315</v>
      </c>
      <c r="K73" s="457">
        <f t="shared" si="7"/>
        <v>0</v>
      </c>
      <c r="L73" s="550"/>
      <c r="M73" s="550"/>
    </row>
    <row r="74" spans="1:13" ht="28.5" customHeight="1" x14ac:dyDescent="0.25">
      <c r="A74" s="81"/>
      <c r="B74" s="149" t="s">
        <v>163</v>
      </c>
      <c r="C74" s="90" t="s">
        <v>614</v>
      </c>
      <c r="D74" s="88" t="s">
        <v>56</v>
      </c>
      <c r="E74" s="89">
        <v>850</v>
      </c>
      <c r="F74" s="124">
        <f>ROUND('[125]Presupuesto - OBRA'!F74*$H$4,0)</f>
        <v>101775</v>
      </c>
      <c r="G74" s="150">
        <f t="shared" si="8"/>
        <v>86508750</v>
      </c>
      <c r="H74" s="441">
        <f>G74-'[125]Presupuesto - OBRA'!G74</f>
        <v>-1317500</v>
      </c>
      <c r="I74" s="456">
        <f>F74/'[125]Presupuesto - OBRA'!F74</f>
        <v>0.98499879022501813</v>
      </c>
      <c r="J74" s="86">
        <f>'Presupuesto Oficial - OBRA'!E74</f>
        <v>850</v>
      </c>
      <c r="K74" s="457">
        <f t="shared" si="7"/>
        <v>0</v>
      </c>
    </row>
    <row r="75" spans="1:13" ht="28.5" customHeight="1" x14ac:dyDescent="0.25">
      <c r="A75" s="81"/>
      <c r="B75" s="149" t="s">
        <v>615</v>
      </c>
      <c r="C75" s="90" t="s">
        <v>164</v>
      </c>
      <c r="D75" s="88" t="s">
        <v>56</v>
      </c>
      <c r="E75" s="89">
        <v>2038</v>
      </c>
      <c r="F75" s="124">
        <f>ROUND('[125]Presupuesto - OBRA'!F75*$H$4,0)</f>
        <v>44542</v>
      </c>
      <c r="G75" s="150">
        <f t="shared" si="8"/>
        <v>90776596</v>
      </c>
      <c r="H75" s="441">
        <f>G75-'[125]Presupuesto - OBRA'!G75</f>
        <v>-1381764</v>
      </c>
      <c r="I75" s="456">
        <f>F75/'[125]Presupuesto - OBRA'!F75</f>
        <v>0.98500663423264045</v>
      </c>
      <c r="J75" s="86">
        <f>'Presupuesto Oficial - OBRA'!E75</f>
        <v>2038</v>
      </c>
      <c r="K75" s="457">
        <f t="shared" si="7"/>
        <v>0</v>
      </c>
    </row>
    <row r="76" spans="1:13" ht="30" customHeight="1" thickBot="1" x14ac:dyDescent="0.3">
      <c r="A76" s="81"/>
      <c r="B76" s="151"/>
      <c r="C76" s="101" t="s">
        <v>165</v>
      </c>
      <c r="D76" s="102"/>
      <c r="E76" s="102"/>
      <c r="F76" s="461"/>
      <c r="G76" s="152">
        <f>SUM(G73:G75)</f>
        <v>956266521</v>
      </c>
      <c r="H76" s="441">
        <f>G76-'[125]Presupuesto - OBRA'!G76</f>
        <v>-18596839</v>
      </c>
      <c r="I76" s="456" t="e">
        <f>F76/'[125]Presupuesto - OBRA'!F76</f>
        <v>#DIV/0!</v>
      </c>
      <c r="J76" s="86">
        <f>'Presupuesto Oficial - OBRA'!E76</f>
        <v>0</v>
      </c>
      <c r="K76" s="457">
        <f t="shared" si="7"/>
        <v>0</v>
      </c>
    </row>
    <row r="77" spans="1:13" ht="30" customHeight="1" thickTop="1" x14ac:dyDescent="0.25">
      <c r="A77" s="81"/>
      <c r="B77" s="153">
        <v>8</v>
      </c>
      <c r="C77" s="82" t="s">
        <v>166</v>
      </c>
      <c r="D77" s="83"/>
      <c r="E77" s="83"/>
      <c r="F77" s="124"/>
      <c r="G77" s="150"/>
      <c r="H77" s="441">
        <f>G77-'[125]Presupuesto - OBRA'!G77</f>
        <v>0</v>
      </c>
      <c r="I77" s="456" t="e">
        <f>F77/'[125]Presupuesto - OBRA'!F77</f>
        <v>#DIV/0!</v>
      </c>
      <c r="J77" s="86">
        <f>'Presupuesto Oficial - OBRA'!E77</f>
        <v>0</v>
      </c>
      <c r="K77" s="457">
        <f t="shared" si="7"/>
        <v>0</v>
      </c>
    </row>
    <row r="78" spans="1:13" ht="30" customHeight="1" x14ac:dyDescent="0.25">
      <c r="A78" s="81"/>
      <c r="B78" s="149">
        <v>8.1</v>
      </c>
      <c r="C78" s="90" t="s">
        <v>167</v>
      </c>
      <c r="D78" s="88" t="s">
        <v>56</v>
      </c>
      <c r="E78" s="89">
        <v>149</v>
      </c>
      <c r="F78" s="124">
        <f>ROUND('[125]Presupuesto - OBRA'!F78*$H$4,0)</f>
        <v>74643</v>
      </c>
      <c r="G78" s="150">
        <f t="shared" ref="G78:G80" si="9">F78*E78</f>
        <v>11121807</v>
      </c>
      <c r="H78" s="441">
        <f>G78-'[125]Presupuesto - OBRA'!G78</f>
        <v>-169413</v>
      </c>
      <c r="I78" s="456">
        <f>F78/'[125]Presupuesto - OBRA'!F78</f>
        <v>0.98499604117181316</v>
      </c>
      <c r="J78" s="86">
        <f>'Presupuesto Oficial - OBRA'!E78</f>
        <v>149</v>
      </c>
      <c r="K78" s="457">
        <f t="shared" si="7"/>
        <v>0</v>
      </c>
    </row>
    <row r="79" spans="1:13" ht="30" customHeight="1" x14ac:dyDescent="0.25">
      <c r="A79" s="81"/>
      <c r="B79" s="149">
        <v>8.1999999999999993</v>
      </c>
      <c r="C79" s="90" t="s">
        <v>168</v>
      </c>
      <c r="D79" s="88" t="s">
        <v>56</v>
      </c>
      <c r="E79" s="89">
        <v>110</v>
      </c>
      <c r="F79" s="124">
        <f>ROUND('[125]Presupuesto - OBRA'!F79*$H$4,0)</f>
        <v>152921</v>
      </c>
      <c r="G79" s="150">
        <f t="shared" si="9"/>
        <v>16821310</v>
      </c>
      <c r="H79" s="441">
        <f>G79-'[125]Presupuesto - OBRA'!G79</f>
        <v>-256190</v>
      </c>
      <c r="I79" s="456">
        <f>F79/'[125]Presupuesto - OBRA'!F79</f>
        <v>0.98499838969404185</v>
      </c>
      <c r="J79" s="86">
        <f>'Presupuesto Oficial - OBRA'!E79</f>
        <v>110</v>
      </c>
      <c r="K79" s="457">
        <f t="shared" si="7"/>
        <v>0</v>
      </c>
    </row>
    <row r="80" spans="1:13" ht="30" customHeight="1" x14ac:dyDescent="0.25">
      <c r="A80" s="81"/>
      <c r="B80" s="149">
        <v>8.3000000000000007</v>
      </c>
      <c r="C80" s="90" t="s">
        <v>169</v>
      </c>
      <c r="D80" s="88" t="s">
        <v>56</v>
      </c>
      <c r="E80" s="89">
        <v>2650</v>
      </c>
      <c r="F80" s="124">
        <f>ROUND('[125]Presupuesto - OBRA'!F80*$H$4,0)</f>
        <v>128050</v>
      </c>
      <c r="G80" s="150">
        <f t="shared" si="9"/>
        <v>339332500</v>
      </c>
      <c r="H80" s="441">
        <f>G80-'[125]Presupuesto - OBRA'!G80</f>
        <v>-5167500</v>
      </c>
      <c r="I80" s="456">
        <f>F80/'[125]Presupuesto - OBRA'!F80</f>
        <v>0.98499999999999999</v>
      </c>
      <c r="J80" s="86">
        <f>'Presupuesto Oficial - OBRA'!E80</f>
        <v>2650</v>
      </c>
      <c r="K80" s="457">
        <f t="shared" si="7"/>
        <v>0</v>
      </c>
    </row>
    <row r="81" spans="1:11" ht="30" customHeight="1" thickBot="1" x14ac:dyDescent="0.3">
      <c r="A81" s="81"/>
      <c r="B81" s="151"/>
      <c r="C81" s="101" t="s">
        <v>170</v>
      </c>
      <c r="D81" s="102"/>
      <c r="E81" s="102"/>
      <c r="F81" s="461"/>
      <c r="G81" s="152">
        <f>SUM(G78:G80)</f>
        <v>367275617</v>
      </c>
      <c r="H81" s="441">
        <f>G81-'[125]Presupuesto - OBRA'!G81</f>
        <v>-5593103</v>
      </c>
      <c r="I81" s="456" t="e">
        <f>F81/'[125]Presupuesto - OBRA'!F81</f>
        <v>#DIV/0!</v>
      </c>
      <c r="J81" s="86">
        <f>'Presupuesto Oficial - OBRA'!E81</f>
        <v>0</v>
      </c>
      <c r="K81" s="457">
        <f t="shared" si="7"/>
        <v>0</v>
      </c>
    </row>
    <row r="82" spans="1:11" ht="30" customHeight="1" thickTop="1" x14ac:dyDescent="0.25">
      <c r="A82" s="81"/>
      <c r="B82" s="153">
        <v>9</v>
      </c>
      <c r="C82" s="82" t="s">
        <v>171</v>
      </c>
      <c r="D82" s="83"/>
      <c r="E82" s="83"/>
      <c r="F82" s="124"/>
      <c r="G82" s="150"/>
      <c r="H82" s="441">
        <f>G82-'[125]Presupuesto - OBRA'!G82</f>
        <v>0</v>
      </c>
      <c r="I82" s="456" t="e">
        <f>F82/'[125]Presupuesto - OBRA'!F82</f>
        <v>#DIV/0!</v>
      </c>
      <c r="J82" s="86">
        <f>'Presupuesto Oficial - OBRA'!E82</f>
        <v>0</v>
      </c>
      <c r="K82" s="457">
        <f t="shared" si="7"/>
        <v>0</v>
      </c>
    </row>
    <row r="83" spans="1:11" ht="30" customHeight="1" x14ac:dyDescent="0.25">
      <c r="A83" s="81"/>
      <c r="B83" s="149" t="s">
        <v>172</v>
      </c>
      <c r="C83" s="90" t="s">
        <v>173</v>
      </c>
      <c r="D83" s="88" t="s">
        <v>56</v>
      </c>
      <c r="E83" s="89">
        <v>622.5</v>
      </c>
      <c r="F83" s="124">
        <f>ROUND('[125]Presupuesto - OBRA'!F83*$H$4,0)</f>
        <v>163792</v>
      </c>
      <c r="G83" s="150">
        <f t="shared" ref="G83:G91" si="10">F83*E83</f>
        <v>101960520</v>
      </c>
      <c r="H83" s="441">
        <f>G83-'[125]Presupuesto - OBRA'!G83</f>
        <v>-1552515.0000000298</v>
      </c>
      <c r="I83" s="456">
        <f>F83/'[125]Presupuesto - OBRA'!F83</f>
        <v>0.98500174398325746</v>
      </c>
      <c r="J83" s="86">
        <f>'Presupuesto Oficial - OBRA'!E83</f>
        <v>622.5</v>
      </c>
      <c r="K83" s="457">
        <f t="shared" si="7"/>
        <v>0</v>
      </c>
    </row>
    <row r="84" spans="1:11" ht="30" customHeight="1" x14ac:dyDescent="0.25">
      <c r="A84" s="81"/>
      <c r="B84" s="149" t="s">
        <v>174</v>
      </c>
      <c r="C84" s="90" t="s">
        <v>175</v>
      </c>
      <c r="D84" s="88" t="s">
        <v>56</v>
      </c>
      <c r="E84" s="89">
        <v>1073</v>
      </c>
      <c r="F84" s="124">
        <f>ROUND('[125]Presupuesto - OBRA'!F84*$H$4,0)</f>
        <v>64399</v>
      </c>
      <c r="G84" s="150">
        <f t="shared" si="10"/>
        <v>69100127</v>
      </c>
      <c r="H84" s="441">
        <f>G84-'[125]Presupuesto - OBRA'!G84</f>
        <v>-1052613</v>
      </c>
      <c r="I84" s="456">
        <f>F84/'[125]Presupuesto - OBRA'!F84</f>
        <v>0.9849954114408076</v>
      </c>
      <c r="J84" s="86">
        <f>'Presupuesto Oficial - OBRA'!E84</f>
        <v>1073</v>
      </c>
      <c r="K84" s="457">
        <f t="shared" si="7"/>
        <v>0</v>
      </c>
    </row>
    <row r="85" spans="1:11" ht="30" customHeight="1" x14ac:dyDescent="0.25">
      <c r="A85" s="81"/>
      <c r="B85" s="149" t="s">
        <v>176</v>
      </c>
      <c r="C85" s="90" t="s">
        <v>177</v>
      </c>
      <c r="D85" s="88" t="s">
        <v>56</v>
      </c>
      <c r="E85" s="89">
        <v>464</v>
      </c>
      <c r="F85" s="124">
        <f>ROUND('[125]Presupuesto - OBRA'!F85*$H$4,0)</f>
        <v>62021</v>
      </c>
      <c r="G85" s="150">
        <f t="shared" si="10"/>
        <v>28777744</v>
      </c>
      <c r="H85" s="441">
        <f>G85-'[125]Presupuesto - OBRA'!G85</f>
        <v>-438016</v>
      </c>
      <c r="I85" s="456">
        <f>F85/'[125]Presupuesto - OBRA'!F85</f>
        <v>0.98500754387358058</v>
      </c>
      <c r="J85" s="86">
        <f>'Presupuesto Oficial - OBRA'!E85</f>
        <v>464</v>
      </c>
      <c r="K85" s="457">
        <f t="shared" si="7"/>
        <v>0</v>
      </c>
    </row>
    <row r="86" spans="1:11" ht="33.75" customHeight="1" x14ac:dyDescent="0.25">
      <c r="A86" s="81"/>
      <c r="B86" s="149" t="s">
        <v>178</v>
      </c>
      <c r="C86" s="90" t="s">
        <v>519</v>
      </c>
      <c r="D86" s="88" t="s">
        <v>56</v>
      </c>
      <c r="E86" s="89">
        <v>3864</v>
      </c>
      <c r="F86" s="124">
        <f>ROUND('[125]Presupuesto - OBRA'!F86*$H$4,0)</f>
        <v>118545</v>
      </c>
      <c r="G86" s="150">
        <f t="shared" si="10"/>
        <v>458057880</v>
      </c>
      <c r="H86" s="441">
        <f>G86-'[125]Presupuesto - OBRA'!G86</f>
        <v>-6974520</v>
      </c>
      <c r="I86" s="456">
        <f>F86/'[125]Presupuesto - OBRA'!F86</f>
        <v>0.98500207727461575</v>
      </c>
      <c r="J86" s="86">
        <f>'Presupuesto Oficial - OBRA'!E86</f>
        <v>3864</v>
      </c>
      <c r="K86" s="457">
        <f t="shared" si="7"/>
        <v>0</v>
      </c>
    </row>
    <row r="87" spans="1:11" ht="30" customHeight="1" x14ac:dyDescent="0.25">
      <c r="A87" s="81"/>
      <c r="B87" s="149" t="s">
        <v>179</v>
      </c>
      <c r="C87" s="90" t="s">
        <v>180</v>
      </c>
      <c r="D87" s="88" t="s">
        <v>59</v>
      </c>
      <c r="E87" s="89">
        <v>1677</v>
      </c>
      <c r="F87" s="124">
        <f>ROUND('[125]Presupuesto - OBRA'!F87*$H$4,0)</f>
        <v>42926</v>
      </c>
      <c r="G87" s="150">
        <f t="shared" si="10"/>
        <v>71986902</v>
      </c>
      <c r="H87" s="441">
        <f>G87-'[125]Presupuesto - OBRA'!G87</f>
        <v>-1096758</v>
      </c>
      <c r="I87" s="456">
        <f>F87/'[125]Presupuesto - OBRA'!F87</f>
        <v>0.98499311610830653</v>
      </c>
      <c r="J87" s="86">
        <f>'Presupuesto Oficial - OBRA'!E87</f>
        <v>1677</v>
      </c>
      <c r="K87" s="457">
        <f t="shared" si="7"/>
        <v>0</v>
      </c>
    </row>
    <row r="88" spans="1:11" ht="30" customHeight="1" x14ac:dyDescent="0.25">
      <c r="A88" s="81"/>
      <c r="B88" s="149" t="s">
        <v>181</v>
      </c>
      <c r="C88" s="90" t="s">
        <v>520</v>
      </c>
      <c r="D88" s="88" t="s">
        <v>56</v>
      </c>
      <c r="E88" s="89">
        <v>3030</v>
      </c>
      <c r="F88" s="124">
        <f>ROUND('[125]Presupuesto - OBRA'!F88*$H$4,0)</f>
        <v>124442</v>
      </c>
      <c r="G88" s="150">
        <f t="shared" si="10"/>
        <v>377059260</v>
      </c>
      <c r="H88" s="441">
        <f>G88-'[125]Presupuesto - OBRA'!G88</f>
        <v>-5741850</v>
      </c>
      <c r="I88" s="456">
        <f>F88/'[125]Presupuesto - OBRA'!F88</f>
        <v>0.98500043534356518</v>
      </c>
      <c r="J88" s="86">
        <f>'Presupuesto Oficial - OBRA'!E88</f>
        <v>3030</v>
      </c>
      <c r="K88" s="457">
        <f t="shared" si="7"/>
        <v>0</v>
      </c>
    </row>
    <row r="89" spans="1:11" ht="30" customHeight="1" x14ac:dyDescent="0.25">
      <c r="A89" s="81"/>
      <c r="B89" s="149" t="s">
        <v>182</v>
      </c>
      <c r="C89" s="90" t="s">
        <v>183</v>
      </c>
      <c r="D89" s="88" t="s">
        <v>56</v>
      </c>
      <c r="E89" s="89">
        <v>3150</v>
      </c>
      <c r="F89" s="124">
        <f>ROUND('[125]Presupuesto - OBRA'!F89*$H$4,0)</f>
        <v>103425</v>
      </c>
      <c r="G89" s="150">
        <f t="shared" si="10"/>
        <v>325788750</v>
      </c>
      <c r="H89" s="441">
        <f>G89-'[125]Presupuesto - OBRA'!G89</f>
        <v>-4961250</v>
      </c>
      <c r="I89" s="456">
        <f>F89/'[125]Presupuesto - OBRA'!F89</f>
        <v>0.98499999999999999</v>
      </c>
      <c r="J89" s="86">
        <f>'Presupuesto Oficial - OBRA'!E89</f>
        <v>3150</v>
      </c>
      <c r="K89" s="457">
        <f t="shared" si="7"/>
        <v>0</v>
      </c>
    </row>
    <row r="90" spans="1:11" ht="30" customHeight="1" x14ac:dyDescent="0.25">
      <c r="A90" s="81"/>
      <c r="B90" s="149" t="s">
        <v>184</v>
      </c>
      <c r="C90" s="90" t="s">
        <v>521</v>
      </c>
      <c r="D90" s="88" t="s">
        <v>56</v>
      </c>
      <c r="E90" s="89">
        <v>216</v>
      </c>
      <c r="F90" s="124">
        <f>ROUND('[125]Presupuesto - OBRA'!F90*$H$4,0)</f>
        <v>75558</v>
      </c>
      <c r="G90" s="150">
        <f t="shared" si="10"/>
        <v>16320528</v>
      </c>
      <c r="H90" s="441">
        <f>G90-'[125]Presupuesto - OBRA'!G90</f>
        <v>-248616</v>
      </c>
      <c r="I90" s="456">
        <f>F90/'[125]Presupuesto - OBRA'!F90</f>
        <v>0.98499524175781195</v>
      </c>
      <c r="J90" s="86">
        <f>'Presupuesto Oficial - OBRA'!E90</f>
        <v>216</v>
      </c>
      <c r="K90" s="457">
        <f t="shared" si="7"/>
        <v>0</v>
      </c>
    </row>
    <row r="91" spans="1:11" ht="30" customHeight="1" x14ac:dyDescent="0.25">
      <c r="A91" s="81"/>
      <c r="B91" s="149" t="s">
        <v>758</v>
      </c>
      <c r="C91" s="90" t="s">
        <v>185</v>
      </c>
      <c r="D91" s="88" t="s">
        <v>56</v>
      </c>
      <c r="E91" s="89">
        <v>1130.2</v>
      </c>
      <c r="F91" s="124">
        <f>ROUND('[125]Presupuesto - OBRA'!F91*$H$4,0)</f>
        <v>74302</v>
      </c>
      <c r="G91" s="150">
        <f t="shared" si="10"/>
        <v>83976120.400000006</v>
      </c>
      <c r="H91" s="441">
        <f>G91-'[125]Presupuesto - OBRA'!G91</f>
        <v>-1279386.3999999911</v>
      </c>
      <c r="I91" s="456">
        <f>F91/'[125]Presupuesto - OBRA'!F91</f>
        <v>0.98499350425537557</v>
      </c>
      <c r="J91" s="86">
        <f>'Presupuesto Oficial - OBRA'!E91</f>
        <v>1130.2</v>
      </c>
      <c r="K91" s="457">
        <f t="shared" si="7"/>
        <v>0</v>
      </c>
    </row>
    <row r="92" spans="1:11" ht="30" customHeight="1" thickBot="1" x14ac:dyDescent="0.3">
      <c r="A92" s="81"/>
      <c r="B92" s="151"/>
      <c r="C92" s="101" t="s">
        <v>186</v>
      </c>
      <c r="D92" s="102"/>
      <c r="E92" s="102"/>
      <c r="F92" s="461"/>
      <c r="G92" s="152">
        <f>SUM(G83:G91)</f>
        <v>1533027831.4000001</v>
      </c>
      <c r="H92" s="441">
        <f>G92-'[125]Presupuesto - OBRA'!G92</f>
        <v>-23345524.399999857</v>
      </c>
      <c r="I92" s="456" t="e">
        <f>F92/'[125]Presupuesto - OBRA'!F92</f>
        <v>#DIV/0!</v>
      </c>
      <c r="J92" s="86">
        <f>'Presupuesto Oficial - OBRA'!E92</f>
        <v>0</v>
      </c>
      <c r="K92" s="457">
        <f t="shared" si="7"/>
        <v>0</v>
      </c>
    </row>
    <row r="93" spans="1:11" ht="42.75" customHeight="1" thickTop="1" x14ac:dyDescent="0.25">
      <c r="A93" s="81"/>
      <c r="B93" s="153">
        <v>10</v>
      </c>
      <c r="C93" s="82" t="s">
        <v>187</v>
      </c>
      <c r="D93" s="83"/>
      <c r="E93" s="83"/>
      <c r="F93" s="124"/>
      <c r="G93" s="150"/>
      <c r="H93" s="441">
        <f>G93-'[125]Presupuesto - OBRA'!G93</f>
        <v>0</v>
      </c>
      <c r="I93" s="456" t="e">
        <f>F93/'[125]Presupuesto - OBRA'!F93</f>
        <v>#DIV/0!</v>
      </c>
      <c r="J93" s="86">
        <f>'Presupuesto Oficial - OBRA'!E93</f>
        <v>0</v>
      </c>
      <c r="K93" s="457">
        <f t="shared" si="7"/>
        <v>0</v>
      </c>
    </row>
    <row r="94" spans="1:11" ht="30" customHeight="1" x14ac:dyDescent="0.25">
      <c r="A94" s="81"/>
      <c r="B94" s="154" t="s">
        <v>188</v>
      </c>
      <c r="C94" s="87" t="s">
        <v>189</v>
      </c>
      <c r="D94" s="88"/>
      <c r="E94" s="89"/>
      <c r="F94" s="124"/>
      <c r="G94" s="150"/>
      <c r="H94" s="441">
        <f>G94-'[125]Presupuesto - OBRA'!G94</f>
        <v>0</v>
      </c>
      <c r="I94" s="456" t="e">
        <f>F94/'[125]Presupuesto - OBRA'!F94</f>
        <v>#DIV/0!</v>
      </c>
      <c r="J94" s="86">
        <f>'Presupuesto Oficial - OBRA'!E94</f>
        <v>0</v>
      </c>
      <c r="K94" s="457">
        <f t="shared" si="7"/>
        <v>0</v>
      </c>
    </row>
    <row r="95" spans="1:11" ht="30" customHeight="1" x14ac:dyDescent="0.25">
      <c r="A95" s="81"/>
      <c r="B95" s="149" t="s">
        <v>190</v>
      </c>
      <c r="C95" s="90" t="s">
        <v>191</v>
      </c>
      <c r="D95" s="88" t="s">
        <v>59</v>
      </c>
      <c r="E95" s="89">
        <v>1662</v>
      </c>
      <c r="F95" s="124">
        <f>ROUND('[125]Presupuesto - OBRA'!F95*$H$4,0)</f>
        <v>2413</v>
      </c>
      <c r="G95" s="150">
        <f t="shared" ref="G95:G108" si="11">F95*E95</f>
        <v>4010406</v>
      </c>
      <c r="H95" s="441">
        <f>G95-'[125]Presupuesto - OBRA'!G95</f>
        <v>-61494</v>
      </c>
      <c r="I95" s="456">
        <f>F95/'[125]Presupuesto - OBRA'!F95</f>
        <v>0.98489795918367351</v>
      </c>
      <c r="J95" s="86">
        <f>'Presupuesto Oficial - OBRA'!E95</f>
        <v>1662</v>
      </c>
      <c r="K95" s="457">
        <f t="shared" si="7"/>
        <v>0</v>
      </c>
    </row>
    <row r="96" spans="1:11" ht="35.25" customHeight="1" x14ac:dyDescent="0.25">
      <c r="A96" s="81"/>
      <c r="B96" s="149" t="s">
        <v>192</v>
      </c>
      <c r="C96" s="91" t="s">
        <v>74</v>
      </c>
      <c r="D96" s="92" t="s">
        <v>64</v>
      </c>
      <c r="E96" s="89">
        <v>166.20000000000002</v>
      </c>
      <c r="F96" s="124">
        <f>ROUND('[125]Presupuesto - OBRA'!F96*$H$4,0)</f>
        <v>27931</v>
      </c>
      <c r="G96" s="150">
        <f t="shared" si="11"/>
        <v>4642132.2</v>
      </c>
      <c r="H96" s="441">
        <f>G96-'[125]Presupuesto - OBRA'!G96</f>
        <v>-70635</v>
      </c>
      <c r="I96" s="456">
        <f>F96/'[125]Presupuesto - OBRA'!F96</f>
        <v>0.98501199040767384</v>
      </c>
      <c r="J96" s="86">
        <f>'Presupuesto Oficial - OBRA'!E96</f>
        <v>166.20000000000002</v>
      </c>
      <c r="K96" s="457">
        <f t="shared" si="7"/>
        <v>0</v>
      </c>
    </row>
    <row r="97" spans="1:11" ht="30" customHeight="1" x14ac:dyDescent="0.25">
      <c r="A97" s="81"/>
      <c r="B97" s="149" t="s">
        <v>193</v>
      </c>
      <c r="C97" s="91" t="s">
        <v>80</v>
      </c>
      <c r="D97" s="92" t="s">
        <v>64</v>
      </c>
      <c r="E97" s="89">
        <v>156.20000000000002</v>
      </c>
      <c r="F97" s="124">
        <f>ROUND('[125]Presupuesto - OBRA'!F97*$H$4,0)</f>
        <v>73649</v>
      </c>
      <c r="G97" s="150">
        <f t="shared" si="11"/>
        <v>11503973.800000001</v>
      </c>
      <c r="H97" s="441">
        <f>G97-'[125]Presupuesto - OBRA'!G97</f>
        <v>-175256.40000000037</v>
      </c>
      <c r="I97" s="456">
        <f>F97/'[125]Presupuesto - OBRA'!F97</f>
        <v>0.98499418223642854</v>
      </c>
      <c r="J97" s="86">
        <f>'Presupuesto Oficial - OBRA'!E97</f>
        <v>156.20000000000002</v>
      </c>
      <c r="K97" s="457">
        <f t="shared" si="7"/>
        <v>0</v>
      </c>
    </row>
    <row r="98" spans="1:11" ht="30" customHeight="1" x14ac:dyDescent="0.25">
      <c r="A98" s="81"/>
      <c r="B98" s="149" t="s">
        <v>194</v>
      </c>
      <c r="C98" s="90" t="s">
        <v>195</v>
      </c>
      <c r="D98" s="88" t="s">
        <v>59</v>
      </c>
      <c r="E98" s="89">
        <v>25</v>
      </c>
      <c r="F98" s="124">
        <f>ROUND('[125]Presupuesto - OBRA'!F98*$H$4,0)</f>
        <v>32820</v>
      </c>
      <c r="G98" s="150">
        <f t="shared" si="11"/>
        <v>820500</v>
      </c>
      <c r="H98" s="441">
        <f>G98-'[125]Presupuesto - OBRA'!G98</f>
        <v>-12500</v>
      </c>
      <c r="I98" s="456">
        <f>F98/'[125]Presupuesto - OBRA'!F98</f>
        <v>0.98499399759903961</v>
      </c>
      <c r="J98" s="86">
        <f>'Presupuesto Oficial - OBRA'!E98</f>
        <v>25</v>
      </c>
      <c r="K98" s="457">
        <f t="shared" si="7"/>
        <v>0</v>
      </c>
    </row>
    <row r="99" spans="1:11" ht="28.5" customHeight="1" x14ac:dyDescent="0.25">
      <c r="A99" s="81"/>
      <c r="B99" s="149" t="s">
        <v>196</v>
      </c>
      <c r="C99" s="90" t="s">
        <v>197</v>
      </c>
      <c r="D99" s="88" t="s">
        <v>59</v>
      </c>
      <c r="E99" s="89">
        <v>1203</v>
      </c>
      <c r="F99" s="124">
        <f>ROUND('[125]Presupuesto - OBRA'!F99*$H$4,0)</f>
        <v>22295</v>
      </c>
      <c r="G99" s="150">
        <f t="shared" si="11"/>
        <v>26820885</v>
      </c>
      <c r="H99" s="441">
        <f>G99-'[125]Presupuesto - OBRA'!G99</f>
        <v>-409020</v>
      </c>
      <c r="I99" s="456">
        <f>F99/'[125]Presupuesto - OBRA'!F99</f>
        <v>0.98497901480008831</v>
      </c>
      <c r="J99" s="86">
        <f>'Presupuesto Oficial - OBRA'!E99</f>
        <v>1203</v>
      </c>
      <c r="K99" s="457">
        <f t="shared" si="7"/>
        <v>0</v>
      </c>
    </row>
    <row r="100" spans="1:11" ht="30" customHeight="1" x14ac:dyDescent="0.25">
      <c r="A100" s="81"/>
      <c r="B100" s="149" t="s">
        <v>198</v>
      </c>
      <c r="C100" s="90" t="s">
        <v>199</v>
      </c>
      <c r="D100" s="88" t="s">
        <v>59</v>
      </c>
      <c r="E100" s="89">
        <v>10</v>
      </c>
      <c r="F100" s="124">
        <f>ROUND('[125]Presupuesto - OBRA'!F100*$H$4,0)</f>
        <v>19454</v>
      </c>
      <c r="G100" s="150">
        <f t="shared" si="11"/>
        <v>194540</v>
      </c>
      <c r="H100" s="441">
        <f>G100-'[125]Presupuesto - OBRA'!G100</f>
        <v>-2960</v>
      </c>
      <c r="I100" s="456">
        <f>F100/'[125]Presupuesto - OBRA'!F100</f>
        <v>0.98501265822784811</v>
      </c>
      <c r="J100" s="86">
        <f>'Presupuesto Oficial - OBRA'!E100</f>
        <v>10</v>
      </c>
      <c r="K100" s="457">
        <f t="shared" si="7"/>
        <v>0</v>
      </c>
    </row>
    <row r="101" spans="1:11" ht="30" customHeight="1" x14ac:dyDescent="0.25">
      <c r="A101" s="81"/>
      <c r="B101" s="149" t="s">
        <v>200</v>
      </c>
      <c r="C101" s="90" t="s">
        <v>522</v>
      </c>
      <c r="D101" s="88" t="s">
        <v>59</v>
      </c>
      <c r="E101" s="89">
        <v>15</v>
      </c>
      <c r="F101" s="124">
        <f>ROUND('[125]Presupuesto - OBRA'!F101*$H$4,0)</f>
        <v>16253</v>
      </c>
      <c r="G101" s="150">
        <f t="shared" si="11"/>
        <v>243795</v>
      </c>
      <c r="H101" s="441">
        <f>G101-'[125]Presupuesto - OBRA'!G101</f>
        <v>-3705</v>
      </c>
      <c r="I101" s="456">
        <f>F101/'[125]Presupuesto - OBRA'!F101</f>
        <v>0.98503030303030303</v>
      </c>
      <c r="J101" s="86">
        <f>'Presupuesto Oficial - OBRA'!E101</f>
        <v>15</v>
      </c>
      <c r="K101" s="457">
        <f t="shared" si="7"/>
        <v>0</v>
      </c>
    </row>
    <row r="102" spans="1:11" ht="30" customHeight="1" x14ac:dyDescent="0.25">
      <c r="A102" s="81"/>
      <c r="B102" s="149" t="s">
        <v>201</v>
      </c>
      <c r="C102" s="90" t="s">
        <v>523</v>
      </c>
      <c r="D102" s="88" t="s">
        <v>59</v>
      </c>
      <c r="E102" s="89">
        <v>35</v>
      </c>
      <c r="F102" s="124">
        <f>ROUND('[125]Presupuesto - OBRA'!F102*$H$4,0)</f>
        <v>11155</v>
      </c>
      <c r="G102" s="150">
        <f t="shared" si="11"/>
        <v>390425</v>
      </c>
      <c r="H102" s="441">
        <f>G102-'[125]Presupuesto - OBRA'!G102</f>
        <v>-5950</v>
      </c>
      <c r="I102" s="456">
        <f>F102/'[125]Presupuesto - OBRA'!F102</f>
        <v>0.98498896247240619</v>
      </c>
      <c r="J102" s="86">
        <f>'Presupuesto Oficial - OBRA'!E102</f>
        <v>35</v>
      </c>
      <c r="K102" s="457">
        <f t="shared" si="7"/>
        <v>0</v>
      </c>
    </row>
    <row r="103" spans="1:11" ht="30" customHeight="1" x14ac:dyDescent="0.25">
      <c r="A103" s="81"/>
      <c r="B103" s="149" t="s">
        <v>202</v>
      </c>
      <c r="C103" s="90" t="s">
        <v>203</v>
      </c>
      <c r="D103" s="88" t="s">
        <v>59</v>
      </c>
      <c r="E103" s="89">
        <v>425</v>
      </c>
      <c r="F103" s="124">
        <f>ROUND('[125]Presupuesto - OBRA'!F103*$H$4,0)</f>
        <v>8619</v>
      </c>
      <c r="G103" s="150">
        <f t="shared" si="11"/>
        <v>3663075</v>
      </c>
      <c r="H103" s="441">
        <f>G103-'[125]Presupuesto - OBRA'!G103</f>
        <v>-55675</v>
      </c>
      <c r="I103" s="456">
        <f>F103/'[125]Presupuesto - OBRA'!F103</f>
        <v>0.98502857142857148</v>
      </c>
      <c r="J103" s="86">
        <f>'Presupuesto Oficial - OBRA'!E103</f>
        <v>425</v>
      </c>
      <c r="K103" s="457">
        <f t="shared" si="7"/>
        <v>0</v>
      </c>
    </row>
    <row r="104" spans="1:11" ht="30" customHeight="1" x14ac:dyDescent="0.25">
      <c r="A104" s="81"/>
      <c r="B104" s="149" t="s">
        <v>204</v>
      </c>
      <c r="C104" s="90" t="s">
        <v>205</v>
      </c>
      <c r="D104" s="88" t="s">
        <v>98</v>
      </c>
      <c r="E104" s="89">
        <v>311</v>
      </c>
      <c r="F104" s="124">
        <f>ROUND('[125]Presupuesto - OBRA'!F104*$H$4,0)</f>
        <v>84666</v>
      </c>
      <c r="G104" s="150">
        <f t="shared" si="11"/>
        <v>26331126</v>
      </c>
      <c r="H104" s="441">
        <f>G104-'[125]Presupuesto - OBRA'!G104</f>
        <v>-400879</v>
      </c>
      <c r="I104" s="456">
        <f>F104/'[125]Presupuesto - OBRA'!F104</f>
        <v>0.98500378104822295</v>
      </c>
      <c r="J104" s="86">
        <f>'Presupuesto Oficial - OBRA'!E104</f>
        <v>311</v>
      </c>
      <c r="K104" s="457">
        <f t="shared" si="7"/>
        <v>0</v>
      </c>
    </row>
    <row r="105" spans="1:11" ht="30" customHeight="1" x14ac:dyDescent="0.25">
      <c r="A105" s="81"/>
      <c r="B105" s="149" t="s">
        <v>206</v>
      </c>
      <c r="C105" s="90" t="s">
        <v>207</v>
      </c>
      <c r="D105" s="88" t="s">
        <v>98</v>
      </c>
      <c r="E105" s="89">
        <v>313</v>
      </c>
      <c r="F105" s="124">
        <f>ROUND('[125]Presupuesto - OBRA'!F105*$H$4,0)</f>
        <v>25393</v>
      </c>
      <c r="G105" s="150">
        <f t="shared" si="11"/>
        <v>7948009</v>
      </c>
      <c r="H105" s="441">
        <f>G105-'[125]Presupuesto - OBRA'!G105</f>
        <v>-121131</v>
      </c>
      <c r="I105" s="456">
        <f>F105/'[125]Presupuesto - OBRA'!F105</f>
        <v>0.98498836307214899</v>
      </c>
      <c r="J105" s="86">
        <f>'Presupuesto Oficial - OBRA'!E105</f>
        <v>313</v>
      </c>
      <c r="K105" s="457">
        <f t="shared" si="7"/>
        <v>0</v>
      </c>
    </row>
    <row r="106" spans="1:11" ht="30" customHeight="1" x14ac:dyDescent="0.25">
      <c r="A106" s="81"/>
      <c r="B106" s="149" t="s">
        <v>208</v>
      </c>
      <c r="C106" s="90" t="s">
        <v>209</v>
      </c>
      <c r="D106" s="88" t="s">
        <v>98</v>
      </c>
      <c r="E106" s="89">
        <v>172</v>
      </c>
      <c r="F106" s="124">
        <f>ROUND('[125]Presupuesto - OBRA'!F106*$H$4,0)</f>
        <v>26808</v>
      </c>
      <c r="G106" s="150">
        <f t="shared" si="11"/>
        <v>4610976</v>
      </c>
      <c r="H106" s="441">
        <f>G106-'[125]Presupuesto - OBRA'!G106</f>
        <v>-70176</v>
      </c>
      <c r="I106" s="456">
        <f>F106/'[125]Presupuesto - OBRA'!F106</f>
        <v>0.9850088183421517</v>
      </c>
      <c r="J106" s="86">
        <f>'Presupuesto Oficial - OBRA'!E106</f>
        <v>172</v>
      </c>
      <c r="K106" s="457">
        <f t="shared" si="7"/>
        <v>0</v>
      </c>
    </row>
    <row r="107" spans="1:11" ht="30" customHeight="1" x14ac:dyDescent="0.25">
      <c r="A107" s="81"/>
      <c r="B107" s="149" t="s">
        <v>210</v>
      </c>
      <c r="C107" s="90" t="s">
        <v>211</v>
      </c>
      <c r="D107" s="88" t="s">
        <v>98</v>
      </c>
      <c r="E107" s="89">
        <v>178</v>
      </c>
      <c r="F107" s="124">
        <f>ROUND('[125]Presupuesto - OBRA'!F107*$H$4,0)</f>
        <v>65781</v>
      </c>
      <c r="G107" s="150">
        <f t="shared" si="11"/>
        <v>11709018</v>
      </c>
      <c r="H107" s="441">
        <f>G107-'[125]Presupuesto - OBRA'!G107</f>
        <v>-178356</v>
      </c>
      <c r="I107" s="456">
        <f>F107/'[125]Presupuesto - OBRA'!F107</f>
        <v>0.98499618166299807</v>
      </c>
      <c r="J107" s="86">
        <f>'Presupuesto Oficial - OBRA'!E107</f>
        <v>178</v>
      </c>
      <c r="K107" s="457">
        <f t="shared" si="7"/>
        <v>0</v>
      </c>
    </row>
    <row r="108" spans="1:11" ht="30" customHeight="1" x14ac:dyDescent="0.25">
      <c r="A108" s="81"/>
      <c r="B108" s="149" t="s">
        <v>212</v>
      </c>
      <c r="C108" s="90" t="s">
        <v>213</v>
      </c>
      <c r="D108" s="88" t="s">
        <v>59</v>
      </c>
      <c r="E108" s="89">
        <v>1662</v>
      </c>
      <c r="F108" s="124">
        <f>ROUND('[125]Presupuesto - OBRA'!F108*$H$4,0)</f>
        <v>1182</v>
      </c>
      <c r="G108" s="150">
        <f t="shared" si="11"/>
        <v>1964484</v>
      </c>
      <c r="H108" s="441">
        <f>G108-'[125]Presupuesto - OBRA'!G108</f>
        <v>-29916</v>
      </c>
      <c r="I108" s="456">
        <f>F108/'[125]Presupuesto - OBRA'!F108</f>
        <v>0.98499999999999999</v>
      </c>
      <c r="J108" s="86">
        <f>'Presupuesto Oficial - OBRA'!E108</f>
        <v>1662</v>
      </c>
      <c r="K108" s="457">
        <f t="shared" si="7"/>
        <v>0</v>
      </c>
    </row>
    <row r="109" spans="1:11" ht="30" customHeight="1" x14ac:dyDescent="0.25">
      <c r="A109" s="81"/>
      <c r="B109" s="154" t="s">
        <v>214</v>
      </c>
      <c r="C109" s="87" t="s">
        <v>215</v>
      </c>
      <c r="D109" s="88"/>
      <c r="E109" s="89"/>
      <c r="F109" s="124"/>
      <c r="G109" s="150"/>
      <c r="H109" s="441">
        <f>G109-'[125]Presupuesto - OBRA'!G109</f>
        <v>0</v>
      </c>
      <c r="I109" s="456" t="e">
        <f>F109/'[125]Presupuesto - OBRA'!F109</f>
        <v>#DIV/0!</v>
      </c>
      <c r="J109" s="86">
        <f>'Presupuesto Oficial - OBRA'!E109</f>
        <v>0</v>
      </c>
      <c r="K109" s="457">
        <f t="shared" si="7"/>
        <v>0</v>
      </c>
    </row>
    <row r="110" spans="1:11" ht="30" customHeight="1" x14ac:dyDescent="0.25">
      <c r="A110" s="81"/>
      <c r="B110" s="149" t="s">
        <v>216</v>
      </c>
      <c r="C110" s="90" t="s">
        <v>191</v>
      </c>
      <c r="D110" s="88" t="s">
        <v>59</v>
      </c>
      <c r="E110" s="89">
        <v>2730</v>
      </c>
      <c r="F110" s="124">
        <f>ROUND('[125]Presupuesto - OBRA'!F110*$H$4,0)</f>
        <v>2413</v>
      </c>
      <c r="G110" s="150">
        <f t="shared" ref="G110:G122" si="12">F110*E110</f>
        <v>6587490</v>
      </c>
      <c r="H110" s="441">
        <f>G110-'[125]Presupuesto - OBRA'!G110</f>
        <v>-101010</v>
      </c>
      <c r="I110" s="456">
        <f>F110/'[125]Presupuesto - OBRA'!F110</f>
        <v>0.98489795918367351</v>
      </c>
      <c r="J110" s="86">
        <f>'Presupuesto Oficial - OBRA'!E110</f>
        <v>2730</v>
      </c>
      <c r="K110" s="457">
        <f t="shared" si="7"/>
        <v>0</v>
      </c>
    </row>
    <row r="111" spans="1:11" ht="39" customHeight="1" x14ac:dyDescent="0.25">
      <c r="A111" s="81"/>
      <c r="B111" s="149" t="s">
        <v>217</v>
      </c>
      <c r="C111" s="91" t="s">
        <v>74</v>
      </c>
      <c r="D111" s="92" t="s">
        <v>64</v>
      </c>
      <c r="E111" s="89">
        <v>409.5</v>
      </c>
      <c r="F111" s="124">
        <f>ROUND('[125]Presupuesto - OBRA'!F111*$H$4,0)</f>
        <v>27931</v>
      </c>
      <c r="G111" s="150">
        <f t="shared" si="12"/>
        <v>11437744.5</v>
      </c>
      <c r="H111" s="441">
        <f>G111-'[125]Presupuesto - OBRA'!G111</f>
        <v>-174037.5</v>
      </c>
      <c r="I111" s="456">
        <f>F111/'[125]Presupuesto - OBRA'!F111</f>
        <v>0.98501199040767384</v>
      </c>
      <c r="J111" s="86">
        <f>'Presupuesto Oficial - OBRA'!E111</f>
        <v>409.5</v>
      </c>
      <c r="K111" s="457">
        <f t="shared" si="7"/>
        <v>0</v>
      </c>
    </row>
    <row r="112" spans="1:11" ht="30" customHeight="1" x14ac:dyDescent="0.25">
      <c r="A112" s="81"/>
      <c r="B112" s="149" t="s">
        <v>218</v>
      </c>
      <c r="C112" s="91" t="s">
        <v>80</v>
      </c>
      <c r="D112" s="92" t="s">
        <v>64</v>
      </c>
      <c r="E112" s="89">
        <v>364.5</v>
      </c>
      <c r="F112" s="124">
        <f>ROUND('[125]Presupuesto - OBRA'!F112*$H$4,0)</f>
        <v>73649</v>
      </c>
      <c r="G112" s="150">
        <f t="shared" si="12"/>
        <v>26845060.5</v>
      </c>
      <c r="H112" s="441">
        <f>G112-'[125]Presupuesto - OBRA'!G112</f>
        <v>-408969</v>
      </c>
      <c r="I112" s="456">
        <f>F112/'[125]Presupuesto - OBRA'!F112</f>
        <v>0.98499418223642854</v>
      </c>
      <c r="J112" s="86">
        <f>'Presupuesto Oficial - OBRA'!E112</f>
        <v>364.5</v>
      </c>
      <c r="K112" s="457">
        <f t="shared" si="7"/>
        <v>0</v>
      </c>
    </row>
    <row r="113" spans="1:11" ht="30" customHeight="1" x14ac:dyDescent="0.25">
      <c r="A113" s="81"/>
      <c r="B113" s="149" t="s">
        <v>219</v>
      </c>
      <c r="C113" s="90" t="s">
        <v>220</v>
      </c>
      <c r="D113" s="88" t="s">
        <v>98</v>
      </c>
      <c r="E113" s="89">
        <v>116</v>
      </c>
      <c r="F113" s="124">
        <f>ROUND('[125]Presupuesto - OBRA'!F113*$H$4,0)</f>
        <v>72165</v>
      </c>
      <c r="G113" s="150">
        <f t="shared" si="12"/>
        <v>8371140</v>
      </c>
      <c r="H113" s="441">
        <f>G113-'[125]Presupuesto - OBRA'!G113</f>
        <v>-127484</v>
      </c>
      <c r="I113" s="456">
        <f>F113/'[125]Presupuesto - OBRA'!F113</f>
        <v>0.98499945402926403</v>
      </c>
      <c r="J113" s="86">
        <f>'Presupuesto Oficial - OBRA'!E113</f>
        <v>116</v>
      </c>
      <c r="K113" s="457">
        <f t="shared" si="7"/>
        <v>0</v>
      </c>
    </row>
    <row r="114" spans="1:11" ht="30" customHeight="1" x14ac:dyDescent="0.25">
      <c r="A114" s="93"/>
      <c r="B114" s="149" t="s">
        <v>221</v>
      </c>
      <c r="C114" s="90" t="s">
        <v>222</v>
      </c>
      <c r="D114" s="88" t="s">
        <v>98</v>
      </c>
      <c r="E114" s="89">
        <v>108</v>
      </c>
      <c r="F114" s="124">
        <f>ROUND('[125]Presupuesto - OBRA'!F114*$H$4,0)</f>
        <v>53535</v>
      </c>
      <c r="G114" s="150">
        <f t="shared" si="12"/>
        <v>5781780</v>
      </c>
      <c r="H114" s="441">
        <f>G114-'[125]Presupuesto - OBRA'!G114</f>
        <v>-88020</v>
      </c>
      <c r="I114" s="456">
        <f>F114/'[125]Presupuesto - OBRA'!F114</f>
        <v>0.98500459981600741</v>
      </c>
      <c r="J114" s="86">
        <f>'Presupuesto Oficial - OBRA'!E114</f>
        <v>108</v>
      </c>
      <c r="K114" s="457">
        <f t="shared" si="7"/>
        <v>0</v>
      </c>
    </row>
    <row r="115" spans="1:11" ht="30" customHeight="1" x14ac:dyDescent="0.25">
      <c r="A115" s="93"/>
      <c r="B115" s="149" t="s">
        <v>223</v>
      </c>
      <c r="C115" s="90" t="s">
        <v>224</v>
      </c>
      <c r="D115" s="88" t="s">
        <v>98</v>
      </c>
      <c r="E115" s="89">
        <v>126</v>
      </c>
      <c r="F115" s="124">
        <f>ROUND('[125]Presupuesto - OBRA'!F115*$H$4,0)</f>
        <v>36278</v>
      </c>
      <c r="G115" s="150">
        <f t="shared" si="12"/>
        <v>4571028</v>
      </c>
      <c r="H115" s="441">
        <f>G115-'[125]Presupuesto - OBRA'!G115</f>
        <v>-69552</v>
      </c>
      <c r="I115" s="456">
        <f>F115/'[125]Presupuesto - OBRA'!F115</f>
        <v>0.98501221830029861</v>
      </c>
      <c r="J115" s="86">
        <f>'Presupuesto Oficial - OBRA'!E115</f>
        <v>126</v>
      </c>
      <c r="K115" s="457">
        <f t="shared" si="7"/>
        <v>0</v>
      </c>
    </row>
    <row r="116" spans="1:11" ht="30" customHeight="1" x14ac:dyDescent="0.25">
      <c r="A116" s="93"/>
      <c r="B116" s="149" t="s">
        <v>225</v>
      </c>
      <c r="C116" s="90" t="s">
        <v>226</v>
      </c>
      <c r="D116" s="88" t="s">
        <v>59</v>
      </c>
      <c r="E116" s="89">
        <v>1005</v>
      </c>
      <c r="F116" s="124">
        <f>ROUND('[125]Presupuesto - OBRA'!F116*$H$4,0)</f>
        <v>36679</v>
      </c>
      <c r="G116" s="150">
        <f t="shared" si="12"/>
        <v>36862395</v>
      </c>
      <c r="H116" s="441">
        <f>G116-'[125]Presupuesto - OBRA'!G116</f>
        <v>-561795</v>
      </c>
      <c r="I116" s="456">
        <f>F116/'[125]Presupuesto - OBRA'!F116</f>
        <v>0.98498845265588919</v>
      </c>
      <c r="J116" s="86">
        <f>'Presupuesto Oficial - OBRA'!E116</f>
        <v>1005</v>
      </c>
      <c r="K116" s="457">
        <f t="shared" si="7"/>
        <v>0</v>
      </c>
    </row>
    <row r="117" spans="1:11" ht="30" customHeight="1" x14ac:dyDescent="0.25">
      <c r="A117" s="93"/>
      <c r="B117" s="149" t="s">
        <v>227</v>
      </c>
      <c r="C117" s="90" t="s">
        <v>228</v>
      </c>
      <c r="D117" s="88" t="s">
        <v>59</v>
      </c>
      <c r="E117" s="89">
        <v>125</v>
      </c>
      <c r="F117" s="124">
        <f>ROUND('[125]Presupuesto - OBRA'!F117*$H$4,0)</f>
        <v>46049</v>
      </c>
      <c r="G117" s="150">
        <f t="shared" si="12"/>
        <v>5756125</v>
      </c>
      <c r="H117" s="441">
        <f>G117-'[125]Presupuesto - OBRA'!G117</f>
        <v>-87625</v>
      </c>
      <c r="I117" s="456">
        <f>F117/'[125]Presupuesto - OBRA'!F117</f>
        <v>0.98500534759358294</v>
      </c>
      <c r="J117" s="86">
        <f>'Presupuesto Oficial - OBRA'!E117</f>
        <v>125</v>
      </c>
      <c r="K117" s="457">
        <f t="shared" si="7"/>
        <v>0</v>
      </c>
    </row>
    <row r="118" spans="1:11" ht="30" customHeight="1" x14ac:dyDescent="0.25">
      <c r="A118" s="93"/>
      <c r="B118" s="149" t="s">
        <v>229</v>
      </c>
      <c r="C118" s="90" t="s">
        <v>230</v>
      </c>
      <c r="D118" s="88" t="s">
        <v>59</v>
      </c>
      <c r="E118" s="89">
        <v>1108</v>
      </c>
      <c r="F118" s="124">
        <f>ROUND('[125]Presupuesto - OBRA'!F118*$H$4,0)</f>
        <v>56364</v>
      </c>
      <c r="G118" s="150">
        <f t="shared" si="12"/>
        <v>62451312</v>
      </c>
      <c r="H118" s="441">
        <f>G118-'[125]Presupuesto - OBRA'!G118</f>
        <v>-950664</v>
      </c>
      <c r="I118" s="456">
        <f>F118/'[125]Presupuesto - OBRA'!F118</f>
        <v>0.98500576701268738</v>
      </c>
      <c r="J118" s="86">
        <f>'Presupuesto Oficial - OBRA'!E118</f>
        <v>1108</v>
      </c>
      <c r="K118" s="457">
        <f t="shared" si="7"/>
        <v>0</v>
      </c>
    </row>
    <row r="119" spans="1:11" ht="30" customHeight="1" x14ac:dyDescent="0.25">
      <c r="A119" s="93"/>
      <c r="B119" s="149" t="s">
        <v>231</v>
      </c>
      <c r="C119" s="90" t="s">
        <v>232</v>
      </c>
      <c r="D119" s="88" t="s">
        <v>59</v>
      </c>
      <c r="E119" s="89">
        <v>624</v>
      </c>
      <c r="F119" s="124">
        <f>ROUND('[125]Presupuesto - OBRA'!F119*$H$4,0)</f>
        <v>85856</v>
      </c>
      <c r="G119" s="150">
        <f t="shared" si="12"/>
        <v>53574144</v>
      </c>
      <c r="H119" s="441">
        <f>G119-'[125]Presupuesto - OBRA'!G119</f>
        <v>-815568</v>
      </c>
      <c r="I119" s="456">
        <f>F119/'[125]Presupuesto - OBRA'!F119</f>
        <v>0.9850051053772817</v>
      </c>
      <c r="J119" s="86">
        <f>'Presupuesto Oficial - OBRA'!E119</f>
        <v>624</v>
      </c>
      <c r="K119" s="457">
        <f t="shared" si="7"/>
        <v>0</v>
      </c>
    </row>
    <row r="120" spans="1:11" ht="30" customHeight="1" x14ac:dyDescent="0.25">
      <c r="A120" s="93"/>
      <c r="B120" s="149" t="s">
        <v>233</v>
      </c>
      <c r="C120" s="90" t="s">
        <v>234</v>
      </c>
      <c r="D120" s="88" t="s">
        <v>98</v>
      </c>
      <c r="E120" s="89">
        <v>8</v>
      </c>
      <c r="F120" s="124">
        <f>ROUND('[125]Presupuesto - OBRA'!F120*$H$4,0)</f>
        <v>411632</v>
      </c>
      <c r="G120" s="150">
        <f t="shared" si="12"/>
        <v>3293056</v>
      </c>
      <c r="H120" s="441">
        <f>G120-'[125]Presupuesto - OBRA'!G120</f>
        <v>-50144</v>
      </c>
      <c r="I120" s="456">
        <f>F120/'[125]Presupuesto - OBRA'!F120</f>
        <v>0.98500119645848294</v>
      </c>
      <c r="J120" s="86">
        <f>'Presupuesto Oficial - OBRA'!E120</f>
        <v>8</v>
      </c>
      <c r="K120" s="457">
        <f t="shared" si="7"/>
        <v>0</v>
      </c>
    </row>
    <row r="121" spans="1:11" ht="39" customHeight="1" x14ac:dyDescent="0.25">
      <c r="A121" s="93"/>
      <c r="B121" s="149" t="s">
        <v>235</v>
      </c>
      <c r="C121" s="90" t="s">
        <v>524</v>
      </c>
      <c r="D121" s="88" t="s">
        <v>98</v>
      </c>
      <c r="E121" s="89">
        <v>11</v>
      </c>
      <c r="F121" s="124">
        <f>ROUND('[125]Presupuesto - OBRA'!F121*$H$4,0)</f>
        <v>919200</v>
      </c>
      <c r="G121" s="150">
        <f t="shared" si="12"/>
        <v>10111200</v>
      </c>
      <c r="H121" s="441">
        <f>G121-'[125]Presupuesto - OBRA'!G121</f>
        <v>-153978</v>
      </c>
      <c r="I121" s="456">
        <f>F121/'[125]Presupuesto - OBRA'!F121</f>
        <v>0.98499996785248145</v>
      </c>
      <c r="J121" s="86">
        <f>'Presupuesto Oficial - OBRA'!E121</f>
        <v>11</v>
      </c>
      <c r="K121" s="457">
        <f t="shared" si="7"/>
        <v>0</v>
      </c>
    </row>
    <row r="122" spans="1:11" ht="30" customHeight="1" x14ac:dyDescent="0.25">
      <c r="A122" s="93"/>
      <c r="B122" s="149" t="s">
        <v>236</v>
      </c>
      <c r="C122" s="90" t="s">
        <v>237</v>
      </c>
      <c r="D122" s="88" t="s">
        <v>59</v>
      </c>
      <c r="E122" s="89">
        <v>2730</v>
      </c>
      <c r="F122" s="124">
        <f>ROUND('[125]Presupuesto - OBRA'!F122*$H$4,0)</f>
        <v>1182</v>
      </c>
      <c r="G122" s="150">
        <f t="shared" si="12"/>
        <v>3226860</v>
      </c>
      <c r="H122" s="441">
        <f>G122-'[125]Presupuesto - OBRA'!G122</f>
        <v>-49140</v>
      </c>
      <c r="I122" s="456">
        <f>F122/'[125]Presupuesto - OBRA'!F122</f>
        <v>0.98499999999999999</v>
      </c>
      <c r="J122" s="86">
        <f>'Presupuesto Oficial - OBRA'!E122</f>
        <v>2730</v>
      </c>
      <c r="K122" s="457">
        <f t="shared" si="7"/>
        <v>0</v>
      </c>
    </row>
    <row r="123" spans="1:11" ht="30" customHeight="1" x14ac:dyDescent="0.25">
      <c r="A123" s="93"/>
      <c r="B123" s="154" t="s">
        <v>238</v>
      </c>
      <c r="C123" s="87" t="s">
        <v>239</v>
      </c>
      <c r="D123" s="88"/>
      <c r="E123" s="89"/>
      <c r="F123" s="124"/>
      <c r="G123" s="150"/>
      <c r="H123" s="441">
        <f>G123-'[125]Presupuesto - OBRA'!G123</f>
        <v>0</v>
      </c>
      <c r="I123" s="456" t="e">
        <f>F123/'[125]Presupuesto - OBRA'!F123</f>
        <v>#DIV/0!</v>
      </c>
      <c r="J123" s="86">
        <f>'Presupuesto Oficial - OBRA'!E123</f>
        <v>0</v>
      </c>
      <c r="K123" s="457">
        <f t="shared" si="7"/>
        <v>0</v>
      </c>
    </row>
    <row r="124" spans="1:11" ht="30" customHeight="1" x14ac:dyDescent="0.25">
      <c r="A124" s="93"/>
      <c r="B124" s="149" t="s">
        <v>240</v>
      </c>
      <c r="C124" s="90" t="s">
        <v>191</v>
      </c>
      <c r="D124" s="88" t="s">
        <v>59</v>
      </c>
      <c r="E124" s="89">
        <v>960</v>
      </c>
      <c r="F124" s="124">
        <f>ROUND('[125]Presupuesto - OBRA'!F124*$H$4,0)</f>
        <v>2413</v>
      </c>
      <c r="G124" s="150">
        <f t="shared" ref="G124:G130" si="13">F124*E124</f>
        <v>2316480</v>
      </c>
      <c r="H124" s="441">
        <f>G124-'[125]Presupuesto - OBRA'!G124</f>
        <v>-35520</v>
      </c>
      <c r="I124" s="456">
        <f>F124/'[125]Presupuesto - OBRA'!F124</f>
        <v>0.98489795918367351</v>
      </c>
      <c r="J124" s="86">
        <f>'Presupuesto Oficial - OBRA'!E124</f>
        <v>960</v>
      </c>
      <c r="K124" s="457">
        <f t="shared" si="7"/>
        <v>0</v>
      </c>
    </row>
    <row r="125" spans="1:11" ht="35.25" customHeight="1" x14ac:dyDescent="0.25">
      <c r="A125" s="93"/>
      <c r="B125" s="149" t="s">
        <v>241</v>
      </c>
      <c r="C125" s="91" t="s">
        <v>74</v>
      </c>
      <c r="D125" s="92" t="s">
        <v>64</v>
      </c>
      <c r="E125" s="89">
        <v>144</v>
      </c>
      <c r="F125" s="124">
        <f>ROUND('[125]Presupuesto - OBRA'!F125*$H$4,0)</f>
        <v>27931</v>
      </c>
      <c r="G125" s="150">
        <f t="shared" si="13"/>
        <v>4022064</v>
      </c>
      <c r="H125" s="441">
        <f>G125-'[125]Presupuesto - OBRA'!G125</f>
        <v>-61200</v>
      </c>
      <c r="I125" s="456">
        <f>F125/'[125]Presupuesto - OBRA'!F125</f>
        <v>0.98501199040767384</v>
      </c>
      <c r="J125" s="86">
        <f>'Presupuesto Oficial - OBRA'!E125</f>
        <v>144</v>
      </c>
      <c r="K125" s="457">
        <f t="shared" si="7"/>
        <v>0</v>
      </c>
    </row>
    <row r="126" spans="1:11" ht="30" customHeight="1" x14ac:dyDescent="0.25">
      <c r="A126" s="93"/>
      <c r="B126" s="149" t="s">
        <v>242</v>
      </c>
      <c r="C126" s="91" t="s">
        <v>80</v>
      </c>
      <c r="D126" s="92" t="s">
        <v>64</v>
      </c>
      <c r="E126" s="89">
        <v>129</v>
      </c>
      <c r="F126" s="124">
        <f>ROUND('[125]Presupuesto - OBRA'!F126*$H$4,0)</f>
        <v>73649</v>
      </c>
      <c r="G126" s="150">
        <f t="shared" si="13"/>
        <v>9500721</v>
      </c>
      <c r="H126" s="441">
        <f>G126-'[125]Presupuesto - OBRA'!G126</f>
        <v>-144738</v>
      </c>
      <c r="I126" s="456">
        <f>F126/'[125]Presupuesto - OBRA'!F126</f>
        <v>0.98499418223642854</v>
      </c>
      <c r="J126" s="86">
        <f>'Presupuesto Oficial - OBRA'!E126</f>
        <v>129</v>
      </c>
      <c r="K126" s="457">
        <f t="shared" si="7"/>
        <v>0</v>
      </c>
    </row>
    <row r="127" spans="1:11" ht="30" customHeight="1" x14ac:dyDescent="0.25">
      <c r="A127" s="93"/>
      <c r="B127" s="149" t="s">
        <v>243</v>
      </c>
      <c r="C127" s="90" t="s">
        <v>244</v>
      </c>
      <c r="D127" s="88" t="s">
        <v>59</v>
      </c>
      <c r="E127" s="89">
        <v>385</v>
      </c>
      <c r="F127" s="124">
        <f>ROUND('[125]Presupuesto - OBRA'!F127*$H$4,0)</f>
        <v>85856</v>
      </c>
      <c r="G127" s="150">
        <f t="shared" si="13"/>
        <v>33054560</v>
      </c>
      <c r="H127" s="441">
        <f>G127-'[125]Presupuesto - OBRA'!G127</f>
        <v>-503195</v>
      </c>
      <c r="I127" s="456">
        <f>F127/'[125]Presupuesto - OBRA'!F127</f>
        <v>0.9850051053772817</v>
      </c>
      <c r="J127" s="86">
        <f>'Presupuesto Oficial - OBRA'!E127</f>
        <v>385</v>
      </c>
      <c r="K127" s="457">
        <f t="shared" si="7"/>
        <v>0</v>
      </c>
    </row>
    <row r="128" spans="1:11" ht="30" customHeight="1" x14ac:dyDescent="0.25">
      <c r="A128" s="93"/>
      <c r="B128" s="149" t="s">
        <v>245</v>
      </c>
      <c r="C128" s="90" t="s">
        <v>246</v>
      </c>
      <c r="D128" s="88" t="s">
        <v>59</v>
      </c>
      <c r="E128" s="89">
        <v>575</v>
      </c>
      <c r="F128" s="124">
        <f>ROUND('[125]Presupuesto - OBRA'!F128*$H$4,0)</f>
        <v>56364</v>
      </c>
      <c r="G128" s="150">
        <f t="shared" si="13"/>
        <v>32409300</v>
      </c>
      <c r="H128" s="441">
        <f>G128-'[125]Presupuesto - OBRA'!G128</f>
        <v>-493350</v>
      </c>
      <c r="I128" s="456">
        <f>F128/'[125]Presupuesto - OBRA'!F128</f>
        <v>0.98500576701268738</v>
      </c>
      <c r="J128" s="86">
        <f>'Presupuesto Oficial - OBRA'!E128</f>
        <v>575</v>
      </c>
      <c r="K128" s="457">
        <f t="shared" si="7"/>
        <v>0</v>
      </c>
    </row>
    <row r="129" spans="1:11" ht="30" customHeight="1" x14ac:dyDescent="0.25">
      <c r="A129" s="93"/>
      <c r="B129" s="149" t="s">
        <v>247</v>
      </c>
      <c r="C129" s="90" t="s">
        <v>248</v>
      </c>
      <c r="D129" s="88" t="s">
        <v>98</v>
      </c>
      <c r="E129" s="89">
        <v>10</v>
      </c>
      <c r="F129" s="124">
        <f>ROUND('[125]Presupuesto - OBRA'!F129*$H$4,0)</f>
        <v>411632</v>
      </c>
      <c r="G129" s="150">
        <f t="shared" si="13"/>
        <v>4116320</v>
      </c>
      <c r="H129" s="441">
        <f>G129-'[125]Presupuesto - OBRA'!G129</f>
        <v>-62680</v>
      </c>
      <c r="I129" s="456">
        <f>F129/'[125]Presupuesto - OBRA'!F129</f>
        <v>0.98500119645848294</v>
      </c>
      <c r="J129" s="86">
        <f>'Presupuesto Oficial - OBRA'!E129</f>
        <v>10</v>
      </c>
      <c r="K129" s="457">
        <f t="shared" si="7"/>
        <v>0</v>
      </c>
    </row>
    <row r="130" spans="1:11" ht="36.75" customHeight="1" x14ac:dyDescent="0.25">
      <c r="A130" s="81"/>
      <c r="B130" s="149" t="s">
        <v>249</v>
      </c>
      <c r="C130" s="90" t="s">
        <v>524</v>
      </c>
      <c r="D130" s="88" t="s">
        <v>98</v>
      </c>
      <c r="E130" s="89">
        <v>10</v>
      </c>
      <c r="F130" s="124">
        <f>ROUND('[125]Presupuesto - OBRA'!F130*$H$4,0)</f>
        <v>919200</v>
      </c>
      <c r="G130" s="150">
        <f t="shared" si="13"/>
        <v>9192000</v>
      </c>
      <c r="H130" s="441">
        <f>G130-'[125]Presupuesto - OBRA'!G130</f>
        <v>-139980</v>
      </c>
      <c r="I130" s="456">
        <f>F130/'[125]Presupuesto - OBRA'!F130</f>
        <v>0.98499996785248145</v>
      </c>
      <c r="J130" s="86">
        <f>'Presupuesto Oficial - OBRA'!E130</f>
        <v>10</v>
      </c>
      <c r="K130" s="457">
        <f t="shared" si="7"/>
        <v>0</v>
      </c>
    </row>
    <row r="131" spans="1:11" ht="36.75" customHeight="1" x14ac:dyDescent="0.25">
      <c r="A131" s="81"/>
      <c r="B131" s="154" t="s">
        <v>250</v>
      </c>
      <c r="C131" s="87" t="s">
        <v>45</v>
      </c>
      <c r="D131" s="88"/>
      <c r="E131" s="89"/>
      <c r="F131" s="124"/>
      <c r="G131" s="150"/>
      <c r="H131" s="441">
        <f>G131-'[125]Presupuesto - OBRA'!G131</f>
        <v>0</v>
      </c>
      <c r="I131" s="456" t="e">
        <f>F131/'[125]Presupuesto - OBRA'!F131</f>
        <v>#DIV/0!</v>
      </c>
      <c r="J131" s="86">
        <f>'Presupuesto Oficial - OBRA'!E131</f>
        <v>0</v>
      </c>
      <c r="K131" s="457">
        <f t="shared" si="7"/>
        <v>0</v>
      </c>
    </row>
    <row r="132" spans="1:11" ht="33" customHeight="1" x14ac:dyDescent="0.25">
      <c r="A132" s="81"/>
      <c r="B132" s="154" t="s">
        <v>251</v>
      </c>
      <c r="C132" s="87" t="s">
        <v>252</v>
      </c>
      <c r="D132" s="88"/>
      <c r="E132" s="89"/>
      <c r="F132" s="124"/>
      <c r="G132" s="150"/>
      <c r="H132" s="441">
        <f>G132-'[125]Presupuesto - OBRA'!G132</f>
        <v>0</v>
      </c>
      <c r="I132" s="456" t="e">
        <f>F132/'[125]Presupuesto - OBRA'!F132</f>
        <v>#DIV/0!</v>
      </c>
      <c r="J132" s="86">
        <f>'Presupuesto Oficial - OBRA'!E132</f>
        <v>0</v>
      </c>
      <c r="K132" s="457">
        <f t="shared" si="7"/>
        <v>0</v>
      </c>
    </row>
    <row r="133" spans="1:11" ht="30" customHeight="1" x14ac:dyDescent="0.25">
      <c r="A133" s="81"/>
      <c r="B133" s="155" t="s">
        <v>253</v>
      </c>
      <c r="C133" s="104" t="s">
        <v>537</v>
      </c>
      <c r="D133" s="105" t="s">
        <v>277</v>
      </c>
      <c r="E133" s="89">
        <v>1</v>
      </c>
      <c r="F133" s="471">
        <f>ROUND('[125]Presupuesto - OBRA'!F133*$H$4,0)</f>
        <v>26719504</v>
      </c>
      <c r="G133" s="150">
        <f t="shared" ref="G133:G147" si="14">F133*E133</f>
        <v>26719504</v>
      </c>
      <c r="H133" s="441">
        <f>G133-'[125]Presupuesto - OBRA'!G133</f>
        <v>-406896</v>
      </c>
      <c r="I133" s="456">
        <f>F133/'[125]Presupuesto - OBRA'!F133</f>
        <v>0.98499999999999999</v>
      </c>
      <c r="J133" s="86">
        <f>'Presupuesto Oficial - OBRA'!E133</f>
        <v>1</v>
      </c>
      <c r="K133" s="457">
        <f t="shared" si="7"/>
        <v>0</v>
      </c>
    </row>
    <row r="134" spans="1:11" ht="23.25" customHeight="1" x14ac:dyDescent="0.25">
      <c r="A134" s="81"/>
      <c r="B134" s="155" t="s">
        <v>254</v>
      </c>
      <c r="C134" s="104" t="s">
        <v>538</v>
      </c>
      <c r="D134" s="105" t="s">
        <v>56</v>
      </c>
      <c r="E134" s="89">
        <v>146</v>
      </c>
      <c r="F134" s="471">
        <f>ROUND('[125]Presupuesto - OBRA'!F134*$H$4,0)</f>
        <v>125489</v>
      </c>
      <c r="G134" s="150">
        <f t="shared" si="14"/>
        <v>18321394</v>
      </c>
      <c r="H134" s="441">
        <f>G134-'[125]Presupuesto - OBRA'!G134</f>
        <v>-279006</v>
      </c>
      <c r="I134" s="456">
        <f>F134/'[125]Presupuesto - OBRA'!F134</f>
        <v>0.98499999999999999</v>
      </c>
      <c r="J134" s="86">
        <f>'Presupuesto Oficial - OBRA'!E134</f>
        <v>146</v>
      </c>
      <c r="K134" s="457">
        <f t="shared" si="7"/>
        <v>0</v>
      </c>
    </row>
    <row r="135" spans="1:11" ht="37.5" customHeight="1" x14ac:dyDescent="0.25">
      <c r="A135" s="81"/>
      <c r="B135" s="155" t="s">
        <v>255</v>
      </c>
      <c r="C135" s="104" t="s">
        <v>539</v>
      </c>
      <c r="D135" s="105" t="s">
        <v>277</v>
      </c>
      <c r="E135" s="89">
        <v>20</v>
      </c>
      <c r="F135" s="471">
        <f>ROUND('[125]Presupuesto - OBRA'!F135*$H$4,0)</f>
        <v>15775760</v>
      </c>
      <c r="G135" s="150">
        <f t="shared" si="14"/>
        <v>315515200</v>
      </c>
      <c r="H135" s="441">
        <f>G135-'[125]Presupuesto - OBRA'!G135</f>
        <v>-4804800</v>
      </c>
      <c r="I135" s="456">
        <f>F135/'[125]Presupuesto - OBRA'!F135</f>
        <v>0.98499999999999999</v>
      </c>
      <c r="J135" s="86">
        <f>'Presupuesto Oficial - OBRA'!E135</f>
        <v>20</v>
      </c>
      <c r="K135" s="457">
        <f t="shared" si="7"/>
        <v>0</v>
      </c>
    </row>
    <row r="136" spans="1:11" ht="24.75" customHeight="1" x14ac:dyDescent="0.25">
      <c r="A136" s="81"/>
      <c r="B136" s="155" t="s">
        <v>256</v>
      </c>
      <c r="C136" s="104" t="s">
        <v>540</v>
      </c>
      <c r="D136" s="105" t="s">
        <v>277</v>
      </c>
      <c r="E136" s="89">
        <v>20</v>
      </c>
      <c r="F136" s="471">
        <f>ROUND('[125]Presupuesto - OBRA'!F136*$H$4,0)</f>
        <v>1772291</v>
      </c>
      <c r="G136" s="150">
        <f t="shared" si="14"/>
        <v>35445820</v>
      </c>
      <c r="H136" s="441">
        <f>G136-'[125]Presupuesto - OBRA'!G136</f>
        <v>-539780</v>
      </c>
      <c r="I136" s="456">
        <f>F136/'[125]Presupuesto - OBRA'!F136</f>
        <v>0.98500011115557329</v>
      </c>
      <c r="J136" s="86">
        <f>'Presupuesto Oficial - OBRA'!E136</f>
        <v>20</v>
      </c>
      <c r="K136" s="457">
        <f t="shared" ref="K136:K199" si="15">+ROUND(J136-E136,2)</f>
        <v>0</v>
      </c>
    </row>
    <row r="137" spans="1:11" ht="36.75" customHeight="1" x14ac:dyDescent="0.25">
      <c r="A137" s="81"/>
      <c r="B137" s="155" t="s">
        <v>257</v>
      </c>
      <c r="C137" s="104" t="s">
        <v>541</v>
      </c>
      <c r="D137" s="105" t="s">
        <v>59</v>
      </c>
      <c r="E137" s="89">
        <v>25</v>
      </c>
      <c r="F137" s="471">
        <f>ROUND('[125]Presupuesto - OBRA'!F137*$H$4,0)</f>
        <v>316232</v>
      </c>
      <c r="G137" s="150">
        <f t="shared" si="14"/>
        <v>7905800</v>
      </c>
      <c r="H137" s="441">
        <f>G137-'[125]Presupuesto - OBRA'!G137</f>
        <v>-120400</v>
      </c>
      <c r="I137" s="456">
        <f>F137/'[125]Presupuesto - OBRA'!F137</f>
        <v>0.98499912785627075</v>
      </c>
      <c r="J137" s="86">
        <f>'Presupuesto Oficial - OBRA'!E137</f>
        <v>25</v>
      </c>
      <c r="K137" s="457">
        <f t="shared" si="15"/>
        <v>0</v>
      </c>
    </row>
    <row r="138" spans="1:11" ht="36.75" customHeight="1" x14ac:dyDescent="0.25">
      <c r="A138" s="81"/>
      <c r="B138" s="155" t="s">
        <v>258</v>
      </c>
      <c r="C138" s="104" t="s">
        <v>542</v>
      </c>
      <c r="D138" s="105" t="s">
        <v>277</v>
      </c>
      <c r="E138" s="89">
        <v>4</v>
      </c>
      <c r="F138" s="471">
        <f>ROUND('[125]Presupuesto - OBRA'!F138*$H$4,0)</f>
        <v>535052</v>
      </c>
      <c r="G138" s="150">
        <f t="shared" si="14"/>
        <v>2140208</v>
      </c>
      <c r="H138" s="441">
        <f>G138-'[125]Presupuesto - OBRA'!G138</f>
        <v>-32592</v>
      </c>
      <c r="I138" s="456">
        <f>F138/'[125]Presupuesto - OBRA'!F138</f>
        <v>0.98499999999999999</v>
      </c>
      <c r="J138" s="86">
        <f>'Presupuesto Oficial - OBRA'!E138</f>
        <v>4</v>
      </c>
      <c r="K138" s="457">
        <f t="shared" si="15"/>
        <v>0</v>
      </c>
    </row>
    <row r="139" spans="1:11" ht="57" customHeight="1" x14ac:dyDescent="0.25">
      <c r="A139" s="81"/>
      <c r="B139" s="155" t="s">
        <v>259</v>
      </c>
      <c r="C139" s="104" t="s">
        <v>543</v>
      </c>
      <c r="D139" s="105" t="s">
        <v>59</v>
      </c>
      <c r="E139" s="89">
        <v>550</v>
      </c>
      <c r="F139" s="471">
        <f>ROUND('[125]Presupuesto - OBRA'!F139*$H$4,0)</f>
        <v>20409</v>
      </c>
      <c r="G139" s="150">
        <f t="shared" si="14"/>
        <v>11224950</v>
      </c>
      <c r="H139" s="441">
        <f>G139-'[125]Presupuesto - OBRA'!G139</f>
        <v>-171050</v>
      </c>
      <c r="I139" s="456">
        <f>F139/'[125]Presupuesto - OBRA'!F139</f>
        <v>0.98499034749034753</v>
      </c>
      <c r="J139" s="86">
        <f>'Presupuesto Oficial - OBRA'!E139</f>
        <v>550</v>
      </c>
      <c r="K139" s="457">
        <f t="shared" si="15"/>
        <v>0</v>
      </c>
    </row>
    <row r="140" spans="1:11" ht="36.75" customHeight="1" x14ac:dyDescent="0.25">
      <c r="A140" s="81"/>
      <c r="B140" s="155" t="s">
        <v>260</v>
      </c>
      <c r="C140" s="104" t="s">
        <v>544</v>
      </c>
      <c r="D140" s="105" t="s">
        <v>59</v>
      </c>
      <c r="E140" s="89">
        <v>60</v>
      </c>
      <c r="F140" s="471">
        <f>ROUND('[125]Presupuesto - OBRA'!F140*$H$4,0)</f>
        <v>72271</v>
      </c>
      <c r="G140" s="150">
        <f t="shared" si="14"/>
        <v>4336260</v>
      </c>
      <c r="H140" s="441">
        <f>G140-'[125]Presupuesto - OBRA'!G140</f>
        <v>-66012</v>
      </c>
      <c r="I140" s="456">
        <f>F140/'[125]Presupuesto - OBRA'!F140</f>
        <v>0.98500501559194897</v>
      </c>
      <c r="J140" s="86">
        <f>'Presupuesto Oficial - OBRA'!E140</f>
        <v>60</v>
      </c>
      <c r="K140" s="457">
        <f t="shared" si="15"/>
        <v>0</v>
      </c>
    </row>
    <row r="141" spans="1:11" ht="36.75" customHeight="1" x14ac:dyDescent="0.25">
      <c r="A141" s="81"/>
      <c r="B141" s="155" t="s">
        <v>261</v>
      </c>
      <c r="C141" s="104" t="s">
        <v>545</v>
      </c>
      <c r="D141" s="105" t="s">
        <v>59</v>
      </c>
      <c r="E141" s="89">
        <v>60</v>
      </c>
      <c r="F141" s="471">
        <f>ROUND('[125]Presupuesto - OBRA'!F141*$H$4,0)</f>
        <v>29553</v>
      </c>
      <c r="G141" s="150">
        <f t="shared" si="14"/>
        <v>1773180</v>
      </c>
      <c r="H141" s="441">
        <f>G141-'[125]Presupuesto - OBRA'!G141</f>
        <v>-26973.600000000093</v>
      </c>
      <c r="I141" s="456">
        <f>F141/'[125]Presupuesto - OBRA'!F141</f>
        <v>0.98501594530600056</v>
      </c>
      <c r="J141" s="86">
        <f>'Presupuesto Oficial - OBRA'!E141</f>
        <v>60</v>
      </c>
      <c r="K141" s="457">
        <f t="shared" si="15"/>
        <v>0</v>
      </c>
    </row>
    <row r="142" spans="1:11" ht="36.75" customHeight="1" x14ac:dyDescent="0.25">
      <c r="A142" s="81"/>
      <c r="B142" s="472" t="s">
        <v>262</v>
      </c>
      <c r="C142" s="473" t="s">
        <v>546</v>
      </c>
      <c r="D142" s="474" t="s">
        <v>85</v>
      </c>
      <c r="E142" s="475">
        <v>1</v>
      </c>
      <c r="F142" s="476">
        <f>ROUND('[125]Presupuesto - OBRA'!F142*$H$4,0)</f>
        <v>1414920</v>
      </c>
      <c r="G142" s="157">
        <f t="shared" si="14"/>
        <v>1414920</v>
      </c>
      <c r="H142" s="441">
        <f>G142-'[125]Presupuesto - OBRA'!G142</f>
        <v>-21547.199999999953</v>
      </c>
      <c r="I142" s="456">
        <f>F142/'[125]Presupuesto - OBRA'!F142</f>
        <v>0.98499986633875114</v>
      </c>
      <c r="J142" s="86">
        <f>'Presupuesto Oficial - OBRA'!E142</f>
        <v>1</v>
      </c>
      <c r="K142" s="457">
        <f t="shared" si="15"/>
        <v>0</v>
      </c>
    </row>
    <row r="143" spans="1:11" ht="36.75" customHeight="1" x14ac:dyDescent="0.25">
      <c r="A143" s="81"/>
      <c r="B143" s="477" t="s">
        <v>263</v>
      </c>
      <c r="C143" s="478" t="s">
        <v>547</v>
      </c>
      <c r="D143" s="479" t="s">
        <v>85</v>
      </c>
      <c r="E143" s="468">
        <v>1</v>
      </c>
      <c r="F143" s="480">
        <f>ROUND('[125]Presupuesto - OBRA'!F143*$H$4,0)</f>
        <v>744704</v>
      </c>
      <c r="G143" s="470">
        <f t="shared" si="14"/>
        <v>744704</v>
      </c>
      <c r="H143" s="441">
        <f>G143-'[125]Presupuesto - OBRA'!G143</f>
        <v>-11340.800000000047</v>
      </c>
      <c r="I143" s="456">
        <f>F143/'[125]Presupuesto - OBRA'!F143</f>
        <v>0.98499983069786334</v>
      </c>
      <c r="J143" s="86">
        <f>'Presupuesto Oficial - OBRA'!E143</f>
        <v>1</v>
      </c>
      <c r="K143" s="457">
        <f t="shared" si="15"/>
        <v>0</v>
      </c>
    </row>
    <row r="144" spans="1:11" ht="36.75" customHeight="1" x14ac:dyDescent="0.25">
      <c r="A144" s="81"/>
      <c r="B144" s="155" t="s">
        <v>264</v>
      </c>
      <c r="C144" s="104" t="s">
        <v>548</v>
      </c>
      <c r="D144" s="105" t="s">
        <v>59</v>
      </c>
      <c r="E144" s="89">
        <v>55</v>
      </c>
      <c r="F144" s="471">
        <f>ROUND('[125]Presupuesto - OBRA'!F144*$H$4,0)</f>
        <v>53516</v>
      </c>
      <c r="G144" s="150">
        <f t="shared" si="14"/>
        <v>2943380</v>
      </c>
      <c r="H144" s="441">
        <f>G144-'[125]Presupuesto - OBRA'!G144</f>
        <v>-44836</v>
      </c>
      <c r="I144" s="456">
        <f>F144/'[125]Presupuesto - OBRA'!F144</f>
        <v>0.98499572989368911</v>
      </c>
      <c r="J144" s="86">
        <f>'Presupuesto Oficial - OBRA'!E144</f>
        <v>55</v>
      </c>
      <c r="K144" s="457">
        <f t="shared" si="15"/>
        <v>0</v>
      </c>
    </row>
    <row r="145" spans="1:11" ht="36.75" customHeight="1" x14ac:dyDescent="0.25">
      <c r="A145" s="81"/>
      <c r="B145" s="155" t="s">
        <v>552</v>
      </c>
      <c r="C145" s="104" t="s">
        <v>549</v>
      </c>
      <c r="D145" s="105" t="s">
        <v>59</v>
      </c>
      <c r="E145" s="89">
        <v>55</v>
      </c>
      <c r="F145" s="471">
        <f>ROUND('[125]Presupuesto - OBRA'!F145*$H$4,0)</f>
        <v>29553</v>
      </c>
      <c r="G145" s="150">
        <f t="shared" si="14"/>
        <v>1625415</v>
      </c>
      <c r="H145" s="441">
        <f>G145-'[125]Presupuesto - OBRA'!G145</f>
        <v>-24725.800000000047</v>
      </c>
      <c r="I145" s="456">
        <f>F145/'[125]Presupuesto - OBRA'!F145</f>
        <v>0.98501594530600056</v>
      </c>
      <c r="J145" s="86">
        <f>'Presupuesto Oficial - OBRA'!E145</f>
        <v>55</v>
      </c>
      <c r="K145" s="457">
        <f t="shared" si="15"/>
        <v>0</v>
      </c>
    </row>
    <row r="146" spans="1:11" ht="36.75" customHeight="1" x14ac:dyDescent="0.25">
      <c r="A146" s="81"/>
      <c r="B146" s="155" t="s">
        <v>553</v>
      </c>
      <c r="C146" s="104" t="s">
        <v>550</v>
      </c>
      <c r="D146" s="105" t="s">
        <v>85</v>
      </c>
      <c r="E146" s="89">
        <v>1</v>
      </c>
      <c r="F146" s="471">
        <f>ROUND('[125]Presupuesto - OBRA'!F146*$H$4,0)</f>
        <v>1048834</v>
      </c>
      <c r="G146" s="150">
        <f t="shared" si="14"/>
        <v>1048834</v>
      </c>
      <c r="H146" s="441">
        <f>G146-'[125]Presupuesto - OBRA'!G146</f>
        <v>-15972.399999999907</v>
      </c>
      <c r="I146" s="456">
        <f>F146/'[125]Presupuesto - OBRA'!F146</f>
        <v>0.98499971450209178</v>
      </c>
      <c r="J146" s="86">
        <f>'Presupuesto Oficial - OBRA'!E146</f>
        <v>1</v>
      </c>
      <c r="K146" s="457">
        <f t="shared" si="15"/>
        <v>0</v>
      </c>
    </row>
    <row r="147" spans="1:11" ht="36.75" customHeight="1" x14ac:dyDescent="0.25">
      <c r="A147" s="81"/>
      <c r="B147" s="155" t="s">
        <v>554</v>
      </c>
      <c r="C147" s="104" t="s">
        <v>551</v>
      </c>
      <c r="D147" s="105" t="s">
        <v>85</v>
      </c>
      <c r="E147" s="89">
        <v>1</v>
      </c>
      <c r="F147" s="471">
        <f>ROUND('[125]Presupuesto - OBRA'!F147*$H$4,0)</f>
        <v>682943</v>
      </c>
      <c r="G147" s="150">
        <f t="shared" si="14"/>
        <v>682943</v>
      </c>
      <c r="H147" s="441">
        <f>G147-'[125]Presupuesto - OBRA'!G147</f>
        <v>-10399.719999999972</v>
      </c>
      <c r="I147" s="456">
        <f>F147/'[125]Presupuesto - OBRA'!F147</f>
        <v>0.98500060691486024</v>
      </c>
      <c r="J147" s="86">
        <f>'Presupuesto Oficial - OBRA'!E147</f>
        <v>1</v>
      </c>
      <c r="K147" s="457">
        <f t="shared" si="15"/>
        <v>0</v>
      </c>
    </row>
    <row r="148" spans="1:11" ht="36.75" customHeight="1" x14ac:dyDescent="0.25">
      <c r="A148" s="81"/>
      <c r="B148" s="156" t="s">
        <v>265</v>
      </c>
      <c r="C148" s="106" t="s">
        <v>266</v>
      </c>
      <c r="D148" s="105"/>
      <c r="E148" s="89"/>
      <c r="F148" s="124"/>
      <c r="G148" s="150"/>
      <c r="H148" s="441">
        <f>G148-'[125]Presupuesto - OBRA'!G148</f>
        <v>0</v>
      </c>
      <c r="I148" s="456" t="e">
        <f>F148/'[125]Presupuesto - OBRA'!F148</f>
        <v>#DIV/0!</v>
      </c>
      <c r="J148" s="86">
        <f>'Presupuesto Oficial - OBRA'!E148</f>
        <v>0</v>
      </c>
      <c r="K148" s="457">
        <f t="shared" si="15"/>
        <v>0</v>
      </c>
    </row>
    <row r="149" spans="1:11" ht="36.75" customHeight="1" x14ac:dyDescent="0.25">
      <c r="A149" s="81"/>
      <c r="B149" s="155" t="s">
        <v>267</v>
      </c>
      <c r="C149" s="104" t="s">
        <v>555</v>
      </c>
      <c r="D149" s="105" t="s">
        <v>277</v>
      </c>
      <c r="E149" s="89">
        <v>1</v>
      </c>
      <c r="F149" s="471">
        <f>ROUND('[125]Presupuesto - OBRA'!F149*$H$4,0)</f>
        <v>8123965</v>
      </c>
      <c r="G149" s="150">
        <f t="shared" ref="G149:G159" si="16">F149*E149</f>
        <v>8123965</v>
      </c>
      <c r="H149" s="441">
        <f>G149-'[125]Presupuesto - OBRA'!G149</f>
        <v>-123715</v>
      </c>
      <c r="I149" s="456">
        <f>F149/'[125]Presupuesto - OBRA'!F149</f>
        <v>0.98500002424924338</v>
      </c>
      <c r="J149" s="86">
        <f>'Presupuesto Oficial - OBRA'!E149</f>
        <v>1</v>
      </c>
      <c r="K149" s="457">
        <f t="shared" si="15"/>
        <v>0</v>
      </c>
    </row>
    <row r="150" spans="1:11" ht="48.75" customHeight="1" x14ac:dyDescent="0.25">
      <c r="A150" s="81"/>
      <c r="B150" s="155" t="s">
        <v>268</v>
      </c>
      <c r="C150" s="104" t="s">
        <v>540</v>
      </c>
      <c r="D150" s="105" t="s">
        <v>277</v>
      </c>
      <c r="E150" s="89">
        <v>1</v>
      </c>
      <c r="F150" s="471">
        <f>ROUND('[125]Presupuesto - OBRA'!F150*$H$4,0)</f>
        <v>1772291</v>
      </c>
      <c r="G150" s="150">
        <f t="shared" si="16"/>
        <v>1772291</v>
      </c>
      <c r="H150" s="441">
        <f>G150-'[125]Presupuesto - OBRA'!G150</f>
        <v>-26989</v>
      </c>
      <c r="I150" s="456">
        <f>F150/'[125]Presupuesto - OBRA'!F150</f>
        <v>0.98500011115557329</v>
      </c>
      <c r="J150" s="86">
        <f>'Presupuesto Oficial - OBRA'!E150</f>
        <v>1</v>
      </c>
      <c r="K150" s="457">
        <f t="shared" si="15"/>
        <v>0</v>
      </c>
    </row>
    <row r="151" spans="1:11" ht="42" customHeight="1" x14ac:dyDescent="0.25">
      <c r="A151" s="81"/>
      <c r="B151" s="155" t="s">
        <v>269</v>
      </c>
      <c r="C151" s="104" t="s">
        <v>541</v>
      </c>
      <c r="D151" s="105" t="s">
        <v>59</v>
      </c>
      <c r="E151" s="89">
        <v>10</v>
      </c>
      <c r="F151" s="471">
        <f>ROUND('[125]Presupuesto - OBRA'!F151*$H$4,0)</f>
        <v>316232</v>
      </c>
      <c r="G151" s="150">
        <f t="shared" si="16"/>
        <v>3162320</v>
      </c>
      <c r="H151" s="441">
        <f>G151-'[125]Presupuesto - OBRA'!G151</f>
        <v>-48160</v>
      </c>
      <c r="I151" s="456">
        <f>F151/'[125]Presupuesto - OBRA'!F151</f>
        <v>0.98499912785627075</v>
      </c>
      <c r="J151" s="86">
        <f>'Presupuesto Oficial - OBRA'!E151</f>
        <v>10</v>
      </c>
      <c r="K151" s="457">
        <f t="shared" si="15"/>
        <v>0</v>
      </c>
    </row>
    <row r="152" spans="1:11" ht="36.75" customHeight="1" x14ac:dyDescent="0.25">
      <c r="A152" s="81"/>
      <c r="B152" s="155" t="s">
        <v>270</v>
      </c>
      <c r="C152" s="104" t="s">
        <v>542</v>
      </c>
      <c r="D152" s="105" t="s">
        <v>277</v>
      </c>
      <c r="E152" s="89">
        <v>2</v>
      </c>
      <c r="F152" s="471">
        <f>ROUND('[125]Presupuesto - OBRA'!F152*$H$4,0)</f>
        <v>535052</v>
      </c>
      <c r="G152" s="150">
        <f t="shared" si="16"/>
        <v>1070104</v>
      </c>
      <c r="H152" s="441">
        <f>G152-'[125]Presupuesto - OBRA'!G152</f>
        <v>-16296</v>
      </c>
      <c r="I152" s="456">
        <f>F152/'[125]Presupuesto - OBRA'!F152</f>
        <v>0.98499999999999999</v>
      </c>
      <c r="J152" s="86">
        <f>'Presupuesto Oficial - OBRA'!E152</f>
        <v>2</v>
      </c>
      <c r="K152" s="457">
        <f t="shared" si="15"/>
        <v>0</v>
      </c>
    </row>
    <row r="153" spans="1:11" ht="36.75" customHeight="1" x14ac:dyDescent="0.25">
      <c r="A153" s="81"/>
      <c r="B153" s="155" t="s">
        <v>271</v>
      </c>
      <c r="C153" s="104" t="s">
        <v>556</v>
      </c>
      <c r="D153" s="105" t="s">
        <v>277</v>
      </c>
      <c r="E153" s="89">
        <v>1</v>
      </c>
      <c r="F153" s="471">
        <f>ROUND('[125]Presupuesto - OBRA'!F153*$H$4,0)</f>
        <v>165480</v>
      </c>
      <c r="G153" s="150">
        <f t="shared" si="16"/>
        <v>165480</v>
      </c>
      <c r="H153" s="441">
        <f>G153-'[125]Presupuesto - OBRA'!G153</f>
        <v>-2520</v>
      </c>
      <c r="I153" s="456">
        <f>F153/'[125]Presupuesto - OBRA'!F153</f>
        <v>0.98499999999999999</v>
      </c>
      <c r="J153" s="86">
        <f>'Presupuesto Oficial - OBRA'!E153</f>
        <v>1</v>
      </c>
      <c r="K153" s="457">
        <f t="shared" si="15"/>
        <v>0</v>
      </c>
    </row>
    <row r="154" spans="1:11" ht="44.25" customHeight="1" x14ac:dyDescent="0.25">
      <c r="A154" s="81"/>
      <c r="B154" s="155" t="s">
        <v>272</v>
      </c>
      <c r="C154" s="104" t="s">
        <v>557</v>
      </c>
      <c r="D154" s="105" t="s">
        <v>277</v>
      </c>
      <c r="E154" s="89">
        <v>1</v>
      </c>
      <c r="F154" s="471">
        <f>ROUND('[125]Presupuesto - OBRA'!F154*$H$4,0)</f>
        <v>2040920</v>
      </c>
      <c r="G154" s="150">
        <f t="shared" si="16"/>
        <v>2040920</v>
      </c>
      <c r="H154" s="441">
        <f>G154-'[125]Presupuesto - OBRA'!G154</f>
        <v>-31080</v>
      </c>
      <c r="I154" s="456">
        <f>F154/'[125]Presupuesto - OBRA'!F154</f>
        <v>0.98499999999999999</v>
      </c>
      <c r="J154" s="86">
        <f>'Presupuesto Oficial - OBRA'!E154</f>
        <v>1</v>
      </c>
      <c r="K154" s="457">
        <f t="shared" si="15"/>
        <v>0</v>
      </c>
    </row>
    <row r="155" spans="1:11" ht="36.75" customHeight="1" x14ac:dyDescent="0.25">
      <c r="A155" s="81"/>
      <c r="B155" s="155" t="s">
        <v>273</v>
      </c>
      <c r="C155" s="104" t="s">
        <v>558</v>
      </c>
      <c r="D155" s="105" t="s">
        <v>59</v>
      </c>
      <c r="E155" s="89">
        <v>70</v>
      </c>
      <c r="F155" s="471">
        <f>ROUND('[125]Presupuesto - OBRA'!F155*$H$4,0)</f>
        <v>37446</v>
      </c>
      <c r="G155" s="150">
        <f t="shared" si="16"/>
        <v>2621220</v>
      </c>
      <c r="H155" s="441">
        <f>G155-'[125]Presupuesto - OBRA'!G155</f>
        <v>-39911.200000000186</v>
      </c>
      <c r="I155" s="456">
        <f>F155/'[125]Presupuesto - OBRA'!F155</f>
        <v>0.98500216749929492</v>
      </c>
      <c r="J155" s="86">
        <f>'Presupuesto Oficial - OBRA'!E155</f>
        <v>70</v>
      </c>
      <c r="K155" s="457">
        <f t="shared" si="15"/>
        <v>0</v>
      </c>
    </row>
    <row r="156" spans="1:11" ht="36.75" customHeight="1" x14ac:dyDescent="0.25">
      <c r="A156" s="81"/>
      <c r="B156" s="155" t="s">
        <v>274</v>
      </c>
      <c r="C156" s="104" t="s">
        <v>559</v>
      </c>
      <c r="D156" s="105" t="s">
        <v>59</v>
      </c>
      <c r="E156" s="89">
        <v>70</v>
      </c>
      <c r="F156" s="471">
        <f>ROUND('[125]Presupuesto - OBRA'!F156*$H$4,0)</f>
        <v>10500</v>
      </c>
      <c r="G156" s="150">
        <f t="shared" si="16"/>
        <v>735000</v>
      </c>
      <c r="H156" s="441">
        <f>G156-'[125]Presupuesto - OBRA'!G156</f>
        <v>-11211.199999999953</v>
      </c>
      <c r="I156" s="456">
        <f>F156/'[125]Presupuesto - OBRA'!F156</f>
        <v>0.98497583525950827</v>
      </c>
      <c r="J156" s="86">
        <f>'Presupuesto Oficial - OBRA'!E156</f>
        <v>70</v>
      </c>
      <c r="K156" s="457">
        <f t="shared" si="15"/>
        <v>0</v>
      </c>
    </row>
    <row r="157" spans="1:11" ht="36.75" customHeight="1" x14ac:dyDescent="0.25">
      <c r="A157" s="81"/>
      <c r="B157" s="155" t="s">
        <v>563</v>
      </c>
      <c r="C157" s="104" t="s">
        <v>560</v>
      </c>
      <c r="D157" s="105" t="s">
        <v>85</v>
      </c>
      <c r="E157" s="89">
        <v>1</v>
      </c>
      <c r="F157" s="471">
        <f>ROUND('[125]Presupuesto - OBRA'!F157*$H$4,0)</f>
        <v>769416</v>
      </c>
      <c r="G157" s="150">
        <f t="shared" si="16"/>
        <v>769416</v>
      </c>
      <c r="H157" s="441">
        <f>G157-'[125]Presupuesto - OBRA'!G157</f>
        <v>-11716.800000000047</v>
      </c>
      <c r="I157" s="456">
        <f>F157/'[125]Presupuesto - OBRA'!F157</f>
        <v>0.9850002457968734</v>
      </c>
      <c r="J157" s="86">
        <f>'Presupuesto Oficial - OBRA'!E157</f>
        <v>1</v>
      </c>
      <c r="K157" s="457">
        <f t="shared" si="15"/>
        <v>0</v>
      </c>
    </row>
    <row r="158" spans="1:11" ht="36.75" customHeight="1" x14ac:dyDescent="0.25">
      <c r="A158" s="81"/>
      <c r="B158" s="155" t="s">
        <v>564</v>
      </c>
      <c r="C158" s="104" t="s">
        <v>561</v>
      </c>
      <c r="D158" s="105" t="s">
        <v>85</v>
      </c>
      <c r="E158" s="89">
        <v>1</v>
      </c>
      <c r="F158" s="471">
        <f>ROUND('[125]Presupuesto - OBRA'!F158*$H$4,0)</f>
        <v>461791</v>
      </c>
      <c r="G158" s="150">
        <f t="shared" si="16"/>
        <v>461791</v>
      </c>
      <c r="H158" s="441">
        <f>G158-'[125]Presupuesto - OBRA'!G158</f>
        <v>-7032.039999999979</v>
      </c>
      <c r="I158" s="456">
        <f>F158/'[125]Presupuesto - OBRA'!F158</f>
        <v>0.98500065184509711</v>
      </c>
      <c r="J158" s="86">
        <f>'Presupuesto Oficial - OBRA'!E158</f>
        <v>1</v>
      </c>
      <c r="K158" s="457">
        <f t="shared" si="15"/>
        <v>0</v>
      </c>
    </row>
    <row r="159" spans="1:11" ht="36.75" customHeight="1" x14ac:dyDescent="0.25">
      <c r="A159" s="81"/>
      <c r="B159" s="155" t="s">
        <v>565</v>
      </c>
      <c r="C159" s="104" t="s">
        <v>562</v>
      </c>
      <c r="D159" s="105" t="s">
        <v>85</v>
      </c>
      <c r="E159" s="89">
        <v>1</v>
      </c>
      <c r="F159" s="471">
        <f>ROUND('[125]Presupuesto - OBRA'!F159*$H$4,0)</f>
        <v>2633559</v>
      </c>
      <c r="G159" s="150">
        <f t="shared" si="16"/>
        <v>2633559</v>
      </c>
      <c r="H159" s="441">
        <f>G159-'[125]Presupuesto - OBRA'!G159</f>
        <v>-40105</v>
      </c>
      <c r="I159" s="456">
        <f>F159/'[125]Presupuesto - OBRA'!F159</f>
        <v>0.98499998503925701</v>
      </c>
      <c r="J159" s="86">
        <f>'Presupuesto Oficial - OBRA'!E159</f>
        <v>1</v>
      </c>
      <c r="K159" s="457">
        <f t="shared" si="15"/>
        <v>0</v>
      </c>
    </row>
    <row r="160" spans="1:11" ht="36.75" customHeight="1" x14ac:dyDescent="0.25">
      <c r="A160" s="81"/>
      <c r="B160" s="156" t="s">
        <v>275</v>
      </c>
      <c r="C160" s="106" t="s">
        <v>566</v>
      </c>
      <c r="D160" s="105"/>
      <c r="E160" s="89"/>
      <c r="F160" s="471"/>
      <c r="G160" s="150"/>
      <c r="H160" s="441">
        <f>G160-'[125]Presupuesto - OBRA'!G160</f>
        <v>0</v>
      </c>
      <c r="I160" s="456" t="e">
        <f>F160/'[125]Presupuesto - OBRA'!F160</f>
        <v>#DIV/0!</v>
      </c>
      <c r="J160" s="86">
        <f>'Presupuesto Oficial - OBRA'!E160</f>
        <v>0</v>
      </c>
      <c r="K160" s="457">
        <f t="shared" si="15"/>
        <v>0</v>
      </c>
    </row>
    <row r="161" spans="1:11" ht="36.75" customHeight="1" x14ac:dyDescent="0.25">
      <c r="A161" s="81"/>
      <c r="B161" s="155" t="s">
        <v>276</v>
      </c>
      <c r="C161" s="104" t="s">
        <v>567</v>
      </c>
      <c r="D161" s="105" t="s">
        <v>277</v>
      </c>
      <c r="E161" s="89">
        <v>1</v>
      </c>
      <c r="F161" s="471">
        <f>ROUND('[125]Presupuesto - OBRA'!F161*$H$4,0)</f>
        <v>13730427</v>
      </c>
      <c r="G161" s="150">
        <f t="shared" ref="G161:G168" si="17">F161*E161</f>
        <v>13730427</v>
      </c>
      <c r="H161" s="441">
        <f>G161-'[125]Presupuesto - OBRA'!G161</f>
        <v>-209092.99999914318</v>
      </c>
      <c r="I161" s="456">
        <f>F161/'[125]Presupuesto - OBRA'!F161</f>
        <v>0.98499998565236424</v>
      </c>
      <c r="J161" s="86">
        <f>'Presupuesto Oficial - OBRA'!E161</f>
        <v>1</v>
      </c>
      <c r="K161" s="457">
        <f t="shared" si="15"/>
        <v>0</v>
      </c>
    </row>
    <row r="162" spans="1:11" ht="36.75" customHeight="1" x14ac:dyDescent="0.25">
      <c r="A162" s="81"/>
      <c r="B162" s="155" t="s">
        <v>278</v>
      </c>
      <c r="C162" s="104" t="s">
        <v>540</v>
      </c>
      <c r="D162" s="105" t="s">
        <v>277</v>
      </c>
      <c r="E162" s="89">
        <v>1</v>
      </c>
      <c r="F162" s="471">
        <f>ROUND('[125]Presupuesto - OBRA'!F162*$H$4,0)</f>
        <v>1772291</v>
      </c>
      <c r="G162" s="150">
        <f t="shared" si="17"/>
        <v>1772291</v>
      </c>
      <c r="H162" s="441">
        <f>G162-'[125]Presupuesto - OBRA'!G162</f>
        <v>-26989</v>
      </c>
      <c r="I162" s="456">
        <f>F162/'[125]Presupuesto - OBRA'!F162</f>
        <v>0.98500011115557329</v>
      </c>
      <c r="J162" s="86">
        <f>'Presupuesto Oficial - OBRA'!E162</f>
        <v>1</v>
      </c>
      <c r="K162" s="457">
        <f t="shared" si="15"/>
        <v>0</v>
      </c>
    </row>
    <row r="163" spans="1:11" ht="36.75" customHeight="1" x14ac:dyDescent="0.25">
      <c r="A163" s="81"/>
      <c r="B163" s="155" t="s">
        <v>279</v>
      </c>
      <c r="C163" s="104" t="s">
        <v>541</v>
      </c>
      <c r="D163" s="105" t="s">
        <v>59</v>
      </c>
      <c r="E163" s="89">
        <v>8</v>
      </c>
      <c r="F163" s="471">
        <f>ROUND('[125]Presupuesto - OBRA'!F163*$H$4,0)</f>
        <v>316232</v>
      </c>
      <c r="G163" s="150">
        <f t="shared" si="17"/>
        <v>2529856</v>
      </c>
      <c r="H163" s="441">
        <f>G163-'[125]Presupuesto - OBRA'!G163</f>
        <v>-38528</v>
      </c>
      <c r="I163" s="456">
        <f>F163/'[125]Presupuesto - OBRA'!F163</f>
        <v>0.98499912785627075</v>
      </c>
      <c r="J163" s="86">
        <f>'Presupuesto Oficial - OBRA'!E163</f>
        <v>8</v>
      </c>
      <c r="K163" s="457">
        <f t="shared" si="15"/>
        <v>0</v>
      </c>
    </row>
    <row r="164" spans="1:11" ht="36.75" customHeight="1" x14ac:dyDescent="0.25">
      <c r="A164" s="81"/>
      <c r="B164" s="155" t="s">
        <v>280</v>
      </c>
      <c r="C164" s="104" t="s">
        <v>542</v>
      </c>
      <c r="D164" s="105" t="s">
        <v>277</v>
      </c>
      <c r="E164" s="89">
        <v>2</v>
      </c>
      <c r="F164" s="471">
        <f>ROUND('[125]Presupuesto - OBRA'!F164*$H$4,0)</f>
        <v>535052</v>
      </c>
      <c r="G164" s="150">
        <f t="shared" si="17"/>
        <v>1070104</v>
      </c>
      <c r="H164" s="441">
        <f>G164-'[125]Presupuesto - OBRA'!G164</f>
        <v>-16296</v>
      </c>
      <c r="I164" s="456">
        <f>F164/'[125]Presupuesto - OBRA'!F164</f>
        <v>0.98499999999999999</v>
      </c>
      <c r="J164" s="86">
        <f>'Presupuesto Oficial - OBRA'!E164</f>
        <v>2</v>
      </c>
      <c r="K164" s="457">
        <f t="shared" si="15"/>
        <v>0</v>
      </c>
    </row>
    <row r="165" spans="1:11" ht="36.75" customHeight="1" x14ac:dyDescent="0.25">
      <c r="A165" s="81"/>
      <c r="B165" s="155" t="s">
        <v>281</v>
      </c>
      <c r="C165" s="104" t="s">
        <v>568</v>
      </c>
      <c r="D165" s="105" t="s">
        <v>59</v>
      </c>
      <c r="E165" s="89">
        <v>80</v>
      </c>
      <c r="F165" s="471">
        <f>ROUND('[125]Presupuesto - OBRA'!F165*$H$4,0)</f>
        <v>53516</v>
      </c>
      <c r="G165" s="150">
        <f t="shared" si="17"/>
        <v>4281280</v>
      </c>
      <c r="H165" s="441">
        <f>G165-'[125]Presupuesto - OBRA'!G165</f>
        <v>-65216</v>
      </c>
      <c r="I165" s="456">
        <f>F165/'[125]Presupuesto - OBRA'!F165</f>
        <v>0.98499572989368911</v>
      </c>
      <c r="J165" s="86">
        <f>'Presupuesto Oficial - OBRA'!E165</f>
        <v>80</v>
      </c>
      <c r="K165" s="457">
        <f t="shared" si="15"/>
        <v>0</v>
      </c>
    </row>
    <row r="166" spans="1:11" ht="36.75" customHeight="1" x14ac:dyDescent="0.25">
      <c r="A166" s="81"/>
      <c r="B166" s="155" t="s">
        <v>572</v>
      </c>
      <c r="C166" s="104" t="s">
        <v>569</v>
      </c>
      <c r="D166" s="105" t="s">
        <v>59</v>
      </c>
      <c r="E166" s="89">
        <v>80</v>
      </c>
      <c r="F166" s="471">
        <f>ROUND('[125]Presupuesto - OBRA'!F166*$H$4,0)</f>
        <v>29553</v>
      </c>
      <c r="G166" s="150">
        <f t="shared" si="17"/>
        <v>2364240</v>
      </c>
      <c r="H166" s="441">
        <f>G166-'[125]Presupuesto - OBRA'!G166</f>
        <v>-35966.400000000373</v>
      </c>
      <c r="I166" s="456">
        <f>F166/'[125]Presupuesto - OBRA'!F166</f>
        <v>0.98501528868517296</v>
      </c>
      <c r="J166" s="86">
        <f>'Presupuesto Oficial - OBRA'!E166</f>
        <v>80</v>
      </c>
      <c r="K166" s="457">
        <f t="shared" si="15"/>
        <v>0</v>
      </c>
    </row>
    <row r="167" spans="1:11" ht="36.75" customHeight="1" x14ac:dyDescent="0.25">
      <c r="A167" s="81"/>
      <c r="B167" s="155" t="s">
        <v>573</v>
      </c>
      <c r="C167" s="104" t="s">
        <v>570</v>
      </c>
      <c r="D167" s="105" t="s">
        <v>85</v>
      </c>
      <c r="E167" s="89">
        <v>1</v>
      </c>
      <c r="F167" s="471">
        <f>ROUND('[125]Presupuesto - OBRA'!F167*$H$4,0)</f>
        <v>1048834</v>
      </c>
      <c r="G167" s="150">
        <f t="shared" si="17"/>
        <v>1048834</v>
      </c>
      <c r="H167" s="441">
        <f>G167-'[125]Presupuesto - OBRA'!G167</f>
        <v>-15972.399999999907</v>
      </c>
      <c r="I167" s="456">
        <f>F167/'[125]Presupuesto - OBRA'!F167</f>
        <v>0.98499971450209178</v>
      </c>
      <c r="J167" s="86">
        <f>'Presupuesto Oficial - OBRA'!E167</f>
        <v>1</v>
      </c>
      <c r="K167" s="457">
        <f t="shared" si="15"/>
        <v>0</v>
      </c>
    </row>
    <row r="168" spans="1:11" ht="36.75" customHeight="1" x14ac:dyDescent="0.25">
      <c r="A168" s="81"/>
      <c r="B168" s="155" t="s">
        <v>574</v>
      </c>
      <c r="C168" s="104" t="s">
        <v>571</v>
      </c>
      <c r="D168" s="105" t="s">
        <v>85</v>
      </c>
      <c r="E168" s="89">
        <v>1</v>
      </c>
      <c r="F168" s="471">
        <f>ROUND('[125]Presupuesto - OBRA'!F168*$H$4,0)</f>
        <v>682943</v>
      </c>
      <c r="G168" s="150">
        <f t="shared" si="17"/>
        <v>682943</v>
      </c>
      <c r="H168" s="441">
        <f>G168-'[125]Presupuesto - OBRA'!G168</f>
        <v>-10399.719999999972</v>
      </c>
      <c r="I168" s="456">
        <f>F168/'[125]Presupuesto - OBRA'!F168</f>
        <v>0.98500060691486024</v>
      </c>
      <c r="J168" s="86">
        <f>'Presupuesto Oficial - OBRA'!E168</f>
        <v>1</v>
      </c>
      <c r="K168" s="457">
        <f t="shared" si="15"/>
        <v>0</v>
      </c>
    </row>
    <row r="169" spans="1:11" ht="36.75" customHeight="1" x14ac:dyDescent="0.25">
      <c r="A169" s="81"/>
      <c r="B169" s="156" t="s">
        <v>282</v>
      </c>
      <c r="C169" s="106" t="s">
        <v>283</v>
      </c>
      <c r="D169" s="105"/>
      <c r="E169" s="89"/>
      <c r="F169" s="471"/>
      <c r="G169" s="150"/>
      <c r="H169" s="441">
        <f>G169-'[125]Presupuesto - OBRA'!G169</f>
        <v>0</v>
      </c>
      <c r="I169" s="456" t="e">
        <f>F169/'[125]Presupuesto - OBRA'!F169</f>
        <v>#DIV/0!</v>
      </c>
      <c r="J169" s="86">
        <f>'Presupuesto Oficial - OBRA'!E169</f>
        <v>0</v>
      </c>
      <c r="K169" s="457">
        <f t="shared" si="15"/>
        <v>0</v>
      </c>
    </row>
    <row r="170" spans="1:11" ht="36.75" customHeight="1" x14ac:dyDescent="0.25">
      <c r="A170" s="81"/>
      <c r="B170" s="155" t="s">
        <v>284</v>
      </c>
      <c r="C170" s="104" t="s">
        <v>575</v>
      </c>
      <c r="D170" s="105" t="s">
        <v>277</v>
      </c>
      <c r="E170" s="89">
        <v>1</v>
      </c>
      <c r="F170" s="471">
        <f>ROUND('[125]Presupuesto - OBRA'!F170*$H$4,0)</f>
        <v>13730427</v>
      </c>
      <c r="G170" s="150">
        <f t="shared" ref="G170:G179" si="18">F170*E170</f>
        <v>13730427</v>
      </c>
      <c r="H170" s="441">
        <f>G170-'[125]Presupuesto - OBRA'!G170</f>
        <v>-209093</v>
      </c>
      <c r="I170" s="456">
        <f>F170/'[125]Presupuesto - OBRA'!F170</f>
        <v>0.98499998565230362</v>
      </c>
      <c r="J170" s="86">
        <f>'Presupuesto Oficial - OBRA'!E170</f>
        <v>1</v>
      </c>
      <c r="K170" s="457">
        <f t="shared" si="15"/>
        <v>0</v>
      </c>
    </row>
    <row r="171" spans="1:11" ht="48.75" customHeight="1" x14ac:dyDescent="0.25">
      <c r="A171" s="81"/>
      <c r="B171" s="155" t="s">
        <v>285</v>
      </c>
      <c r="C171" s="104" t="s">
        <v>538</v>
      </c>
      <c r="D171" s="105" t="s">
        <v>56</v>
      </c>
      <c r="E171" s="89">
        <v>73</v>
      </c>
      <c r="F171" s="471">
        <f>ROUND('[125]Presupuesto - OBRA'!F171*$H$4,0)</f>
        <v>125489</v>
      </c>
      <c r="G171" s="150">
        <f t="shared" si="18"/>
        <v>9160697</v>
      </c>
      <c r="H171" s="441">
        <f>G171-'[125]Presupuesto - OBRA'!G171</f>
        <v>-139503</v>
      </c>
      <c r="I171" s="456">
        <f>F171/'[125]Presupuesto - OBRA'!F171</f>
        <v>0.98499999999999999</v>
      </c>
      <c r="J171" s="86">
        <f>'Presupuesto Oficial - OBRA'!E171</f>
        <v>73</v>
      </c>
      <c r="K171" s="457">
        <f t="shared" si="15"/>
        <v>0</v>
      </c>
    </row>
    <row r="172" spans="1:11" ht="45" customHeight="1" x14ac:dyDescent="0.25">
      <c r="A172" s="81"/>
      <c r="B172" s="155" t="s">
        <v>286</v>
      </c>
      <c r="C172" s="104" t="s">
        <v>539</v>
      </c>
      <c r="D172" s="105" t="s">
        <v>277</v>
      </c>
      <c r="E172" s="89">
        <v>10</v>
      </c>
      <c r="F172" s="471">
        <f>ROUND('[125]Presupuesto - OBRA'!F172*$H$4,0)</f>
        <v>15775760</v>
      </c>
      <c r="G172" s="150">
        <f t="shared" si="18"/>
        <v>157757600</v>
      </c>
      <c r="H172" s="441">
        <f>G172-'[125]Presupuesto - OBRA'!G172</f>
        <v>-2402400</v>
      </c>
      <c r="I172" s="456">
        <f>F172/'[125]Presupuesto - OBRA'!F172</f>
        <v>0.98499999999999999</v>
      </c>
      <c r="J172" s="86">
        <f>'Presupuesto Oficial - OBRA'!E172</f>
        <v>10</v>
      </c>
      <c r="K172" s="457">
        <f t="shared" si="15"/>
        <v>0</v>
      </c>
    </row>
    <row r="173" spans="1:11" ht="36.75" customHeight="1" x14ac:dyDescent="0.25">
      <c r="A173" s="81"/>
      <c r="B173" s="155" t="s">
        <v>287</v>
      </c>
      <c r="C173" s="104" t="s">
        <v>540</v>
      </c>
      <c r="D173" s="105" t="s">
        <v>277</v>
      </c>
      <c r="E173" s="89">
        <v>10</v>
      </c>
      <c r="F173" s="471">
        <f>ROUND('[125]Presupuesto - OBRA'!F173*$H$4,0)</f>
        <v>1772291</v>
      </c>
      <c r="G173" s="150">
        <f t="shared" si="18"/>
        <v>17722910</v>
      </c>
      <c r="H173" s="441">
        <f>G173-'[125]Presupuesto - OBRA'!G173</f>
        <v>-269890</v>
      </c>
      <c r="I173" s="456">
        <f>F173/'[125]Presupuesto - OBRA'!F173</f>
        <v>0.98500011115557329</v>
      </c>
      <c r="J173" s="86">
        <f>'Presupuesto Oficial - OBRA'!E173</f>
        <v>10</v>
      </c>
      <c r="K173" s="457">
        <f t="shared" si="15"/>
        <v>0</v>
      </c>
    </row>
    <row r="174" spans="1:11" ht="36.75" customHeight="1" x14ac:dyDescent="0.25">
      <c r="A174" s="81"/>
      <c r="B174" s="155" t="s">
        <v>288</v>
      </c>
      <c r="C174" s="104" t="s">
        <v>541</v>
      </c>
      <c r="D174" s="105" t="s">
        <v>59</v>
      </c>
      <c r="E174" s="89">
        <v>25</v>
      </c>
      <c r="F174" s="471">
        <f>ROUND('[125]Presupuesto - OBRA'!F174*$H$4,0)</f>
        <v>316232</v>
      </c>
      <c r="G174" s="150">
        <f t="shared" si="18"/>
        <v>7905800</v>
      </c>
      <c r="H174" s="441">
        <f>G174-'[125]Presupuesto - OBRA'!G174</f>
        <v>-120400</v>
      </c>
      <c r="I174" s="456">
        <f>F174/'[125]Presupuesto - OBRA'!F174</f>
        <v>0.98499912785627075</v>
      </c>
      <c r="J174" s="86">
        <f>'Presupuesto Oficial - OBRA'!E174</f>
        <v>25</v>
      </c>
      <c r="K174" s="457">
        <f t="shared" si="15"/>
        <v>0</v>
      </c>
    </row>
    <row r="175" spans="1:11" ht="36.75" customHeight="1" x14ac:dyDescent="0.25">
      <c r="A175" s="81"/>
      <c r="B175" s="155" t="s">
        <v>289</v>
      </c>
      <c r="C175" s="104" t="s">
        <v>542</v>
      </c>
      <c r="D175" s="105" t="s">
        <v>277</v>
      </c>
      <c r="E175" s="89">
        <v>7</v>
      </c>
      <c r="F175" s="471">
        <f>ROUND('[125]Presupuesto - OBRA'!F175*$H$4,0)</f>
        <v>535052</v>
      </c>
      <c r="G175" s="150">
        <f t="shared" si="18"/>
        <v>3745364</v>
      </c>
      <c r="H175" s="441">
        <f>G175-'[125]Presupuesto - OBRA'!G175</f>
        <v>-57036</v>
      </c>
      <c r="I175" s="456">
        <f>F175/'[125]Presupuesto - OBRA'!F175</f>
        <v>0.98499999999999999</v>
      </c>
      <c r="J175" s="86">
        <f>'Presupuesto Oficial - OBRA'!E175</f>
        <v>7</v>
      </c>
      <c r="K175" s="457">
        <f t="shared" si="15"/>
        <v>0</v>
      </c>
    </row>
    <row r="176" spans="1:11" ht="36.75" customHeight="1" x14ac:dyDescent="0.25">
      <c r="A176" s="81"/>
      <c r="B176" s="155" t="s">
        <v>290</v>
      </c>
      <c r="C176" s="104" t="s">
        <v>576</v>
      </c>
      <c r="D176" s="105" t="s">
        <v>59</v>
      </c>
      <c r="E176" s="89">
        <v>70</v>
      </c>
      <c r="F176" s="471">
        <f>ROUND('[125]Presupuesto - OBRA'!F176*$H$4,0)</f>
        <v>49295</v>
      </c>
      <c r="G176" s="150">
        <f t="shared" si="18"/>
        <v>3450650</v>
      </c>
      <c r="H176" s="441">
        <f>G176-'[125]Presupuesto - OBRA'!G176</f>
        <v>-52575.600000000093</v>
      </c>
      <c r="I176" s="456">
        <f>F176/'[125]Presupuesto - OBRA'!F176</f>
        <v>0.98499223115976309</v>
      </c>
      <c r="J176" s="86">
        <f>'Presupuesto Oficial - OBRA'!E176</f>
        <v>70</v>
      </c>
      <c r="K176" s="457">
        <f t="shared" si="15"/>
        <v>0</v>
      </c>
    </row>
    <row r="177" spans="1:11" ht="36.75" customHeight="1" x14ac:dyDescent="0.25">
      <c r="A177" s="81"/>
      <c r="B177" s="155" t="s">
        <v>291</v>
      </c>
      <c r="C177" s="104" t="s">
        <v>577</v>
      </c>
      <c r="D177" s="105" t="s">
        <v>59</v>
      </c>
      <c r="E177" s="89">
        <v>70</v>
      </c>
      <c r="F177" s="471">
        <f>ROUND('[125]Presupuesto - OBRA'!F177*$H$4,0)</f>
        <v>17829</v>
      </c>
      <c r="G177" s="150">
        <f t="shared" si="18"/>
        <v>1248030</v>
      </c>
      <c r="H177" s="441">
        <f>G177-'[125]Presupuesto - OBRA'!G177</f>
        <v>-18992.399999999907</v>
      </c>
      <c r="I177" s="456">
        <f>F177/'[125]Presupuesto - OBRA'!F177</f>
        <v>0.98501020976424725</v>
      </c>
      <c r="J177" s="86">
        <f>'Presupuesto Oficial - OBRA'!E177</f>
        <v>70</v>
      </c>
      <c r="K177" s="457">
        <f t="shared" si="15"/>
        <v>0</v>
      </c>
    </row>
    <row r="178" spans="1:11" ht="36.75" customHeight="1" x14ac:dyDescent="0.25">
      <c r="A178" s="81"/>
      <c r="B178" s="155" t="s">
        <v>580</v>
      </c>
      <c r="C178" s="104" t="s">
        <v>578</v>
      </c>
      <c r="D178" s="105" t="s">
        <v>85</v>
      </c>
      <c r="E178" s="89">
        <v>1</v>
      </c>
      <c r="F178" s="471">
        <f>ROUND('[125]Presupuesto - OBRA'!F178*$H$4,0)</f>
        <v>769416</v>
      </c>
      <c r="G178" s="150">
        <f t="shared" si="18"/>
        <v>769416</v>
      </c>
      <c r="H178" s="441">
        <f>G178-'[125]Presupuesto - OBRA'!G178</f>
        <v>-11716.800000000047</v>
      </c>
      <c r="I178" s="456">
        <f>F178/'[125]Presupuesto - OBRA'!F178</f>
        <v>0.9850002457968734</v>
      </c>
      <c r="J178" s="86">
        <f>'Presupuesto Oficial - OBRA'!E178</f>
        <v>1</v>
      </c>
      <c r="K178" s="457">
        <f t="shared" si="15"/>
        <v>0</v>
      </c>
    </row>
    <row r="179" spans="1:11" ht="36.75" customHeight="1" x14ac:dyDescent="0.25">
      <c r="A179" s="81"/>
      <c r="B179" s="155" t="s">
        <v>581</v>
      </c>
      <c r="C179" s="104" t="s">
        <v>579</v>
      </c>
      <c r="D179" s="105" t="s">
        <v>85</v>
      </c>
      <c r="E179" s="89">
        <v>1</v>
      </c>
      <c r="F179" s="471">
        <f>ROUND('[125]Presupuesto - OBRA'!F179*$H$4,0)</f>
        <v>461791</v>
      </c>
      <c r="G179" s="150">
        <f t="shared" si="18"/>
        <v>461791</v>
      </c>
      <c r="H179" s="441">
        <f>G179-'[125]Presupuesto - OBRA'!G179</f>
        <v>-7032.039999999979</v>
      </c>
      <c r="I179" s="456">
        <f>F179/'[125]Presupuesto - OBRA'!F179</f>
        <v>0.98500065184509711</v>
      </c>
      <c r="J179" s="86">
        <f>'Presupuesto Oficial - OBRA'!E179</f>
        <v>1</v>
      </c>
      <c r="K179" s="457">
        <f t="shared" si="15"/>
        <v>0</v>
      </c>
    </row>
    <row r="180" spans="1:11" ht="36.75" customHeight="1" x14ac:dyDescent="0.25">
      <c r="A180" s="81"/>
      <c r="B180" s="156" t="s">
        <v>292</v>
      </c>
      <c r="C180" s="106" t="s">
        <v>293</v>
      </c>
      <c r="D180" s="105"/>
      <c r="E180" s="89"/>
      <c r="F180" s="471"/>
      <c r="G180" s="150"/>
      <c r="H180" s="441">
        <f>G180-'[125]Presupuesto - OBRA'!G180</f>
        <v>0</v>
      </c>
      <c r="I180" s="456" t="e">
        <f>F180/'[125]Presupuesto - OBRA'!F180</f>
        <v>#DIV/0!</v>
      </c>
      <c r="J180" s="86">
        <f>'Presupuesto Oficial - OBRA'!E180</f>
        <v>0</v>
      </c>
      <c r="K180" s="457">
        <f t="shared" si="15"/>
        <v>0</v>
      </c>
    </row>
    <row r="181" spans="1:11" ht="57.75" customHeight="1" x14ac:dyDescent="0.25">
      <c r="A181" s="81"/>
      <c r="B181" s="155" t="s">
        <v>294</v>
      </c>
      <c r="C181" s="104" t="s">
        <v>587</v>
      </c>
      <c r="D181" s="105" t="s">
        <v>277</v>
      </c>
      <c r="E181" s="89">
        <v>1</v>
      </c>
      <c r="F181" s="471">
        <f>ROUND('[125]Presupuesto - OBRA'!F181*$H$4,0)</f>
        <v>7869126</v>
      </c>
      <c r="G181" s="150">
        <f t="shared" ref="G181:G190" si="19">F181*E181</f>
        <v>7869126</v>
      </c>
      <c r="H181" s="441">
        <f>G181-'[125]Presupuesto - OBRA'!G181</f>
        <v>-119834</v>
      </c>
      <c r="I181" s="456">
        <f>F181/'[125]Presupuesto - OBRA'!F181</f>
        <v>0.9850000500690953</v>
      </c>
      <c r="J181" s="86">
        <f>'Presupuesto Oficial - OBRA'!E181</f>
        <v>1</v>
      </c>
      <c r="K181" s="457">
        <f t="shared" si="15"/>
        <v>0</v>
      </c>
    </row>
    <row r="182" spans="1:11" ht="36.75" customHeight="1" x14ac:dyDescent="0.25">
      <c r="A182" s="81"/>
      <c r="B182" s="481" t="s">
        <v>295</v>
      </c>
      <c r="C182" s="482" t="s">
        <v>538</v>
      </c>
      <c r="D182" s="483" t="s">
        <v>277</v>
      </c>
      <c r="E182" s="484">
        <v>14.6</v>
      </c>
      <c r="F182" s="485">
        <f>ROUND('[125]Presupuesto - OBRA'!F182*$H$4,0)</f>
        <v>125489</v>
      </c>
      <c r="G182" s="486">
        <f t="shared" si="19"/>
        <v>1832139.4</v>
      </c>
      <c r="H182" s="441">
        <f>G182-'[125]Presupuesto - OBRA'!G182</f>
        <v>-27900.600000000093</v>
      </c>
      <c r="I182" s="456">
        <f>F182/'[125]Presupuesto - OBRA'!F182</f>
        <v>0.98499999999999999</v>
      </c>
      <c r="J182" s="86">
        <f>'Presupuesto Oficial - OBRA'!E182</f>
        <v>14.6</v>
      </c>
      <c r="K182" s="457">
        <f t="shared" si="15"/>
        <v>0</v>
      </c>
    </row>
    <row r="183" spans="1:11" ht="51" customHeight="1" x14ac:dyDescent="0.25">
      <c r="A183" s="81"/>
      <c r="B183" s="477" t="s">
        <v>296</v>
      </c>
      <c r="C183" s="478" t="s">
        <v>539</v>
      </c>
      <c r="D183" s="479" t="s">
        <v>56</v>
      </c>
      <c r="E183" s="468">
        <v>2</v>
      </c>
      <c r="F183" s="480">
        <f>ROUND('[125]Presupuesto - OBRA'!F183*$H$4,0)</f>
        <v>15775760</v>
      </c>
      <c r="G183" s="470">
        <f t="shared" si="19"/>
        <v>31551520</v>
      </c>
      <c r="H183" s="441">
        <f>G183-'[125]Presupuesto - OBRA'!G183</f>
        <v>-480480</v>
      </c>
      <c r="I183" s="456">
        <f>F183/'[125]Presupuesto - OBRA'!F183</f>
        <v>0.98499999999999999</v>
      </c>
      <c r="J183" s="86">
        <f>'Presupuesto Oficial - OBRA'!E183</f>
        <v>2</v>
      </c>
      <c r="K183" s="457">
        <f t="shared" si="15"/>
        <v>0</v>
      </c>
    </row>
    <row r="184" spans="1:11" ht="36.75" customHeight="1" x14ac:dyDescent="0.25">
      <c r="A184" s="81"/>
      <c r="B184" s="155" t="s">
        <v>297</v>
      </c>
      <c r="C184" s="104" t="s">
        <v>540</v>
      </c>
      <c r="D184" s="105" t="s">
        <v>277</v>
      </c>
      <c r="E184" s="89">
        <v>2</v>
      </c>
      <c r="F184" s="471">
        <f>ROUND('[125]Presupuesto - OBRA'!F184*$H$4,0)</f>
        <v>1772291</v>
      </c>
      <c r="G184" s="150">
        <f t="shared" si="19"/>
        <v>3544582</v>
      </c>
      <c r="H184" s="441">
        <f>G184-'[125]Presupuesto - OBRA'!G184</f>
        <v>-53978</v>
      </c>
      <c r="I184" s="456">
        <f>F184/'[125]Presupuesto - OBRA'!F184</f>
        <v>0.98500011115557329</v>
      </c>
      <c r="J184" s="86">
        <f>'Presupuesto Oficial - OBRA'!E184</f>
        <v>2</v>
      </c>
      <c r="K184" s="457">
        <f t="shared" si="15"/>
        <v>0</v>
      </c>
    </row>
    <row r="185" spans="1:11" ht="36.75" customHeight="1" x14ac:dyDescent="0.25">
      <c r="A185" s="81"/>
      <c r="B185" s="155" t="s">
        <v>298</v>
      </c>
      <c r="C185" s="104" t="s">
        <v>541</v>
      </c>
      <c r="D185" s="105" t="s">
        <v>277</v>
      </c>
      <c r="E185" s="89">
        <v>7</v>
      </c>
      <c r="F185" s="471">
        <f>ROUND('[125]Presupuesto - OBRA'!F185*$H$4,0)</f>
        <v>316232</v>
      </c>
      <c r="G185" s="150">
        <f t="shared" si="19"/>
        <v>2213624</v>
      </c>
      <c r="H185" s="441">
        <f>G185-'[125]Presupuesto - OBRA'!G185</f>
        <v>-33712</v>
      </c>
      <c r="I185" s="456">
        <f>F185/'[125]Presupuesto - OBRA'!F185</f>
        <v>0.98499912785627075</v>
      </c>
      <c r="J185" s="86">
        <f>'Presupuesto Oficial - OBRA'!E185</f>
        <v>7</v>
      </c>
      <c r="K185" s="457">
        <f t="shared" si="15"/>
        <v>0</v>
      </c>
    </row>
    <row r="186" spans="1:11" ht="36.75" customHeight="1" x14ac:dyDescent="0.25">
      <c r="A186" s="81"/>
      <c r="B186" s="155" t="s">
        <v>582</v>
      </c>
      <c r="C186" s="104" t="s">
        <v>542</v>
      </c>
      <c r="D186" s="105" t="s">
        <v>59</v>
      </c>
      <c r="E186" s="89">
        <v>4</v>
      </c>
      <c r="F186" s="471">
        <f>ROUND('[125]Presupuesto - OBRA'!F186*$H$4,0)</f>
        <v>535052</v>
      </c>
      <c r="G186" s="150">
        <f t="shared" si="19"/>
        <v>2140208</v>
      </c>
      <c r="H186" s="441">
        <f>G186-'[125]Presupuesto - OBRA'!G186</f>
        <v>-32592</v>
      </c>
      <c r="I186" s="456">
        <f>F186/'[125]Presupuesto - OBRA'!F186</f>
        <v>0.98499999999999999</v>
      </c>
      <c r="J186" s="86">
        <f>'Presupuesto Oficial - OBRA'!E186</f>
        <v>4</v>
      </c>
      <c r="K186" s="457">
        <f t="shared" si="15"/>
        <v>0</v>
      </c>
    </row>
    <row r="187" spans="1:11" ht="36.75" customHeight="1" x14ac:dyDescent="0.25">
      <c r="A187" s="81"/>
      <c r="B187" s="155" t="s">
        <v>583</v>
      </c>
      <c r="C187" s="104" t="s">
        <v>576</v>
      </c>
      <c r="D187" s="105" t="s">
        <v>277</v>
      </c>
      <c r="E187" s="89">
        <v>70</v>
      </c>
      <c r="F187" s="471">
        <f>ROUND('[125]Presupuesto - OBRA'!F187*$H$4,0)</f>
        <v>49295</v>
      </c>
      <c r="G187" s="150">
        <f t="shared" si="19"/>
        <v>3450650</v>
      </c>
      <c r="H187" s="441">
        <f>G187-'[125]Presupuesto - OBRA'!G187</f>
        <v>-52575.600000000093</v>
      </c>
      <c r="I187" s="456">
        <f>F187/'[125]Presupuesto - OBRA'!F187</f>
        <v>0.98499223115976309</v>
      </c>
      <c r="J187" s="86">
        <f>'Presupuesto Oficial - OBRA'!E187</f>
        <v>70</v>
      </c>
      <c r="K187" s="457">
        <f t="shared" si="15"/>
        <v>0</v>
      </c>
    </row>
    <row r="188" spans="1:11" ht="36.75" customHeight="1" x14ac:dyDescent="0.25">
      <c r="A188" s="81"/>
      <c r="B188" s="155" t="s">
        <v>584</v>
      </c>
      <c r="C188" s="104" t="s">
        <v>577</v>
      </c>
      <c r="D188" s="105" t="s">
        <v>59</v>
      </c>
      <c r="E188" s="89">
        <v>70</v>
      </c>
      <c r="F188" s="471">
        <f>ROUND('[125]Presupuesto - OBRA'!F188*$H$4,0)</f>
        <v>17829</v>
      </c>
      <c r="G188" s="150">
        <f t="shared" si="19"/>
        <v>1248030</v>
      </c>
      <c r="H188" s="441">
        <f>G188-'[125]Presupuesto - OBRA'!G188</f>
        <v>-18992.399999999907</v>
      </c>
      <c r="I188" s="456">
        <f>F188/'[125]Presupuesto - OBRA'!F188</f>
        <v>0.98501020976424725</v>
      </c>
      <c r="J188" s="86">
        <f>'Presupuesto Oficial - OBRA'!E188</f>
        <v>70</v>
      </c>
      <c r="K188" s="457">
        <f t="shared" si="15"/>
        <v>0</v>
      </c>
    </row>
    <row r="189" spans="1:11" ht="36.75" customHeight="1" x14ac:dyDescent="0.25">
      <c r="A189" s="81"/>
      <c r="B189" s="155" t="s">
        <v>585</v>
      </c>
      <c r="C189" s="104" t="s">
        <v>578</v>
      </c>
      <c r="D189" s="105" t="s">
        <v>59</v>
      </c>
      <c r="E189" s="89">
        <v>1</v>
      </c>
      <c r="F189" s="471">
        <f>ROUND('[125]Presupuesto - OBRA'!F189*$H$4,0)</f>
        <v>769416</v>
      </c>
      <c r="G189" s="150">
        <f t="shared" si="19"/>
        <v>769416</v>
      </c>
      <c r="H189" s="441">
        <f>G189-'[125]Presupuesto - OBRA'!G189</f>
        <v>-11716.800000000047</v>
      </c>
      <c r="I189" s="456">
        <f>F189/'[125]Presupuesto - OBRA'!F189</f>
        <v>0.9850002457968734</v>
      </c>
      <c r="J189" s="86">
        <f>'Presupuesto Oficial - OBRA'!E189</f>
        <v>1</v>
      </c>
      <c r="K189" s="457">
        <f t="shared" si="15"/>
        <v>0</v>
      </c>
    </row>
    <row r="190" spans="1:11" ht="36.75" customHeight="1" x14ac:dyDescent="0.25">
      <c r="A190" s="81"/>
      <c r="B190" s="155" t="s">
        <v>586</v>
      </c>
      <c r="C190" s="104" t="s">
        <v>579</v>
      </c>
      <c r="D190" s="105" t="s">
        <v>85</v>
      </c>
      <c r="E190" s="89">
        <v>1</v>
      </c>
      <c r="F190" s="471">
        <f>ROUND('[125]Presupuesto - OBRA'!F190*$H$4,0)</f>
        <v>461791</v>
      </c>
      <c r="G190" s="150">
        <f t="shared" si="19"/>
        <v>461791</v>
      </c>
      <c r="H190" s="441">
        <f>G190-'[125]Presupuesto - OBRA'!G190</f>
        <v>-7032.039999999979</v>
      </c>
      <c r="I190" s="456">
        <f>F190/'[125]Presupuesto - OBRA'!F190</f>
        <v>0.98500065184509711</v>
      </c>
      <c r="J190" s="86">
        <f>'Presupuesto Oficial - OBRA'!E190</f>
        <v>1</v>
      </c>
      <c r="K190" s="457">
        <f t="shared" si="15"/>
        <v>0</v>
      </c>
    </row>
    <row r="191" spans="1:11" ht="42.75" customHeight="1" thickBot="1" x14ac:dyDescent="0.3">
      <c r="A191" s="81"/>
      <c r="B191" s="151"/>
      <c r="C191" s="101" t="s">
        <v>299</v>
      </c>
      <c r="D191" s="102"/>
      <c r="E191" s="102"/>
      <c r="F191" s="461"/>
      <c r="G191" s="152">
        <f>SUM(G95:G190)</f>
        <v>1192246449.4000001</v>
      </c>
      <c r="H191" s="441">
        <f>G191-'[125]Presupuesto - OBRA'!G191</f>
        <v>-18157283.459998846</v>
      </c>
      <c r="I191" s="456" t="e">
        <f>F191/'[125]Presupuesto - OBRA'!F191</f>
        <v>#DIV/0!</v>
      </c>
      <c r="J191" s="86">
        <f>'Presupuesto Oficial - OBRA'!E191</f>
        <v>0</v>
      </c>
      <c r="K191" s="457">
        <f t="shared" si="15"/>
        <v>0</v>
      </c>
    </row>
    <row r="192" spans="1:11" ht="30" customHeight="1" thickTop="1" x14ac:dyDescent="0.25">
      <c r="A192" s="81"/>
      <c r="B192" s="153">
        <v>11</v>
      </c>
      <c r="C192" s="82" t="s">
        <v>300</v>
      </c>
      <c r="D192" s="83"/>
      <c r="E192" s="83"/>
      <c r="F192" s="124"/>
      <c r="G192" s="150"/>
      <c r="H192" s="441">
        <f>G192-'[125]Presupuesto - OBRA'!G192</f>
        <v>0</v>
      </c>
      <c r="I192" s="456" t="e">
        <f>F192/'[125]Presupuesto - OBRA'!F192</f>
        <v>#DIV/0!</v>
      </c>
      <c r="J192" s="86">
        <f>'Presupuesto Oficial - OBRA'!E192</f>
        <v>0</v>
      </c>
      <c r="K192" s="457">
        <f t="shared" si="15"/>
        <v>0</v>
      </c>
    </row>
    <row r="193" spans="1:12" ht="30" customHeight="1" x14ac:dyDescent="0.25">
      <c r="A193" s="81"/>
      <c r="B193" s="149" t="s">
        <v>301</v>
      </c>
      <c r="C193" s="90" t="s">
        <v>302</v>
      </c>
      <c r="D193" s="88" t="s">
        <v>56</v>
      </c>
      <c r="E193" s="89">
        <v>2225.4</v>
      </c>
      <c r="F193" s="124">
        <f>ROUND('[125]Presupuesto - OBRA'!F193*$H$5,0)</f>
        <v>553713</v>
      </c>
      <c r="G193" s="150">
        <f t="shared" ref="G193:G194" si="20">F193*E193</f>
        <v>1232232910.2</v>
      </c>
      <c r="H193" s="441">
        <f>G193-'[125]Presupuesto - OBRA'!G193</f>
        <v>-25147020</v>
      </c>
      <c r="I193" s="456">
        <f>F193/'[125]Presupuesto - OBRA'!F193</f>
        <v>0.9800004601664033</v>
      </c>
      <c r="J193" s="86">
        <f>'Presupuesto Oficial - OBRA'!E193</f>
        <v>2225.4</v>
      </c>
      <c r="K193" s="457">
        <f t="shared" si="15"/>
        <v>0</v>
      </c>
      <c r="L193" s="550"/>
    </row>
    <row r="194" spans="1:12" ht="30" customHeight="1" x14ac:dyDescent="0.25">
      <c r="A194" s="81"/>
      <c r="B194" s="149" t="s">
        <v>303</v>
      </c>
      <c r="C194" s="90" t="s">
        <v>304</v>
      </c>
      <c r="D194" s="88" t="s">
        <v>98</v>
      </c>
      <c r="E194" s="89">
        <v>1068</v>
      </c>
      <c r="F194" s="124">
        <f>ROUND('[125]Presupuesto - OBRA'!F194*$H$4,0)</f>
        <v>38366</v>
      </c>
      <c r="G194" s="150">
        <f t="shared" si="20"/>
        <v>40974888</v>
      </c>
      <c r="H194" s="441">
        <f>G194-'[125]Presupuesto - OBRA'!G194</f>
        <v>-623712</v>
      </c>
      <c r="I194" s="456">
        <f>F194/'[125]Presupuesto - OBRA'!F194</f>
        <v>0.98500641848523751</v>
      </c>
      <c r="J194" s="86">
        <f>'Presupuesto Oficial - OBRA'!E194</f>
        <v>1068</v>
      </c>
      <c r="K194" s="457">
        <f t="shared" si="15"/>
        <v>0</v>
      </c>
    </row>
    <row r="195" spans="1:12" ht="30" customHeight="1" thickBot="1" x14ac:dyDescent="0.3">
      <c r="A195" s="81"/>
      <c r="B195" s="151"/>
      <c r="C195" s="101" t="s">
        <v>305</v>
      </c>
      <c r="D195" s="102"/>
      <c r="E195" s="102"/>
      <c r="F195" s="461"/>
      <c r="G195" s="152">
        <f>SUM(G193:G194)</f>
        <v>1273207798.2</v>
      </c>
      <c r="H195" s="441">
        <f>G195-'[125]Presupuesto - OBRA'!G195</f>
        <v>-25770732</v>
      </c>
      <c r="I195" s="456" t="e">
        <f>F195/'[125]Presupuesto - OBRA'!F195</f>
        <v>#DIV/0!</v>
      </c>
      <c r="J195" s="86">
        <f>'Presupuesto Oficial - OBRA'!E195</f>
        <v>0</v>
      </c>
      <c r="K195" s="457">
        <f t="shared" si="15"/>
        <v>0</v>
      </c>
    </row>
    <row r="196" spans="1:12" ht="30" customHeight="1" thickTop="1" x14ac:dyDescent="0.25">
      <c r="A196" s="81"/>
      <c r="B196" s="153">
        <v>12</v>
      </c>
      <c r="C196" s="82" t="s">
        <v>306</v>
      </c>
      <c r="D196" s="83"/>
      <c r="E196" s="83"/>
      <c r="F196" s="124"/>
      <c r="G196" s="150"/>
      <c r="H196" s="441">
        <f>G196-'[125]Presupuesto - OBRA'!G196</f>
        <v>0</v>
      </c>
      <c r="I196" s="456" t="e">
        <f>F196/'[125]Presupuesto - OBRA'!F196</f>
        <v>#DIV/0!</v>
      </c>
      <c r="J196" s="86">
        <f>'Presupuesto Oficial - OBRA'!E196</f>
        <v>0</v>
      </c>
      <c r="K196" s="457">
        <f t="shared" si="15"/>
        <v>0</v>
      </c>
    </row>
    <row r="197" spans="1:12" ht="42.75" customHeight="1" x14ac:dyDescent="0.25">
      <c r="A197" s="81"/>
      <c r="B197" s="149" t="s">
        <v>307</v>
      </c>
      <c r="C197" s="90" t="s">
        <v>309</v>
      </c>
      <c r="D197" s="88" t="s">
        <v>56</v>
      </c>
      <c r="E197" s="459">
        <v>435</v>
      </c>
      <c r="F197" s="124">
        <f>ROUND('[125]Presupuesto - OBRA'!F197*$H$4,0)</f>
        <v>674700</v>
      </c>
      <c r="G197" s="150">
        <f t="shared" ref="G197:G213" si="21">F197*E197</f>
        <v>293494500</v>
      </c>
      <c r="H197" s="441">
        <f>G197-'[125]Presupuesto - OBRA'!G197</f>
        <v>-4469625</v>
      </c>
      <c r="I197" s="456">
        <f>F197/'[125]Presupuesto - OBRA'!F197</f>
        <v>0.98499945253476406</v>
      </c>
      <c r="J197" s="86">
        <f>'Presupuesto Oficial - OBRA'!E197</f>
        <v>435</v>
      </c>
      <c r="K197" s="457">
        <f t="shared" si="15"/>
        <v>0</v>
      </c>
    </row>
    <row r="198" spans="1:12" ht="36" customHeight="1" x14ac:dyDescent="0.25">
      <c r="A198" s="81"/>
      <c r="B198" s="149" t="s">
        <v>308</v>
      </c>
      <c r="C198" s="90" t="s">
        <v>311</v>
      </c>
      <c r="D198" s="88" t="s">
        <v>56</v>
      </c>
      <c r="E198" s="459">
        <v>48</v>
      </c>
      <c r="F198" s="124">
        <f>ROUND('[125]Presupuesto - OBRA'!F198*$H$4,0)</f>
        <v>674700</v>
      </c>
      <c r="G198" s="150">
        <f t="shared" si="21"/>
        <v>32385600</v>
      </c>
      <c r="H198" s="441">
        <f>G198-'[125]Presupuesto - OBRA'!G198</f>
        <v>-493200</v>
      </c>
      <c r="I198" s="456">
        <f>F198/'[125]Presupuesto - OBRA'!F198</f>
        <v>0.98499945253476406</v>
      </c>
      <c r="J198" s="86">
        <f>'Presupuesto Oficial - OBRA'!E198</f>
        <v>48</v>
      </c>
      <c r="K198" s="457">
        <f t="shared" si="15"/>
        <v>0</v>
      </c>
    </row>
    <row r="199" spans="1:12" ht="26.25" customHeight="1" x14ac:dyDescent="0.25">
      <c r="A199" s="81"/>
      <c r="B199" s="149" t="s">
        <v>310</v>
      </c>
      <c r="C199" s="90" t="s">
        <v>313</v>
      </c>
      <c r="D199" s="88" t="s">
        <v>56</v>
      </c>
      <c r="E199" s="459">
        <v>800</v>
      </c>
      <c r="F199" s="124">
        <f>ROUND('[125]Presupuesto - OBRA'!F199*$H$4,0)</f>
        <v>422496</v>
      </c>
      <c r="G199" s="150">
        <f t="shared" si="21"/>
        <v>337996800</v>
      </c>
      <c r="H199" s="441">
        <f>G199-'[125]Presupuesto - OBRA'!G199</f>
        <v>-5147200</v>
      </c>
      <c r="I199" s="456">
        <f>F199/'[125]Presupuesto - OBRA'!F199</f>
        <v>0.98499988343086287</v>
      </c>
      <c r="J199" s="86">
        <f>'Presupuesto Oficial - OBRA'!E199</f>
        <v>800</v>
      </c>
      <c r="K199" s="457">
        <f t="shared" si="15"/>
        <v>0</v>
      </c>
    </row>
    <row r="200" spans="1:12" ht="30" customHeight="1" x14ac:dyDescent="0.25">
      <c r="A200" s="81"/>
      <c r="B200" s="149" t="s">
        <v>312</v>
      </c>
      <c r="C200" s="90" t="s">
        <v>752</v>
      </c>
      <c r="D200" s="88" t="s">
        <v>98</v>
      </c>
      <c r="E200" s="459">
        <v>239</v>
      </c>
      <c r="F200" s="124">
        <f>ROUND('[125]Presupuesto - OBRA'!F200*$H$4,0)</f>
        <v>956469</v>
      </c>
      <c r="G200" s="150">
        <f t="shared" si="21"/>
        <v>228596091</v>
      </c>
      <c r="H200" s="441">
        <f>G200-'[125]Presupuesto - OBRA'!G200</f>
        <v>-3481274</v>
      </c>
      <c r="I200" s="456">
        <f>F200/'[125]Presupuesto - OBRA'!F200</f>
        <v>0.9849995108312265</v>
      </c>
      <c r="J200" s="86">
        <f>'Presupuesto Oficial - OBRA'!E200</f>
        <v>239</v>
      </c>
      <c r="K200" s="457">
        <f t="shared" ref="K200:K263" si="22">+ROUND(J200-E200,2)</f>
        <v>0</v>
      </c>
    </row>
    <row r="201" spans="1:12" ht="30" customHeight="1" x14ac:dyDescent="0.25">
      <c r="A201" s="81"/>
      <c r="B201" s="149" t="s">
        <v>314</v>
      </c>
      <c r="C201" s="90" t="s">
        <v>753</v>
      </c>
      <c r="D201" s="88" t="s">
        <v>98</v>
      </c>
      <c r="E201" s="459">
        <v>20</v>
      </c>
      <c r="F201" s="124">
        <f>ROUND('[125]Presupuesto - OBRA'!F201*$H$4,0)</f>
        <v>1840478</v>
      </c>
      <c r="G201" s="150">
        <f t="shared" si="21"/>
        <v>36809560</v>
      </c>
      <c r="H201" s="441">
        <f>G201-'[125]Presupuesto - OBRA'!G201</f>
        <v>-560560</v>
      </c>
      <c r="I201" s="456">
        <f>F201/'[125]Presupuesto - OBRA'!F201</f>
        <v>0.98499978057335646</v>
      </c>
      <c r="J201" s="86">
        <f>'Presupuesto Oficial - OBRA'!E201</f>
        <v>20</v>
      </c>
      <c r="K201" s="457">
        <f t="shared" si="22"/>
        <v>0</v>
      </c>
    </row>
    <row r="202" spans="1:12" ht="43.5" customHeight="1" x14ac:dyDescent="0.25">
      <c r="A202" s="81"/>
      <c r="B202" s="149" t="s">
        <v>315</v>
      </c>
      <c r="C202" s="94" t="s">
        <v>317</v>
      </c>
      <c r="D202" s="88" t="s">
        <v>98</v>
      </c>
      <c r="E202" s="459">
        <v>240</v>
      </c>
      <c r="F202" s="124">
        <f>ROUND('[125]Presupuesto - OBRA'!F202*$H$4,0)</f>
        <v>344750</v>
      </c>
      <c r="G202" s="150">
        <f t="shared" si="21"/>
        <v>82740000</v>
      </c>
      <c r="H202" s="441">
        <f>G202-'[125]Presupuesto - OBRA'!G202</f>
        <v>-1260000</v>
      </c>
      <c r="I202" s="456">
        <f>F202/'[125]Presupuesto - OBRA'!F202</f>
        <v>0.98499999999999999</v>
      </c>
      <c r="J202" s="86">
        <f>'Presupuesto Oficial - OBRA'!E202</f>
        <v>240</v>
      </c>
      <c r="K202" s="457">
        <f t="shared" si="22"/>
        <v>0</v>
      </c>
    </row>
    <row r="203" spans="1:12" ht="30" customHeight="1" x14ac:dyDescent="0.25">
      <c r="A203" s="81"/>
      <c r="B203" s="149" t="s">
        <v>316</v>
      </c>
      <c r="C203" s="90" t="s">
        <v>319</v>
      </c>
      <c r="D203" s="88" t="s">
        <v>59</v>
      </c>
      <c r="E203" s="459">
        <v>1017</v>
      </c>
      <c r="F203" s="124">
        <f>ROUND('[125]Presupuesto - OBRA'!F203*$H$4,0)</f>
        <v>195739</v>
      </c>
      <c r="G203" s="150">
        <f t="shared" si="21"/>
        <v>199066563</v>
      </c>
      <c r="H203" s="441">
        <f>G203-'[125]Presupuesto - OBRA'!G203</f>
        <v>-3031677</v>
      </c>
      <c r="I203" s="456">
        <f>F203/'[125]Presupuesto - OBRA'!F203</f>
        <v>0.98499899355877618</v>
      </c>
      <c r="J203" s="86">
        <f>'Presupuesto Oficial - OBRA'!E203</f>
        <v>1017</v>
      </c>
      <c r="K203" s="457">
        <f t="shared" si="22"/>
        <v>0</v>
      </c>
    </row>
    <row r="204" spans="1:12" ht="59.25" customHeight="1" x14ac:dyDescent="0.25">
      <c r="A204" s="81"/>
      <c r="B204" s="149" t="s">
        <v>318</v>
      </c>
      <c r="C204" s="90" t="s">
        <v>321</v>
      </c>
      <c r="D204" s="88" t="s">
        <v>56</v>
      </c>
      <c r="E204" s="459">
        <v>415.2</v>
      </c>
      <c r="F204" s="124">
        <f>ROUND('[125]Presupuesto - OBRA'!F204*$H$4,0)</f>
        <v>170158</v>
      </c>
      <c r="G204" s="150">
        <f t="shared" si="21"/>
        <v>70649601.599999994</v>
      </c>
      <c r="H204" s="441">
        <f>G204-'[125]Presupuesto - OBRA'!G204</f>
        <v>-1075783.200000003</v>
      </c>
      <c r="I204" s="456">
        <f>F204/'[125]Presupuesto - OBRA'!F204</f>
        <v>0.98500136035519748</v>
      </c>
      <c r="J204" s="86">
        <f>'Presupuesto Oficial - OBRA'!E204</f>
        <v>415.2</v>
      </c>
      <c r="K204" s="457">
        <f t="shared" si="22"/>
        <v>0</v>
      </c>
    </row>
    <row r="205" spans="1:12" ht="30" customHeight="1" x14ac:dyDescent="0.25">
      <c r="A205" s="81"/>
      <c r="B205" s="149" t="s">
        <v>320</v>
      </c>
      <c r="C205" s="90" t="s">
        <v>323</v>
      </c>
      <c r="D205" s="88" t="s">
        <v>59</v>
      </c>
      <c r="E205" s="459">
        <v>1400</v>
      </c>
      <c r="F205" s="124">
        <f>ROUND('[125]Presupuesto - OBRA'!F205*$H$4,0)</f>
        <v>61913</v>
      </c>
      <c r="G205" s="150">
        <f t="shared" si="21"/>
        <v>86678200</v>
      </c>
      <c r="H205" s="441">
        <f>G205-'[125]Presupuesto - OBRA'!G205</f>
        <v>-1320200</v>
      </c>
      <c r="I205" s="456">
        <f>F205/'[125]Presupuesto - OBRA'!F205</f>
        <v>0.98499745449917275</v>
      </c>
      <c r="J205" s="86">
        <f>'Presupuesto Oficial - OBRA'!E205</f>
        <v>1400</v>
      </c>
      <c r="K205" s="457">
        <f t="shared" si="22"/>
        <v>0</v>
      </c>
    </row>
    <row r="206" spans="1:12" ht="30" customHeight="1" x14ac:dyDescent="0.25">
      <c r="A206" s="81"/>
      <c r="B206" s="149" t="s">
        <v>322</v>
      </c>
      <c r="C206" s="90" t="s">
        <v>325</v>
      </c>
      <c r="D206" s="88" t="s">
        <v>59</v>
      </c>
      <c r="E206" s="459">
        <v>8050</v>
      </c>
      <c r="F206" s="124">
        <f>ROUND('[125]Presupuesto - OBRA'!F206*$H$4,0)</f>
        <v>22306</v>
      </c>
      <c r="G206" s="150">
        <f t="shared" si="21"/>
        <v>179563300</v>
      </c>
      <c r="H206" s="441">
        <f>G206-'[125]Presupuesto - OBRA'!G206</f>
        <v>-2737000</v>
      </c>
      <c r="I206" s="456">
        <f>F206/'[125]Presupuesto - OBRA'!F206</f>
        <v>0.9849863110483088</v>
      </c>
      <c r="J206" s="86">
        <f>'Presupuesto Oficial - OBRA'!E206</f>
        <v>8050</v>
      </c>
      <c r="K206" s="457">
        <f t="shared" si="22"/>
        <v>0</v>
      </c>
    </row>
    <row r="207" spans="1:12" ht="30" customHeight="1" x14ac:dyDescent="0.25">
      <c r="A207" s="81"/>
      <c r="B207" s="149" t="s">
        <v>324</v>
      </c>
      <c r="C207" s="90" t="s">
        <v>327</v>
      </c>
      <c r="D207" s="88" t="s">
        <v>56</v>
      </c>
      <c r="E207" s="459">
        <v>259</v>
      </c>
      <c r="F207" s="124">
        <f>ROUND('[125]Presupuesto - OBRA'!F207*$H$4,0)</f>
        <v>105661</v>
      </c>
      <c r="G207" s="150">
        <f t="shared" si="21"/>
        <v>27366199</v>
      </c>
      <c r="H207" s="441">
        <f>G207-'[125]Presupuesto - OBRA'!G207</f>
        <v>-416731</v>
      </c>
      <c r="I207" s="456">
        <f>F207/'[125]Presupuesto - OBRA'!F207</f>
        <v>0.9850004661135453</v>
      </c>
      <c r="J207" s="86">
        <f>'Presupuesto Oficial - OBRA'!E207</f>
        <v>259</v>
      </c>
      <c r="K207" s="457">
        <f t="shared" si="22"/>
        <v>0</v>
      </c>
    </row>
    <row r="208" spans="1:12" ht="30" customHeight="1" x14ac:dyDescent="0.25">
      <c r="A208" s="81"/>
      <c r="B208" s="149" t="s">
        <v>326</v>
      </c>
      <c r="C208" s="90" t="s">
        <v>329</v>
      </c>
      <c r="D208" s="88" t="s">
        <v>56</v>
      </c>
      <c r="E208" s="459">
        <v>233</v>
      </c>
      <c r="F208" s="124">
        <f>ROUND('[125]Presupuesto - OBRA'!F208*$H$4,0)</f>
        <v>19089</v>
      </c>
      <c r="G208" s="150">
        <f t="shared" si="21"/>
        <v>4447737</v>
      </c>
      <c r="H208" s="441">
        <f>G208-'[125]Presupuesto - OBRA'!G208</f>
        <v>-67803</v>
      </c>
      <c r="I208" s="456">
        <f>F208/'[125]Presupuesto - OBRA'!F208</f>
        <v>0.98498452012383897</v>
      </c>
      <c r="J208" s="86">
        <f>'Presupuesto Oficial - OBRA'!E208</f>
        <v>233</v>
      </c>
      <c r="K208" s="457">
        <f t="shared" si="22"/>
        <v>0</v>
      </c>
    </row>
    <row r="209" spans="1:11" ht="30" customHeight="1" x14ac:dyDescent="0.25">
      <c r="A209" s="81"/>
      <c r="B209" s="149" t="s">
        <v>328</v>
      </c>
      <c r="C209" s="90" t="s">
        <v>331</v>
      </c>
      <c r="D209" s="88" t="s">
        <v>85</v>
      </c>
      <c r="E209" s="459">
        <v>1</v>
      </c>
      <c r="F209" s="124">
        <f>ROUND('[125]Presupuesto - OBRA'!F209*$H$4,0)</f>
        <v>2807250</v>
      </c>
      <c r="G209" s="150">
        <f t="shared" si="21"/>
        <v>2807250</v>
      </c>
      <c r="H209" s="441">
        <f>G209-'[125]Presupuesto - OBRA'!G209</f>
        <v>-42750</v>
      </c>
      <c r="I209" s="456">
        <f>F209/'[125]Presupuesto - OBRA'!F209</f>
        <v>0.98499999999999999</v>
      </c>
      <c r="J209" s="86">
        <f>'Presupuesto Oficial - OBRA'!E209</f>
        <v>1</v>
      </c>
      <c r="K209" s="457">
        <f t="shared" si="22"/>
        <v>0</v>
      </c>
    </row>
    <row r="210" spans="1:11" ht="35.25" customHeight="1" x14ac:dyDescent="0.25">
      <c r="A210" s="81"/>
      <c r="B210" s="149" t="s">
        <v>330</v>
      </c>
      <c r="C210" s="90" t="s">
        <v>333</v>
      </c>
      <c r="D210" s="88" t="s">
        <v>85</v>
      </c>
      <c r="E210" s="459">
        <v>1</v>
      </c>
      <c r="F210" s="124">
        <f>ROUND('[125]Presupuesto - OBRA'!F210*$H$4,0)</f>
        <v>5782837</v>
      </c>
      <c r="G210" s="150">
        <f t="shared" si="21"/>
        <v>5782837</v>
      </c>
      <c r="H210" s="441">
        <f>G210-'[125]Presupuesto - OBRA'!G210</f>
        <v>-88063</v>
      </c>
      <c r="I210" s="456">
        <f>F210/'[125]Presupuesto - OBRA'!F210</f>
        <v>0.98500008516581783</v>
      </c>
      <c r="J210" s="86">
        <f>'Presupuesto Oficial - OBRA'!E210</f>
        <v>1</v>
      </c>
      <c r="K210" s="457">
        <f t="shared" si="22"/>
        <v>0</v>
      </c>
    </row>
    <row r="211" spans="1:11" ht="35.25" customHeight="1" x14ac:dyDescent="0.25">
      <c r="A211" s="81"/>
      <c r="B211" s="149" t="s">
        <v>332</v>
      </c>
      <c r="C211" s="90" t="s">
        <v>335</v>
      </c>
      <c r="D211" s="88" t="s">
        <v>98</v>
      </c>
      <c r="E211" s="459">
        <v>31</v>
      </c>
      <c r="F211" s="124">
        <f>ROUND('[125]Presupuesto - OBRA'!F211*$H$4,0)</f>
        <v>755924</v>
      </c>
      <c r="G211" s="150">
        <f t="shared" si="21"/>
        <v>23433644</v>
      </c>
      <c r="H211" s="441">
        <f>G211-'[125]Presupuesto - OBRA'!G211</f>
        <v>-356872</v>
      </c>
      <c r="I211" s="456">
        <f>F211/'[125]Presupuesto - OBRA'!F211</f>
        <v>0.98499940060148339</v>
      </c>
      <c r="J211" s="86">
        <f>'Presupuesto Oficial - OBRA'!E211</f>
        <v>31</v>
      </c>
      <c r="K211" s="457">
        <f t="shared" si="22"/>
        <v>0</v>
      </c>
    </row>
    <row r="212" spans="1:11" ht="35.25" customHeight="1" x14ac:dyDescent="0.25">
      <c r="A212" s="81"/>
      <c r="B212" s="149" t="s">
        <v>334</v>
      </c>
      <c r="C212" s="90" t="s">
        <v>337</v>
      </c>
      <c r="D212" s="88" t="s">
        <v>56</v>
      </c>
      <c r="E212" s="459">
        <v>32</v>
      </c>
      <c r="F212" s="124">
        <f>ROUND('[125]Presupuesto - OBRA'!F212*$H$4,0)</f>
        <v>541750</v>
      </c>
      <c r="G212" s="150">
        <f t="shared" si="21"/>
        <v>17336000</v>
      </c>
      <c r="H212" s="441">
        <f>G212-'[125]Presupuesto - OBRA'!G212</f>
        <v>-264000</v>
      </c>
      <c r="I212" s="456">
        <f>F212/'[125]Presupuesto - OBRA'!F212</f>
        <v>0.98499999999999999</v>
      </c>
      <c r="J212" s="86">
        <f>'Presupuesto Oficial - OBRA'!E212</f>
        <v>32</v>
      </c>
      <c r="K212" s="457">
        <f t="shared" si="22"/>
        <v>0</v>
      </c>
    </row>
    <row r="213" spans="1:11" ht="35.25" customHeight="1" x14ac:dyDescent="0.25">
      <c r="A213" s="81"/>
      <c r="B213" s="149" t="s">
        <v>336</v>
      </c>
      <c r="C213" s="90" t="s">
        <v>338</v>
      </c>
      <c r="D213" s="88" t="s">
        <v>59</v>
      </c>
      <c r="E213" s="459">
        <v>31</v>
      </c>
      <c r="F213" s="124">
        <f>ROUND('[125]Presupuesto - OBRA'!F213*$H$4,0)</f>
        <v>35263</v>
      </c>
      <c r="G213" s="150">
        <f t="shared" si="21"/>
        <v>1093153</v>
      </c>
      <c r="H213" s="441">
        <f>G213-'[125]Presupuesto - OBRA'!G213</f>
        <v>-16647</v>
      </c>
      <c r="I213" s="456">
        <f>F213/'[125]Presupuesto - OBRA'!F213</f>
        <v>0.98499999999999999</v>
      </c>
      <c r="J213" s="86">
        <f>'Presupuesto Oficial - OBRA'!E213</f>
        <v>31</v>
      </c>
      <c r="K213" s="457">
        <f t="shared" si="22"/>
        <v>0</v>
      </c>
    </row>
    <row r="214" spans="1:11" ht="30" customHeight="1" thickBot="1" x14ac:dyDescent="0.3">
      <c r="A214" s="81"/>
      <c r="B214" s="151"/>
      <c r="C214" s="101" t="s">
        <v>339</v>
      </c>
      <c r="D214" s="102"/>
      <c r="E214" s="102"/>
      <c r="F214" s="461"/>
      <c r="G214" s="152">
        <f>SUM(G197:G213)</f>
        <v>1630247035.5999999</v>
      </c>
      <c r="H214" s="441">
        <f>G214-'[125]Presupuesto - OBRA'!G214</f>
        <v>-24829385.200000048</v>
      </c>
      <c r="I214" s="456" t="e">
        <f>F214/'[125]Presupuesto - OBRA'!F214</f>
        <v>#DIV/0!</v>
      </c>
      <c r="J214" s="86">
        <f>'Presupuesto Oficial - OBRA'!E214</f>
        <v>0</v>
      </c>
      <c r="K214" s="457">
        <f t="shared" si="22"/>
        <v>0</v>
      </c>
    </row>
    <row r="215" spans="1:11" ht="30" customHeight="1" thickTop="1" x14ac:dyDescent="0.25">
      <c r="A215" s="81"/>
      <c r="B215" s="153">
        <v>13</v>
      </c>
      <c r="C215" s="82" t="s">
        <v>340</v>
      </c>
      <c r="D215" s="83"/>
      <c r="E215" s="83"/>
      <c r="F215" s="124"/>
      <c r="G215" s="150"/>
      <c r="H215" s="441">
        <f>G215-'[125]Presupuesto - OBRA'!G215</f>
        <v>0</v>
      </c>
      <c r="I215" s="456" t="e">
        <f>F215/'[125]Presupuesto - OBRA'!F215</f>
        <v>#DIV/0!</v>
      </c>
      <c r="J215" s="86">
        <f>'Presupuesto Oficial - OBRA'!E215</f>
        <v>0</v>
      </c>
      <c r="K215" s="457">
        <f t="shared" si="22"/>
        <v>0</v>
      </c>
    </row>
    <row r="216" spans="1:11" ht="26.25" customHeight="1" x14ac:dyDescent="0.25">
      <c r="A216" s="81"/>
      <c r="B216" s="149" t="s">
        <v>341</v>
      </c>
      <c r="C216" s="90" t="s">
        <v>624</v>
      </c>
      <c r="D216" s="88" t="s">
        <v>98</v>
      </c>
      <c r="E216" s="459">
        <v>31</v>
      </c>
      <c r="F216" s="124">
        <f>ROUND('[125]Presupuesto - OBRA'!F216*$H$4,0)</f>
        <v>499164</v>
      </c>
      <c r="G216" s="150">
        <f t="shared" ref="G216:G224" si="23">F216*E216</f>
        <v>15474084</v>
      </c>
      <c r="H216" s="441">
        <f>G216-'[125]Presupuesto - OBRA'!G216</f>
        <v>-235631</v>
      </c>
      <c r="I216" s="456">
        <f>F216/'[125]Presupuesto - OBRA'!F216</f>
        <v>0.98500093731808624</v>
      </c>
      <c r="J216" s="86">
        <f>'Presupuesto Oficial - OBRA'!E216</f>
        <v>31</v>
      </c>
      <c r="K216" s="457">
        <f t="shared" si="22"/>
        <v>0</v>
      </c>
    </row>
    <row r="217" spans="1:11" ht="28.5" customHeight="1" x14ac:dyDescent="0.25">
      <c r="A217" s="81"/>
      <c r="B217" s="149" t="s">
        <v>342</v>
      </c>
      <c r="C217" s="90" t="s">
        <v>343</v>
      </c>
      <c r="D217" s="88" t="s">
        <v>98</v>
      </c>
      <c r="E217" s="459">
        <v>116</v>
      </c>
      <c r="F217" s="124">
        <f>ROUND('[125]Presupuesto - OBRA'!F217*$H$4,0)</f>
        <v>1069720</v>
      </c>
      <c r="G217" s="150">
        <f t="shared" si="23"/>
        <v>124087520</v>
      </c>
      <c r="H217" s="441">
        <f>G217-'[125]Presupuesto - OBRA'!G217</f>
        <v>-1889640</v>
      </c>
      <c r="I217" s="456">
        <f>F217/'[125]Presupuesto - OBRA'!F217</f>
        <v>0.98500013812027509</v>
      </c>
      <c r="J217" s="86">
        <f>'Presupuesto Oficial - OBRA'!E217</f>
        <v>116</v>
      </c>
      <c r="K217" s="457">
        <f t="shared" si="22"/>
        <v>0</v>
      </c>
    </row>
    <row r="218" spans="1:11" ht="28.5" customHeight="1" x14ac:dyDescent="0.25">
      <c r="A218" s="81"/>
      <c r="B218" s="149" t="s">
        <v>344</v>
      </c>
      <c r="C218" s="90" t="s">
        <v>525</v>
      </c>
      <c r="D218" s="88" t="s">
        <v>98</v>
      </c>
      <c r="E218" s="459">
        <v>55</v>
      </c>
      <c r="F218" s="124">
        <f>ROUND('[125]Presupuesto - OBRA'!F218*$H$4,0)</f>
        <v>827745</v>
      </c>
      <c r="G218" s="150">
        <f t="shared" si="23"/>
        <v>45525975</v>
      </c>
      <c r="H218" s="441">
        <f>G218-'[125]Presupuesto - OBRA'!G218</f>
        <v>-693275</v>
      </c>
      <c r="I218" s="456">
        <f>F218/'[125]Presupuesto - OBRA'!F218</f>
        <v>0.98500029749509133</v>
      </c>
      <c r="J218" s="86">
        <f>'Presupuesto Oficial - OBRA'!E218</f>
        <v>55</v>
      </c>
      <c r="K218" s="457">
        <f t="shared" si="22"/>
        <v>0</v>
      </c>
    </row>
    <row r="219" spans="1:11" ht="38.25" customHeight="1" x14ac:dyDescent="0.25">
      <c r="A219" s="81"/>
      <c r="B219" s="149" t="s">
        <v>345</v>
      </c>
      <c r="C219" s="90" t="s">
        <v>346</v>
      </c>
      <c r="D219" s="88" t="s">
        <v>98</v>
      </c>
      <c r="E219" s="459">
        <v>32</v>
      </c>
      <c r="F219" s="124">
        <f>ROUND('[125]Presupuesto - OBRA'!F219*$H$4,0)</f>
        <v>192843</v>
      </c>
      <c r="G219" s="150">
        <f t="shared" si="23"/>
        <v>6170976</v>
      </c>
      <c r="H219" s="441">
        <f>G219-'[125]Presupuesto - OBRA'!G219</f>
        <v>-93984</v>
      </c>
      <c r="I219" s="456">
        <f>F219/'[125]Presupuesto - OBRA'!F219</f>
        <v>0.98499846766779042</v>
      </c>
      <c r="J219" s="86">
        <f>'Presupuesto Oficial - OBRA'!E219</f>
        <v>32</v>
      </c>
      <c r="K219" s="457">
        <f t="shared" si="22"/>
        <v>0</v>
      </c>
    </row>
    <row r="220" spans="1:11" ht="28.5" customHeight="1" x14ac:dyDescent="0.25">
      <c r="A220" s="81"/>
      <c r="B220" s="149" t="s">
        <v>347</v>
      </c>
      <c r="C220" s="90" t="s">
        <v>348</v>
      </c>
      <c r="D220" s="88" t="s">
        <v>98</v>
      </c>
      <c r="E220" s="459">
        <v>32</v>
      </c>
      <c r="F220" s="124">
        <f>ROUND('[125]Presupuesto - OBRA'!F220*$H$4,0)</f>
        <v>184973</v>
      </c>
      <c r="G220" s="150">
        <f t="shared" si="23"/>
        <v>5919136</v>
      </c>
      <c r="H220" s="441">
        <f>G220-'[125]Presupuesto - OBRA'!G220</f>
        <v>-90144</v>
      </c>
      <c r="I220" s="456">
        <f>F220/'[125]Presupuesto - OBRA'!F220</f>
        <v>0.98499920123542251</v>
      </c>
      <c r="J220" s="86">
        <f>'Presupuesto Oficial - OBRA'!E220</f>
        <v>32</v>
      </c>
      <c r="K220" s="457">
        <f t="shared" si="22"/>
        <v>0</v>
      </c>
    </row>
    <row r="221" spans="1:11" ht="47.25" customHeight="1" x14ac:dyDescent="0.25">
      <c r="A221" s="81"/>
      <c r="B221" s="149" t="s">
        <v>349</v>
      </c>
      <c r="C221" s="90" t="s">
        <v>350</v>
      </c>
      <c r="D221" s="88" t="s">
        <v>98</v>
      </c>
      <c r="E221" s="459">
        <v>27</v>
      </c>
      <c r="F221" s="124">
        <f>ROUND('[125]Presupuesto - OBRA'!F221*$H$4,0)</f>
        <v>143593</v>
      </c>
      <c r="G221" s="150">
        <f t="shared" si="23"/>
        <v>3877011</v>
      </c>
      <c r="H221" s="441">
        <f>G221-'[125]Presupuesto - OBRA'!G221</f>
        <v>-59049</v>
      </c>
      <c r="I221" s="456">
        <f>F221/'[125]Presupuesto - OBRA'!F221</f>
        <v>0.98499794210454106</v>
      </c>
      <c r="J221" s="86">
        <f>'Presupuesto Oficial - OBRA'!E221</f>
        <v>27</v>
      </c>
      <c r="K221" s="457">
        <f t="shared" si="22"/>
        <v>0</v>
      </c>
    </row>
    <row r="222" spans="1:11" ht="32.25" customHeight="1" x14ac:dyDescent="0.25">
      <c r="A222" s="81"/>
      <c r="B222" s="149" t="s">
        <v>351</v>
      </c>
      <c r="C222" s="90" t="s">
        <v>352</v>
      </c>
      <c r="D222" s="88" t="s">
        <v>98</v>
      </c>
      <c r="E222" s="459">
        <v>31</v>
      </c>
      <c r="F222" s="124">
        <f>ROUND('[125]Presupuesto - OBRA'!F222*$H$4,0)</f>
        <v>66813</v>
      </c>
      <c r="G222" s="150">
        <f t="shared" si="23"/>
        <v>2071203</v>
      </c>
      <c r="H222" s="441">
        <f>G222-'[125]Presupuesto - OBRA'!G222</f>
        <v>-31527</v>
      </c>
      <c r="I222" s="456">
        <f>F222/'[125]Presupuesto - OBRA'!F222</f>
        <v>0.98500663423264045</v>
      </c>
      <c r="J222" s="86">
        <f>'Presupuesto Oficial - OBRA'!E222</f>
        <v>31</v>
      </c>
      <c r="K222" s="457">
        <f t="shared" si="22"/>
        <v>0</v>
      </c>
    </row>
    <row r="223" spans="1:11" ht="42.75" customHeight="1" x14ac:dyDescent="0.25">
      <c r="A223" s="81"/>
      <c r="B223" s="149" t="s">
        <v>353</v>
      </c>
      <c r="C223" s="90" t="s">
        <v>354</v>
      </c>
      <c r="D223" s="88" t="s">
        <v>56</v>
      </c>
      <c r="E223" s="459">
        <v>52</v>
      </c>
      <c r="F223" s="124">
        <f>ROUND('[125]Presupuesto - OBRA'!F223*$H$4,0)</f>
        <v>480789</v>
      </c>
      <c r="G223" s="150">
        <f t="shared" si="23"/>
        <v>25001028</v>
      </c>
      <c r="H223" s="441">
        <f>G223-'[125]Presupuesto - OBRA'!G223</f>
        <v>-380744</v>
      </c>
      <c r="I223" s="456">
        <f>F223/'[125]Presupuesto - OBRA'!F223</f>
        <v>0.98499931368069971</v>
      </c>
      <c r="J223" s="86">
        <f>'Presupuesto Oficial - OBRA'!E223</f>
        <v>52</v>
      </c>
      <c r="K223" s="457">
        <f t="shared" si="22"/>
        <v>0</v>
      </c>
    </row>
    <row r="224" spans="1:11" ht="35.25" customHeight="1" x14ac:dyDescent="0.25">
      <c r="A224" s="81"/>
      <c r="B224" s="149" t="s">
        <v>355</v>
      </c>
      <c r="C224" s="90" t="s">
        <v>356</v>
      </c>
      <c r="D224" s="88" t="s">
        <v>98</v>
      </c>
      <c r="E224" s="459">
        <v>108</v>
      </c>
      <c r="F224" s="124">
        <f>ROUND('[125]Presupuesto - OBRA'!F224*$H$4,0)</f>
        <v>25397</v>
      </c>
      <c r="G224" s="150">
        <f t="shared" si="23"/>
        <v>2742876</v>
      </c>
      <c r="H224" s="441">
        <f>G224-'[125]Presupuesto - OBRA'!G224</f>
        <v>-41796</v>
      </c>
      <c r="I224" s="456">
        <f>F224/'[125]Presupuesto - OBRA'!F224</f>
        <v>0.98499069190195465</v>
      </c>
      <c r="J224" s="86">
        <f>'Presupuesto Oficial - OBRA'!E224</f>
        <v>108</v>
      </c>
      <c r="K224" s="457">
        <f t="shared" si="22"/>
        <v>0</v>
      </c>
    </row>
    <row r="225" spans="1:11" ht="30" customHeight="1" thickBot="1" x14ac:dyDescent="0.3">
      <c r="A225" s="81"/>
      <c r="B225" s="151"/>
      <c r="C225" s="101" t="s">
        <v>357</v>
      </c>
      <c r="D225" s="102"/>
      <c r="E225" s="102"/>
      <c r="F225" s="461"/>
      <c r="G225" s="152">
        <f>SUM(G216:G224)</f>
        <v>230869809</v>
      </c>
      <c r="H225" s="441">
        <f>G225-'[125]Presupuesto - OBRA'!G225</f>
        <v>-3515790</v>
      </c>
      <c r="I225" s="456" t="e">
        <f>F225/'[125]Presupuesto - OBRA'!F225</f>
        <v>#DIV/0!</v>
      </c>
      <c r="J225" s="86">
        <f>'Presupuesto Oficial - OBRA'!E225</f>
        <v>0</v>
      </c>
      <c r="K225" s="457">
        <f t="shared" si="22"/>
        <v>0</v>
      </c>
    </row>
    <row r="226" spans="1:11" ht="30" customHeight="1" thickTop="1" x14ac:dyDescent="0.25">
      <c r="A226" s="81"/>
      <c r="B226" s="153">
        <v>14</v>
      </c>
      <c r="C226" s="82" t="s">
        <v>358</v>
      </c>
      <c r="D226" s="83"/>
      <c r="E226" s="83"/>
      <c r="F226" s="124"/>
      <c r="G226" s="150"/>
      <c r="H226" s="441">
        <f>G226-'[125]Presupuesto - OBRA'!G226</f>
        <v>0</v>
      </c>
      <c r="I226" s="456" t="e">
        <f>F226/'[125]Presupuesto - OBRA'!F226</f>
        <v>#DIV/0!</v>
      </c>
      <c r="J226" s="86">
        <f>'Presupuesto Oficial - OBRA'!E226</f>
        <v>0</v>
      </c>
      <c r="K226" s="457">
        <f t="shared" si="22"/>
        <v>0</v>
      </c>
    </row>
    <row r="227" spans="1:11" ht="30" customHeight="1" x14ac:dyDescent="0.25">
      <c r="A227" s="81"/>
      <c r="B227" s="487" t="s">
        <v>359</v>
      </c>
      <c r="C227" s="488" t="s">
        <v>360</v>
      </c>
      <c r="D227" s="489" t="s">
        <v>98</v>
      </c>
      <c r="E227" s="484">
        <v>2</v>
      </c>
      <c r="F227" s="490">
        <f>ROUND('[125]Presupuesto - OBRA'!F227*$H$4,0)</f>
        <v>34647375</v>
      </c>
      <c r="G227" s="486">
        <f t="shared" ref="G227:G228" si="24">F227*E227</f>
        <v>69294750</v>
      </c>
      <c r="H227" s="441">
        <f>G227-'[125]Presupuesto - OBRA'!G227</f>
        <v>-1055250</v>
      </c>
      <c r="I227" s="456">
        <f>F227/'[125]Presupuesto - OBRA'!F227</f>
        <v>0.98499999999999999</v>
      </c>
      <c r="J227" s="86">
        <f>'Presupuesto Oficial - OBRA'!E227</f>
        <v>2</v>
      </c>
      <c r="K227" s="457">
        <f t="shared" si="22"/>
        <v>0</v>
      </c>
    </row>
    <row r="228" spans="1:11" ht="65.25" customHeight="1" x14ac:dyDescent="0.25">
      <c r="A228" s="81"/>
      <c r="B228" s="465" t="s">
        <v>361</v>
      </c>
      <c r="C228" s="466" t="s">
        <v>362</v>
      </c>
      <c r="D228" s="467" t="s">
        <v>98</v>
      </c>
      <c r="E228" s="468">
        <v>2</v>
      </c>
      <c r="F228" s="469">
        <f>ROUND('[125]Presupuesto - OBRA'!F228*$H$4,0)</f>
        <v>163904000</v>
      </c>
      <c r="G228" s="470">
        <f t="shared" si="24"/>
        <v>327808000</v>
      </c>
      <c r="H228" s="441">
        <f>G228-'[125]Presupuesto - OBRA'!G228</f>
        <v>-4992000</v>
      </c>
      <c r="I228" s="456">
        <f>F228/'[125]Presupuesto - OBRA'!F228</f>
        <v>0.98499999999999999</v>
      </c>
      <c r="J228" s="86">
        <f>'Presupuesto Oficial - OBRA'!E228</f>
        <v>2</v>
      </c>
      <c r="K228" s="457">
        <f t="shared" si="22"/>
        <v>0</v>
      </c>
    </row>
    <row r="229" spans="1:11" ht="30" customHeight="1" thickBot="1" x14ac:dyDescent="0.3">
      <c r="A229" s="81"/>
      <c r="B229" s="151"/>
      <c r="C229" s="101" t="s">
        <v>363</v>
      </c>
      <c r="D229" s="102"/>
      <c r="E229" s="102"/>
      <c r="F229" s="461"/>
      <c r="G229" s="152">
        <f>SUM(G227:G228)</f>
        <v>397102750</v>
      </c>
      <c r="H229" s="441">
        <f>G229-'[125]Presupuesto - OBRA'!G229</f>
        <v>-6047250</v>
      </c>
      <c r="I229" s="456" t="e">
        <f>F229/'[125]Presupuesto - OBRA'!F229</f>
        <v>#DIV/0!</v>
      </c>
      <c r="J229" s="86">
        <f>'Presupuesto Oficial - OBRA'!E229</f>
        <v>0</v>
      </c>
      <c r="K229" s="457">
        <f t="shared" si="22"/>
        <v>0</v>
      </c>
    </row>
    <row r="230" spans="1:11" ht="30" customHeight="1" thickTop="1" x14ac:dyDescent="0.25">
      <c r="A230" s="81"/>
      <c r="B230" s="153">
        <v>15</v>
      </c>
      <c r="C230" s="82" t="s">
        <v>364</v>
      </c>
      <c r="D230" s="83"/>
      <c r="E230" s="83"/>
      <c r="F230" s="124"/>
      <c r="G230" s="150"/>
      <c r="H230" s="441">
        <f>G230-'[125]Presupuesto - OBRA'!G230</f>
        <v>0</v>
      </c>
      <c r="I230" s="456" t="e">
        <f>F230/'[125]Presupuesto - OBRA'!F230</f>
        <v>#DIV/0!</v>
      </c>
      <c r="J230" s="86">
        <f>'Presupuesto Oficial - OBRA'!E230</f>
        <v>0</v>
      </c>
      <c r="K230" s="457">
        <f t="shared" si="22"/>
        <v>0</v>
      </c>
    </row>
    <row r="231" spans="1:11" ht="39.75" customHeight="1" x14ac:dyDescent="0.25">
      <c r="A231" s="81"/>
      <c r="B231" s="149" t="s">
        <v>365</v>
      </c>
      <c r="C231" s="90" t="s">
        <v>526</v>
      </c>
      <c r="D231" s="88" t="s">
        <v>56</v>
      </c>
      <c r="E231" s="89">
        <v>520</v>
      </c>
      <c r="F231" s="124">
        <f>ROUND('[125]Presupuesto - OBRA'!F231*$H$4,0)</f>
        <v>35332</v>
      </c>
      <c r="G231" s="150">
        <f t="shared" ref="G231" si="25">F231*E231</f>
        <v>18372640</v>
      </c>
      <c r="H231" s="441">
        <f>G231-'[125]Presupuesto - OBRA'!G231</f>
        <v>-279760</v>
      </c>
      <c r="I231" s="456">
        <f>F231/'[125]Presupuesto - OBRA'!F231</f>
        <v>0.98500139392249786</v>
      </c>
      <c r="J231" s="86">
        <f>'Presupuesto Oficial - OBRA'!E231</f>
        <v>520</v>
      </c>
      <c r="K231" s="457">
        <f t="shared" si="22"/>
        <v>0</v>
      </c>
    </row>
    <row r="232" spans="1:11" ht="30" customHeight="1" thickBot="1" x14ac:dyDescent="0.3">
      <c r="A232" s="81"/>
      <c r="B232" s="151"/>
      <c r="C232" s="101" t="s">
        <v>366</v>
      </c>
      <c r="D232" s="102"/>
      <c r="E232" s="102"/>
      <c r="F232" s="461"/>
      <c r="G232" s="152">
        <f>SUM(G231)</f>
        <v>18372640</v>
      </c>
      <c r="H232" s="441">
        <f>G232-'[125]Presupuesto - OBRA'!G232</f>
        <v>-279760</v>
      </c>
      <c r="I232" s="456" t="e">
        <f>F232/'[125]Presupuesto - OBRA'!F232</f>
        <v>#DIV/0!</v>
      </c>
      <c r="J232" s="86">
        <f>'Presupuesto Oficial - OBRA'!E232</f>
        <v>0</v>
      </c>
      <c r="K232" s="457">
        <f t="shared" si="22"/>
        <v>0</v>
      </c>
    </row>
    <row r="233" spans="1:11" ht="30" customHeight="1" thickTop="1" x14ac:dyDescent="0.25">
      <c r="A233" s="81"/>
      <c r="B233" s="153">
        <v>16</v>
      </c>
      <c r="C233" s="82" t="s">
        <v>367</v>
      </c>
      <c r="D233" s="83"/>
      <c r="E233" s="83"/>
      <c r="F233" s="124"/>
      <c r="G233" s="150"/>
      <c r="H233" s="441">
        <f>G233-'[125]Presupuesto - OBRA'!G233</f>
        <v>0</v>
      </c>
      <c r="I233" s="456" t="e">
        <f>F233/'[125]Presupuesto - OBRA'!F233</f>
        <v>#DIV/0!</v>
      </c>
      <c r="J233" s="86">
        <f>'Presupuesto Oficial - OBRA'!E233</f>
        <v>0</v>
      </c>
      <c r="K233" s="457">
        <f t="shared" si="22"/>
        <v>0</v>
      </c>
    </row>
    <row r="234" spans="1:11" ht="30" customHeight="1" x14ac:dyDescent="0.25">
      <c r="A234" s="81"/>
      <c r="B234" s="149" t="s">
        <v>368</v>
      </c>
      <c r="C234" s="90" t="s">
        <v>369</v>
      </c>
      <c r="D234" s="88" t="s">
        <v>59</v>
      </c>
      <c r="E234" s="89">
        <v>340</v>
      </c>
      <c r="F234" s="124">
        <f>ROUND('[125]Presupuesto - OBRA'!F234*$H$4,0)</f>
        <v>31145</v>
      </c>
      <c r="G234" s="150">
        <f t="shared" ref="G234:G242" si="26">F234*E234</f>
        <v>10589300</v>
      </c>
      <c r="H234" s="441">
        <f>G234-'[125]Presupuesto - OBRA'!G234</f>
        <v>-161160</v>
      </c>
      <c r="I234" s="456">
        <f>F234/'[125]Presupuesto - OBRA'!F234</f>
        <v>0.98500901356779147</v>
      </c>
      <c r="J234" s="86">
        <f>'Presupuesto Oficial - OBRA'!E234</f>
        <v>340</v>
      </c>
      <c r="K234" s="457">
        <f t="shared" si="22"/>
        <v>0</v>
      </c>
    </row>
    <row r="235" spans="1:11" ht="30" customHeight="1" x14ac:dyDescent="0.25">
      <c r="A235" s="81"/>
      <c r="B235" s="149" t="s">
        <v>370</v>
      </c>
      <c r="C235" s="90" t="s">
        <v>371</v>
      </c>
      <c r="D235" s="88" t="s">
        <v>59</v>
      </c>
      <c r="E235" s="89">
        <v>1980</v>
      </c>
      <c r="F235" s="124">
        <f>ROUND('[125]Presupuesto - OBRA'!F235*$H$4,0)</f>
        <v>66753</v>
      </c>
      <c r="G235" s="150">
        <f t="shared" si="26"/>
        <v>132170940</v>
      </c>
      <c r="H235" s="441">
        <f>G235-'[125]Presupuesto - OBRA'!G235</f>
        <v>-2013660</v>
      </c>
      <c r="I235" s="456">
        <f>F235/'[125]Presupuesto - OBRA'!F235</f>
        <v>0.98499335989375825</v>
      </c>
      <c r="J235" s="86">
        <f>'Presupuesto Oficial - OBRA'!E235</f>
        <v>1980</v>
      </c>
      <c r="K235" s="457">
        <f t="shared" si="22"/>
        <v>0</v>
      </c>
    </row>
    <row r="236" spans="1:11" ht="30" customHeight="1" x14ac:dyDescent="0.25">
      <c r="A236" s="81"/>
      <c r="B236" s="149" t="s">
        <v>372</v>
      </c>
      <c r="C236" s="90" t="s">
        <v>373</v>
      </c>
      <c r="D236" s="88" t="s">
        <v>56</v>
      </c>
      <c r="E236" s="89">
        <v>7928</v>
      </c>
      <c r="F236" s="124">
        <f>ROUND('[125]Presupuesto - OBRA'!F236*$H$4,0)</f>
        <v>11081</v>
      </c>
      <c r="G236" s="150">
        <f t="shared" si="26"/>
        <v>87850168</v>
      </c>
      <c r="H236" s="441">
        <f>G236-'[125]Presupuesto - OBRA'!G236</f>
        <v>-1339832</v>
      </c>
      <c r="I236" s="456">
        <f>F236/'[125]Presupuesto - OBRA'!F236</f>
        <v>0.98497777777777773</v>
      </c>
      <c r="J236" s="86">
        <f>'Presupuesto Oficial - OBRA'!E236</f>
        <v>7928</v>
      </c>
      <c r="K236" s="457">
        <f t="shared" si="22"/>
        <v>0</v>
      </c>
    </row>
    <row r="237" spans="1:11" ht="30" customHeight="1" x14ac:dyDescent="0.25">
      <c r="A237" s="81"/>
      <c r="B237" s="149" t="s">
        <v>374</v>
      </c>
      <c r="C237" s="90" t="s">
        <v>375</v>
      </c>
      <c r="D237" s="88" t="s">
        <v>64</v>
      </c>
      <c r="E237" s="89">
        <v>1189.2</v>
      </c>
      <c r="F237" s="124">
        <f>ROUND('[125]Presupuesto - OBRA'!F237*$H$4,0)</f>
        <v>133389</v>
      </c>
      <c r="G237" s="150">
        <f t="shared" si="26"/>
        <v>158626198.80000001</v>
      </c>
      <c r="H237" s="441">
        <f>G237-'[125]Presupuesto - OBRA'!G237</f>
        <v>-2415265.1999999881</v>
      </c>
      <c r="I237" s="456">
        <f>F237/'[125]Presupuesto - OBRA'!F237</f>
        <v>0.98500221533008414</v>
      </c>
      <c r="J237" s="86">
        <f>'Presupuesto Oficial - OBRA'!E237</f>
        <v>1189.2</v>
      </c>
      <c r="K237" s="457">
        <f t="shared" si="22"/>
        <v>0</v>
      </c>
    </row>
    <row r="238" spans="1:11" ht="30" customHeight="1" x14ac:dyDescent="0.25">
      <c r="A238" s="81"/>
      <c r="B238" s="149" t="s">
        <v>376</v>
      </c>
      <c r="C238" s="90" t="s">
        <v>377</v>
      </c>
      <c r="D238" s="88" t="s">
        <v>64</v>
      </c>
      <c r="E238" s="89">
        <v>792.8</v>
      </c>
      <c r="F238" s="124">
        <f>ROUND('[125]Presupuesto - OBRA'!F238*$H$4,0)</f>
        <v>96875</v>
      </c>
      <c r="G238" s="150">
        <f t="shared" si="26"/>
        <v>76802500</v>
      </c>
      <c r="H238" s="441">
        <f>G238-'[125]Presupuesto - OBRA'!G238</f>
        <v>-1169380</v>
      </c>
      <c r="I238" s="456">
        <f>F238/'[125]Presupuesto - OBRA'!F238</f>
        <v>0.98500254194204373</v>
      </c>
      <c r="J238" s="86">
        <f>'Presupuesto Oficial - OBRA'!E238</f>
        <v>792.8</v>
      </c>
      <c r="K238" s="457">
        <f t="shared" si="22"/>
        <v>0</v>
      </c>
    </row>
    <row r="239" spans="1:11" ht="30" customHeight="1" x14ac:dyDescent="0.25">
      <c r="A239" s="81"/>
      <c r="B239" s="149" t="s">
        <v>378</v>
      </c>
      <c r="C239" s="90" t="s">
        <v>426</v>
      </c>
      <c r="D239" s="88" t="s">
        <v>56</v>
      </c>
      <c r="E239" s="89">
        <v>7928</v>
      </c>
      <c r="F239" s="124">
        <f>ROUND('[125]Presupuesto - OBRA'!F239*$H$4,0)</f>
        <v>4198</v>
      </c>
      <c r="G239" s="150">
        <f t="shared" si="26"/>
        <v>33281744</v>
      </c>
      <c r="H239" s="441">
        <f>G239-'[125]Presupuesto - OBRA'!G239</f>
        <v>-507392</v>
      </c>
      <c r="I239" s="456">
        <f>F239/'[125]Presupuesto - OBRA'!F239</f>
        <v>0.98498357578601592</v>
      </c>
      <c r="J239" s="86">
        <f>'Presupuesto Oficial - OBRA'!E239</f>
        <v>7928</v>
      </c>
      <c r="K239" s="457">
        <f t="shared" si="22"/>
        <v>0</v>
      </c>
    </row>
    <row r="240" spans="1:11" ht="30" customHeight="1" x14ac:dyDescent="0.25">
      <c r="A240" s="81"/>
      <c r="B240" s="149" t="s">
        <v>379</v>
      </c>
      <c r="C240" s="90" t="s">
        <v>380</v>
      </c>
      <c r="D240" s="88" t="s">
        <v>56</v>
      </c>
      <c r="E240" s="89">
        <v>7992</v>
      </c>
      <c r="F240" s="124">
        <f>ROUND('[125]Presupuesto - OBRA'!F240*$H$4,0)</f>
        <v>102440</v>
      </c>
      <c r="G240" s="150">
        <f t="shared" si="26"/>
        <v>818700480</v>
      </c>
      <c r="H240" s="441">
        <f>G240-'[125]Presupuesto - OBRA'!G240</f>
        <v>-12467520</v>
      </c>
      <c r="I240" s="456">
        <f>F240/'[125]Presupuesto - OBRA'!F240</f>
        <v>0.98499999999999999</v>
      </c>
      <c r="J240" s="86">
        <f>'Presupuesto Oficial - OBRA'!E240</f>
        <v>7992</v>
      </c>
      <c r="K240" s="457">
        <f t="shared" si="22"/>
        <v>0</v>
      </c>
    </row>
    <row r="241" spans="1:11" ht="30" customHeight="1" x14ac:dyDescent="0.25">
      <c r="A241" s="81"/>
      <c r="B241" s="149" t="s">
        <v>381</v>
      </c>
      <c r="C241" s="90" t="s">
        <v>382</v>
      </c>
      <c r="D241" s="88" t="s">
        <v>56</v>
      </c>
      <c r="E241" s="89">
        <v>7992</v>
      </c>
      <c r="F241" s="124">
        <f>ROUND('[125]Presupuesto - OBRA'!F241*$H$4,0)</f>
        <v>58805</v>
      </c>
      <c r="G241" s="150">
        <f t="shared" si="26"/>
        <v>469969560</v>
      </c>
      <c r="H241" s="441">
        <f>G241-'[125]Presupuesto - OBRA'!G241</f>
        <v>-7152840</v>
      </c>
      <c r="I241" s="456">
        <f>F241/'[125]Presupuesto - OBRA'!F241</f>
        <v>0.98500837520938023</v>
      </c>
      <c r="J241" s="86">
        <f>'Presupuesto Oficial - OBRA'!E241</f>
        <v>7992</v>
      </c>
      <c r="K241" s="457">
        <f t="shared" si="22"/>
        <v>0</v>
      </c>
    </row>
    <row r="242" spans="1:11" ht="30" customHeight="1" x14ac:dyDescent="0.25">
      <c r="A242" s="81"/>
      <c r="B242" s="149" t="s">
        <v>383</v>
      </c>
      <c r="C242" s="90" t="s">
        <v>384</v>
      </c>
      <c r="D242" s="88" t="s">
        <v>385</v>
      </c>
      <c r="E242" s="89">
        <v>1</v>
      </c>
      <c r="F242" s="124">
        <f>ROUND('[125]Presupuesto - OBRA'!F242*$H$4,0)</f>
        <v>10467428</v>
      </c>
      <c r="G242" s="150">
        <f t="shared" si="26"/>
        <v>10467428</v>
      </c>
      <c r="H242" s="441">
        <f>G242-'[125]Presupuesto - OBRA'!G242</f>
        <v>-159402</v>
      </c>
      <c r="I242" s="456">
        <f>F242/'[125]Presupuesto - OBRA'!F242</f>
        <v>0.98500004234564775</v>
      </c>
      <c r="J242" s="86">
        <f>'Presupuesto Oficial - OBRA'!E242</f>
        <v>1</v>
      </c>
      <c r="K242" s="457">
        <f t="shared" si="22"/>
        <v>0</v>
      </c>
    </row>
    <row r="243" spans="1:11" ht="30" customHeight="1" thickBot="1" x14ac:dyDescent="0.3">
      <c r="A243" s="81"/>
      <c r="B243" s="151"/>
      <c r="C243" s="101" t="s">
        <v>386</v>
      </c>
      <c r="D243" s="102"/>
      <c r="E243" s="102"/>
      <c r="F243" s="461"/>
      <c r="G243" s="152">
        <f>SUM(G234:G242)</f>
        <v>1798458318.8</v>
      </c>
      <c r="H243" s="441">
        <f>G243-'[125]Presupuesto - OBRA'!G243</f>
        <v>-27386451.200000048</v>
      </c>
      <c r="I243" s="456" t="e">
        <f>F243/'[125]Presupuesto - OBRA'!F243</f>
        <v>#DIV/0!</v>
      </c>
      <c r="J243" s="86">
        <f>'Presupuesto Oficial - OBRA'!E243</f>
        <v>0</v>
      </c>
      <c r="K243" s="457">
        <f t="shared" si="22"/>
        <v>0</v>
      </c>
    </row>
    <row r="244" spans="1:11" ht="30" customHeight="1" thickTop="1" x14ac:dyDescent="0.25">
      <c r="A244" s="81"/>
      <c r="B244" s="153">
        <v>17</v>
      </c>
      <c r="C244" s="82" t="s">
        <v>387</v>
      </c>
      <c r="D244" s="83"/>
      <c r="E244" s="83"/>
      <c r="F244" s="124"/>
      <c r="G244" s="150"/>
      <c r="H244" s="441">
        <f>G244-'[125]Presupuesto - OBRA'!G244</f>
        <v>0</v>
      </c>
      <c r="I244" s="456" t="e">
        <f>F244/'[125]Presupuesto - OBRA'!F244</f>
        <v>#DIV/0!</v>
      </c>
      <c r="J244" s="86">
        <f>'Presupuesto Oficial - OBRA'!E244</f>
        <v>0</v>
      </c>
      <c r="K244" s="457">
        <f t="shared" si="22"/>
        <v>0</v>
      </c>
    </row>
    <row r="245" spans="1:11" ht="30" customHeight="1" x14ac:dyDescent="0.25">
      <c r="A245" s="81"/>
      <c r="B245" s="149" t="s">
        <v>388</v>
      </c>
      <c r="C245" s="90" t="s">
        <v>754</v>
      </c>
      <c r="D245" s="88" t="s">
        <v>85</v>
      </c>
      <c r="E245" s="89">
        <v>1</v>
      </c>
      <c r="F245" s="124">
        <f>ROUND('[125]Presupuesto - OBRA'!F245*$H$4,0)</f>
        <v>2017280</v>
      </c>
      <c r="G245" s="150">
        <f t="shared" ref="G245:G275" si="27">F245*E245</f>
        <v>2017280</v>
      </c>
      <c r="H245" s="441">
        <f>G245-'[125]Presupuesto - OBRA'!G245</f>
        <v>-30720</v>
      </c>
      <c r="I245" s="456">
        <f>F245/'[125]Presupuesto - OBRA'!F245</f>
        <v>0.98499999999999999</v>
      </c>
      <c r="J245" s="86">
        <f>'Presupuesto Oficial - OBRA'!E245</f>
        <v>1</v>
      </c>
      <c r="K245" s="457">
        <f t="shared" si="22"/>
        <v>0</v>
      </c>
    </row>
    <row r="246" spans="1:11" ht="30" customHeight="1" x14ac:dyDescent="0.25">
      <c r="A246" s="81"/>
      <c r="B246" s="149" t="s">
        <v>389</v>
      </c>
      <c r="C246" s="90" t="s">
        <v>390</v>
      </c>
      <c r="D246" s="88" t="s">
        <v>56</v>
      </c>
      <c r="E246" s="89">
        <v>145</v>
      </c>
      <c r="F246" s="124">
        <f>ROUND('[125]Presupuesto - OBRA'!F246*$H$4,0)</f>
        <v>78751</v>
      </c>
      <c r="G246" s="150">
        <f t="shared" si="27"/>
        <v>11418895</v>
      </c>
      <c r="H246" s="441">
        <f>G246-'[125]Presupuesto - OBRA'!G246</f>
        <v>-173855</v>
      </c>
      <c r="I246" s="456">
        <f>F246/'[125]Presupuesto - OBRA'!F246</f>
        <v>0.98500312695434644</v>
      </c>
      <c r="J246" s="86">
        <f>'Presupuesto Oficial - OBRA'!E246</f>
        <v>145</v>
      </c>
      <c r="K246" s="457">
        <f t="shared" si="22"/>
        <v>0</v>
      </c>
    </row>
    <row r="247" spans="1:11" ht="30" customHeight="1" x14ac:dyDescent="0.25">
      <c r="A247" s="81"/>
      <c r="B247" s="149" t="s">
        <v>391</v>
      </c>
      <c r="C247" s="90" t="s">
        <v>392</v>
      </c>
      <c r="D247" s="88" t="s">
        <v>56</v>
      </c>
      <c r="E247" s="89">
        <v>173</v>
      </c>
      <c r="F247" s="124">
        <f>ROUND('[125]Presupuesto - OBRA'!F247*$H$4,0)</f>
        <v>33746</v>
      </c>
      <c r="G247" s="150">
        <f t="shared" si="27"/>
        <v>5838058</v>
      </c>
      <c r="H247" s="441">
        <f>G247-'[125]Presupuesto - OBRA'!G247</f>
        <v>-88922</v>
      </c>
      <c r="I247" s="456">
        <f>F247/'[125]Presupuesto - OBRA'!F247</f>
        <v>0.98499708114419149</v>
      </c>
      <c r="J247" s="86">
        <f>'Presupuesto Oficial - OBRA'!E247</f>
        <v>173</v>
      </c>
      <c r="K247" s="457">
        <f t="shared" si="22"/>
        <v>0</v>
      </c>
    </row>
    <row r="248" spans="1:11" ht="30" customHeight="1" x14ac:dyDescent="0.25">
      <c r="A248" s="81"/>
      <c r="B248" s="149" t="s">
        <v>393</v>
      </c>
      <c r="C248" s="90" t="s">
        <v>394</v>
      </c>
      <c r="D248" s="88" t="s">
        <v>56</v>
      </c>
      <c r="E248" s="89">
        <v>123.5</v>
      </c>
      <c r="F248" s="124">
        <f>ROUND('[125]Presupuesto - OBRA'!F248*$H$4,0)</f>
        <v>43911</v>
      </c>
      <c r="G248" s="150">
        <f t="shared" si="27"/>
        <v>5423008.5</v>
      </c>
      <c r="H248" s="441">
        <f>G248-'[125]Presupuesto - OBRA'!G248</f>
        <v>-82621.5</v>
      </c>
      <c r="I248" s="456">
        <f>F248/'[125]Presupuesto - OBRA'!F248</f>
        <v>0.98499327052489904</v>
      </c>
      <c r="J248" s="86">
        <f>'Presupuesto Oficial - OBRA'!E248</f>
        <v>123.5</v>
      </c>
      <c r="K248" s="457">
        <f t="shared" si="22"/>
        <v>0</v>
      </c>
    </row>
    <row r="249" spans="1:11" ht="30" customHeight="1" x14ac:dyDescent="0.25">
      <c r="A249" s="81"/>
      <c r="B249" s="149" t="s">
        <v>395</v>
      </c>
      <c r="C249" s="90" t="s">
        <v>396</v>
      </c>
      <c r="D249" s="88" t="s">
        <v>56</v>
      </c>
      <c r="E249" s="89">
        <v>133.80000000000001</v>
      </c>
      <c r="F249" s="124">
        <f>ROUND('[125]Presupuesto - OBRA'!F249*$H$4,0)</f>
        <v>49999</v>
      </c>
      <c r="G249" s="150">
        <f t="shared" si="27"/>
        <v>6689866.2000000002</v>
      </c>
      <c r="H249" s="441">
        <f>G249-'[125]Presupuesto - OBRA'!G249</f>
        <v>-101821.80000000075</v>
      </c>
      <c r="I249" s="456">
        <f>F249/'[125]Presupuesto - OBRA'!F249</f>
        <v>0.98500788022064623</v>
      </c>
      <c r="J249" s="86">
        <f>'Presupuesto Oficial - OBRA'!E249</f>
        <v>133.80000000000001</v>
      </c>
      <c r="K249" s="457">
        <f t="shared" si="22"/>
        <v>0</v>
      </c>
    </row>
    <row r="250" spans="1:11" ht="30" customHeight="1" x14ac:dyDescent="0.25">
      <c r="A250" s="81"/>
      <c r="B250" s="149" t="s">
        <v>397</v>
      </c>
      <c r="C250" s="90" t="s">
        <v>398</v>
      </c>
      <c r="D250" s="88" t="s">
        <v>59</v>
      </c>
      <c r="E250" s="89">
        <v>44</v>
      </c>
      <c r="F250" s="124">
        <f>ROUND('[125]Presupuesto - OBRA'!F250*$H$4,0)</f>
        <v>957154</v>
      </c>
      <c r="G250" s="150">
        <f t="shared" si="27"/>
        <v>42114776</v>
      </c>
      <c r="H250" s="441">
        <f>G250-'[125]Presupuesto - OBRA'!G250</f>
        <v>-641344</v>
      </c>
      <c r="I250" s="456">
        <f>F250/'[125]Presupuesto - OBRA'!F250</f>
        <v>0.98499994854537787</v>
      </c>
      <c r="J250" s="86">
        <f>'Presupuesto Oficial - OBRA'!E250</f>
        <v>44</v>
      </c>
      <c r="K250" s="457">
        <f t="shared" si="22"/>
        <v>0</v>
      </c>
    </row>
    <row r="251" spans="1:11" ht="30" customHeight="1" x14ac:dyDescent="0.25">
      <c r="A251" s="81"/>
      <c r="B251" s="149" t="s">
        <v>399</v>
      </c>
      <c r="C251" s="90" t="s">
        <v>400</v>
      </c>
      <c r="D251" s="88" t="s">
        <v>59</v>
      </c>
      <c r="E251" s="89">
        <v>2</v>
      </c>
      <c r="F251" s="124">
        <f>ROUND('[125]Presupuesto - OBRA'!F251*$H$4,0)</f>
        <v>1165472</v>
      </c>
      <c r="G251" s="150">
        <f t="shared" si="27"/>
        <v>2330944</v>
      </c>
      <c r="H251" s="441">
        <f>G251-'[125]Presupuesto - OBRA'!G251</f>
        <v>-35496</v>
      </c>
      <c r="I251" s="456">
        <f>F251/'[125]Presupuesto - OBRA'!F251</f>
        <v>0.98500025354540999</v>
      </c>
      <c r="J251" s="86">
        <f>'Presupuesto Oficial - OBRA'!E251</f>
        <v>2</v>
      </c>
      <c r="K251" s="457">
        <f t="shared" si="22"/>
        <v>0</v>
      </c>
    </row>
    <row r="252" spans="1:11" ht="30" customHeight="1" x14ac:dyDescent="0.25">
      <c r="A252" s="81"/>
      <c r="B252" s="149" t="s">
        <v>401</v>
      </c>
      <c r="C252" s="90" t="s">
        <v>402</v>
      </c>
      <c r="D252" s="88" t="s">
        <v>98</v>
      </c>
      <c r="E252" s="89">
        <v>16</v>
      </c>
      <c r="F252" s="124">
        <f>ROUND('[125]Presupuesto - OBRA'!F252*$H$4,0)</f>
        <v>861678</v>
      </c>
      <c r="G252" s="150">
        <f t="shared" si="27"/>
        <v>13786848</v>
      </c>
      <c r="H252" s="441">
        <f>G252-'[125]Presupuesto - OBRA'!G252</f>
        <v>-209952</v>
      </c>
      <c r="I252" s="456">
        <f>F252/'[125]Presupuesto - OBRA'!F252</f>
        <v>0.98499999999999999</v>
      </c>
      <c r="J252" s="86">
        <f>'Presupuesto Oficial - OBRA'!E252</f>
        <v>16</v>
      </c>
      <c r="K252" s="457">
        <f t="shared" si="22"/>
        <v>0</v>
      </c>
    </row>
    <row r="253" spans="1:11" ht="30" customHeight="1" x14ac:dyDescent="0.25">
      <c r="A253" s="81"/>
      <c r="B253" s="149" t="s">
        <v>403</v>
      </c>
      <c r="C253" s="90" t="s">
        <v>404</v>
      </c>
      <c r="D253" s="88" t="s">
        <v>98</v>
      </c>
      <c r="E253" s="89">
        <v>32</v>
      </c>
      <c r="F253" s="124">
        <f>ROUND('[125]Presupuesto - OBRA'!F253*$H$4,0)</f>
        <v>999558</v>
      </c>
      <c r="G253" s="150">
        <f t="shared" si="27"/>
        <v>31985856</v>
      </c>
      <c r="H253" s="441">
        <f>G253-'[125]Presupuesto - OBRA'!G253</f>
        <v>-487104</v>
      </c>
      <c r="I253" s="456">
        <f>F253/'[125]Presupuesto - OBRA'!F253</f>
        <v>0.98499970436941997</v>
      </c>
      <c r="J253" s="86">
        <f>'Presupuesto Oficial - OBRA'!E253</f>
        <v>32</v>
      </c>
      <c r="K253" s="457">
        <f t="shared" si="22"/>
        <v>0</v>
      </c>
    </row>
    <row r="254" spans="1:11" ht="30" customHeight="1" x14ac:dyDescent="0.25">
      <c r="A254" s="81"/>
      <c r="B254" s="149" t="s">
        <v>405</v>
      </c>
      <c r="C254" s="90" t="s">
        <v>406</v>
      </c>
      <c r="D254" s="88" t="s">
        <v>98</v>
      </c>
      <c r="E254" s="89">
        <v>14</v>
      </c>
      <c r="F254" s="124">
        <f>ROUND('[125]Presupuesto - OBRA'!F254*$H$4,0)</f>
        <v>1010423</v>
      </c>
      <c r="G254" s="150">
        <f t="shared" si="27"/>
        <v>14145922</v>
      </c>
      <c r="H254" s="441">
        <f>G254-'[125]Presupuesto - OBRA'!G254</f>
        <v>-215418</v>
      </c>
      <c r="I254" s="456">
        <f>F254/'[125]Presupuesto - OBRA'!F254</f>
        <v>0.98500014622590926</v>
      </c>
      <c r="J254" s="86">
        <f>'Presupuesto Oficial - OBRA'!E254</f>
        <v>14</v>
      </c>
      <c r="K254" s="457">
        <f t="shared" si="22"/>
        <v>0</v>
      </c>
    </row>
    <row r="255" spans="1:11" ht="30" customHeight="1" x14ac:dyDescent="0.25">
      <c r="A255" s="81"/>
      <c r="B255" s="149" t="s">
        <v>407</v>
      </c>
      <c r="C255" s="90" t="s">
        <v>408</v>
      </c>
      <c r="D255" s="88" t="s">
        <v>98</v>
      </c>
      <c r="E255" s="89">
        <v>2</v>
      </c>
      <c r="F255" s="124">
        <f>ROUND('[125]Presupuesto - OBRA'!F255*$H$4,0)</f>
        <v>980439</v>
      </c>
      <c r="G255" s="150">
        <f t="shared" si="27"/>
        <v>1960878</v>
      </c>
      <c r="H255" s="441">
        <f>G255-'[125]Presupuesto - OBRA'!G255</f>
        <v>-29862</v>
      </c>
      <c r="I255" s="456">
        <f>F255/'[125]Presupuesto - OBRA'!F255</f>
        <v>0.98499954790680855</v>
      </c>
      <c r="J255" s="86">
        <f>'Presupuesto Oficial - OBRA'!E255</f>
        <v>2</v>
      </c>
      <c r="K255" s="457">
        <f t="shared" si="22"/>
        <v>0</v>
      </c>
    </row>
    <row r="256" spans="1:11" ht="30" customHeight="1" x14ac:dyDescent="0.25">
      <c r="A256" s="81"/>
      <c r="B256" s="149" t="s">
        <v>409</v>
      </c>
      <c r="C256" s="90" t="s">
        <v>410</v>
      </c>
      <c r="D256" s="88" t="s">
        <v>98</v>
      </c>
      <c r="E256" s="89">
        <v>4</v>
      </c>
      <c r="F256" s="124">
        <f>ROUND('[125]Presupuesto - OBRA'!F256*$H$4,0)</f>
        <v>1107908</v>
      </c>
      <c r="G256" s="150">
        <f t="shared" si="27"/>
        <v>4431632</v>
      </c>
      <c r="H256" s="441">
        <f>G256-'[125]Presupuesto - OBRA'!G256</f>
        <v>-67488</v>
      </c>
      <c r="I256" s="456">
        <f>F256/'[125]Presupuesto - OBRA'!F256</f>
        <v>0.98499973328117496</v>
      </c>
      <c r="J256" s="86">
        <f>'Presupuesto Oficial - OBRA'!E256</f>
        <v>4</v>
      </c>
      <c r="K256" s="457">
        <f t="shared" si="22"/>
        <v>0</v>
      </c>
    </row>
    <row r="257" spans="1:11" ht="30" customHeight="1" x14ac:dyDescent="0.25">
      <c r="A257" s="81"/>
      <c r="B257" s="149" t="s">
        <v>411</v>
      </c>
      <c r="C257" s="90" t="s">
        <v>600</v>
      </c>
      <c r="D257" s="88" t="s">
        <v>98</v>
      </c>
      <c r="E257" s="89">
        <v>48</v>
      </c>
      <c r="F257" s="124">
        <f>ROUND('[125]Presupuesto - OBRA'!F257*$H$4,0)</f>
        <v>38600</v>
      </c>
      <c r="G257" s="150">
        <f t="shared" si="27"/>
        <v>1852800</v>
      </c>
      <c r="H257" s="441">
        <f>G257-'[125]Presupuesto - OBRA'!G257</f>
        <v>-28224</v>
      </c>
      <c r="I257" s="456">
        <f>F257/'[125]Presupuesto - OBRA'!F257</f>
        <v>0.98499540675717057</v>
      </c>
      <c r="J257" s="86">
        <f>'Presupuesto Oficial - OBRA'!E257</f>
        <v>48</v>
      </c>
      <c r="K257" s="457">
        <f t="shared" si="22"/>
        <v>0</v>
      </c>
    </row>
    <row r="258" spans="1:11" ht="30" customHeight="1" x14ac:dyDescent="0.25">
      <c r="A258" s="81"/>
      <c r="B258" s="149" t="s">
        <v>412</v>
      </c>
      <c r="C258" s="90" t="s">
        <v>601</v>
      </c>
      <c r="D258" s="88" t="s">
        <v>98</v>
      </c>
      <c r="E258" s="89">
        <v>88</v>
      </c>
      <c r="F258" s="124">
        <f>ROUND('[125]Presupuesto - OBRA'!F258*$H$4,0)</f>
        <v>32444</v>
      </c>
      <c r="G258" s="150">
        <f t="shared" si="27"/>
        <v>2855072</v>
      </c>
      <c r="H258" s="441">
        <f>G258-'[125]Presupuesto - OBRA'!G258</f>
        <v>-43472</v>
      </c>
      <c r="I258" s="456">
        <f>F258/'[125]Presupuesto - OBRA'!F258</f>
        <v>0.98500212520493047</v>
      </c>
      <c r="J258" s="86">
        <f>'Presupuesto Oficial - OBRA'!E258</f>
        <v>88</v>
      </c>
      <c r="K258" s="457">
        <f t="shared" si="22"/>
        <v>0</v>
      </c>
    </row>
    <row r="259" spans="1:11" ht="30" customHeight="1" x14ac:dyDescent="0.25">
      <c r="A259" s="81"/>
      <c r="B259" s="149" t="s">
        <v>413</v>
      </c>
      <c r="C259" s="90" t="s">
        <v>588</v>
      </c>
      <c r="D259" s="88" t="s">
        <v>56</v>
      </c>
      <c r="E259" s="89">
        <v>48</v>
      </c>
      <c r="F259" s="124">
        <f>ROUND('[125]Presupuesto - OBRA'!F259*$H$4,0)</f>
        <v>41063</v>
      </c>
      <c r="G259" s="150">
        <f t="shared" si="27"/>
        <v>1971024</v>
      </c>
      <c r="H259" s="441">
        <f>G259-'[125]Presupuesto - OBRA'!G259</f>
        <v>-30000</v>
      </c>
      <c r="I259" s="456">
        <f>F259/'[125]Presupuesto - OBRA'!F259</f>
        <v>0.98500767606985229</v>
      </c>
      <c r="J259" s="86">
        <f>'Presupuesto Oficial - OBRA'!E259</f>
        <v>48</v>
      </c>
      <c r="K259" s="457">
        <f t="shared" si="22"/>
        <v>0</v>
      </c>
    </row>
    <row r="260" spans="1:11" ht="30" customHeight="1" x14ac:dyDescent="0.25">
      <c r="A260" s="81"/>
      <c r="B260" s="149" t="s">
        <v>415</v>
      </c>
      <c r="C260" s="90" t="s">
        <v>589</v>
      </c>
      <c r="D260" s="88" t="s">
        <v>98</v>
      </c>
      <c r="E260" s="89">
        <v>24</v>
      </c>
      <c r="F260" s="124">
        <f>ROUND('[125]Presupuesto - OBRA'!F260*$H$4,0)</f>
        <v>45988</v>
      </c>
      <c r="G260" s="150">
        <f t="shared" si="27"/>
        <v>1103712</v>
      </c>
      <c r="H260" s="441">
        <f>G260-'[125]Presupuesto - OBRA'!G260</f>
        <v>-16800</v>
      </c>
      <c r="I260" s="456">
        <f>F260/'[125]Presupuesto - OBRA'!F260</f>
        <v>0.98500685400959564</v>
      </c>
      <c r="J260" s="86">
        <f>'Presupuesto Oficial - OBRA'!E260</f>
        <v>24</v>
      </c>
      <c r="K260" s="457">
        <f t="shared" si="22"/>
        <v>0</v>
      </c>
    </row>
    <row r="261" spans="1:11" ht="30" customHeight="1" x14ac:dyDescent="0.25">
      <c r="A261" s="81"/>
      <c r="B261" s="149" t="s">
        <v>417</v>
      </c>
      <c r="C261" s="90" t="s">
        <v>590</v>
      </c>
      <c r="D261" s="88" t="s">
        <v>98</v>
      </c>
      <c r="E261" s="89">
        <v>2</v>
      </c>
      <c r="F261" s="124">
        <f>ROUND('[125]Presupuesto - OBRA'!F261*$H$4,0)</f>
        <v>394000</v>
      </c>
      <c r="G261" s="150">
        <f t="shared" si="27"/>
        <v>788000</v>
      </c>
      <c r="H261" s="441">
        <f>G261-'[125]Presupuesto - OBRA'!G261</f>
        <v>-12000</v>
      </c>
      <c r="I261" s="456">
        <f>F261/'[125]Presupuesto - OBRA'!F261</f>
        <v>0.98499999999999999</v>
      </c>
      <c r="J261" s="86">
        <f>'Presupuesto Oficial - OBRA'!E261</f>
        <v>2</v>
      </c>
      <c r="K261" s="457">
        <f t="shared" si="22"/>
        <v>0</v>
      </c>
    </row>
    <row r="262" spans="1:11" ht="30" customHeight="1" x14ac:dyDescent="0.25">
      <c r="A262" s="81"/>
      <c r="B262" s="149" t="s">
        <v>419</v>
      </c>
      <c r="C262" s="90" t="s">
        <v>591</v>
      </c>
      <c r="D262" s="88" t="s">
        <v>56</v>
      </c>
      <c r="E262" s="89">
        <v>200</v>
      </c>
      <c r="F262" s="124">
        <f>ROUND('[125]Presupuesto - OBRA'!F262*$H$4,0)</f>
        <v>96365</v>
      </c>
      <c r="G262" s="150">
        <f t="shared" si="27"/>
        <v>19273000</v>
      </c>
      <c r="H262" s="441">
        <f>G262-'[125]Presupuesto - OBRA'!G262</f>
        <v>-293400</v>
      </c>
      <c r="I262" s="456">
        <f>F262/'[125]Presupuesto - OBRA'!F262</f>
        <v>0.98500490637010385</v>
      </c>
      <c r="J262" s="86">
        <f>'Presupuesto Oficial - OBRA'!E262</f>
        <v>200</v>
      </c>
      <c r="K262" s="457">
        <f t="shared" si="22"/>
        <v>0</v>
      </c>
    </row>
    <row r="263" spans="1:11" ht="30" customHeight="1" x14ac:dyDescent="0.25">
      <c r="A263" s="81"/>
      <c r="B263" s="149" t="s">
        <v>421</v>
      </c>
      <c r="C263" s="90" t="s">
        <v>135</v>
      </c>
      <c r="D263" s="88" t="s">
        <v>56</v>
      </c>
      <c r="E263" s="89">
        <v>200</v>
      </c>
      <c r="F263" s="124">
        <f>ROUND('[125]Presupuesto - OBRA'!F263*$H$4,0)</f>
        <v>40915</v>
      </c>
      <c r="G263" s="150">
        <f t="shared" si="27"/>
        <v>8183000</v>
      </c>
      <c r="H263" s="441">
        <f>G263-'[125]Presupuesto - OBRA'!G263</f>
        <v>-124600</v>
      </c>
      <c r="I263" s="456">
        <f>F263/'[125]Presupuesto - OBRA'!F263</f>
        <v>0.98500168520390963</v>
      </c>
      <c r="J263" s="86">
        <f>'Presupuesto Oficial - OBRA'!E263</f>
        <v>200</v>
      </c>
      <c r="K263" s="457">
        <f t="shared" si="22"/>
        <v>0</v>
      </c>
    </row>
    <row r="264" spans="1:11" ht="30" customHeight="1" x14ac:dyDescent="0.25">
      <c r="A264" s="81"/>
      <c r="B264" s="149" t="s">
        <v>602</v>
      </c>
      <c r="C264" s="90" t="s">
        <v>592</v>
      </c>
      <c r="D264" s="88" t="s">
        <v>56</v>
      </c>
      <c r="E264" s="89">
        <v>200</v>
      </c>
      <c r="F264" s="124">
        <f>ROUND('[125]Presupuesto - OBRA'!F264*$H$4,0)</f>
        <v>82488</v>
      </c>
      <c r="G264" s="150">
        <f t="shared" si="27"/>
        <v>16497600</v>
      </c>
      <c r="H264" s="441">
        <f>G264-'[125]Presupuesto - OBRA'!G264</f>
        <v>-251200</v>
      </c>
      <c r="I264" s="456">
        <f>F264/'[125]Presupuesto - OBRA'!F264</f>
        <v>0.98500191058463893</v>
      </c>
      <c r="J264" s="86">
        <f>'Presupuesto Oficial - OBRA'!E264</f>
        <v>200</v>
      </c>
      <c r="K264" s="457">
        <f t="shared" ref="K264:K327" si="28">+ROUND(J264-E264,2)</f>
        <v>0</v>
      </c>
    </row>
    <row r="265" spans="1:11" ht="30" customHeight="1" x14ac:dyDescent="0.25">
      <c r="A265" s="81"/>
      <c r="B265" s="149" t="s">
        <v>603</v>
      </c>
      <c r="C265" s="90" t="s">
        <v>593</v>
      </c>
      <c r="D265" s="88" t="s">
        <v>56</v>
      </c>
      <c r="E265" s="89">
        <v>200</v>
      </c>
      <c r="F265" s="124">
        <f>ROUND('[125]Presupuesto - OBRA'!F265*$H$4,0)</f>
        <v>74302</v>
      </c>
      <c r="G265" s="150">
        <f t="shared" si="27"/>
        <v>14860400</v>
      </c>
      <c r="H265" s="441">
        <f>G265-'[125]Presupuesto - OBRA'!G265</f>
        <v>-226400</v>
      </c>
      <c r="I265" s="456">
        <f>F265/'[125]Presupuesto - OBRA'!F265</f>
        <v>0.98499350425537557</v>
      </c>
      <c r="J265" s="86">
        <f>'Presupuesto Oficial - OBRA'!E265</f>
        <v>200</v>
      </c>
      <c r="K265" s="457">
        <f t="shared" si="28"/>
        <v>0</v>
      </c>
    </row>
    <row r="266" spans="1:11" ht="30" customHeight="1" x14ac:dyDescent="0.25">
      <c r="A266" s="81"/>
      <c r="B266" s="149" t="s">
        <v>604</v>
      </c>
      <c r="C266" s="90" t="s">
        <v>594</v>
      </c>
      <c r="D266" s="88" t="s">
        <v>98</v>
      </c>
      <c r="E266" s="89">
        <v>2</v>
      </c>
      <c r="F266" s="124">
        <f>ROUND('[125]Presupuesto - OBRA'!F266*$H$4,0)</f>
        <v>494163</v>
      </c>
      <c r="G266" s="150">
        <f t="shared" si="27"/>
        <v>988326</v>
      </c>
      <c r="H266" s="441">
        <f>G266-'[125]Presupuesto - OBRA'!G266</f>
        <v>-15050</v>
      </c>
      <c r="I266" s="456">
        <f>F266/'[125]Presupuesto - OBRA'!F266</f>
        <v>0.98500063784662972</v>
      </c>
      <c r="J266" s="86">
        <f>'Presupuesto Oficial - OBRA'!E266</f>
        <v>2</v>
      </c>
      <c r="K266" s="457">
        <f t="shared" si="28"/>
        <v>0</v>
      </c>
    </row>
    <row r="267" spans="1:11" ht="38.25" customHeight="1" x14ac:dyDescent="0.25">
      <c r="A267" s="81"/>
      <c r="B267" s="149" t="s">
        <v>605</v>
      </c>
      <c r="C267" s="90" t="s">
        <v>595</v>
      </c>
      <c r="D267" s="88" t="s">
        <v>56</v>
      </c>
      <c r="E267" s="89">
        <v>52</v>
      </c>
      <c r="F267" s="124">
        <f>ROUND('[125]Presupuesto - OBRA'!F267*$H$4,0)</f>
        <v>37246</v>
      </c>
      <c r="G267" s="150">
        <f t="shared" si="27"/>
        <v>1936792</v>
      </c>
      <c r="H267" s="441">
        <f>G267-'[125]Presupuesto - OBRA'!G267</f>
        <v>-29484</v>
      </c>
      <c r="I267" s="456">
        <f>F267/'[125]Presupuesto - OBRA'!F267</f>
        <v>0.98500515695660218</v>
      </c>
      <c r="J267" s="86">
        <f>'Presupuesto Oficial - OBRA'!E267</f>
        <v>52</v>
      </c>
      <c r="K267" s="457">
        <f t="shared" si="28"/>
        <v>0</v>
      </c>
    </row>
    <row r="268" spans="1:11" ht="30" customHeight="1" x14ac:dyDescent="0.25">
      <c r="A268" s="81"/>
      <c r="B268" s="149" t="s">
        <v>606</v>
      </c>
      <c r="C268" s="90" t="s">
        <v>596</v>
      </c>
      <c r="D268" s="88" t="s">
        <v>56</v>
      </c>
      <c r="E268" s="89">
        <v>108</v>
      </c>
      <c r="F268" s="124">
        <f>ROUND('[125]Presupuesto - OBRA'!F268*$H$4,0)</f>
        <v>24441</v>
      </c>
      <c r="G268" s="150">
        <f t="shared" si="27"/>
        <v>2639628</v>
      </c>
      <c r="H268" s="441">
        <f>G268-'[125]Presupuesto - OBRA'!G268</f>
        <v>-40176</v>
      </c>
      <c r="I268" s="456">
        <f>F268/'[125]Presupuesto - OBRA'!F268</f>
        <v>0.98500785878370212</v>
      </c>
      <c r="J268" s="86">
        <f>'Presupuesto Oficial - OBRA'!E268</f>
        <v>108</v>
      </c>
      <c r="K268" s="457">
        <f t="shared" si="28"/>
        <v>0</v>
      </c>
    </row>
    <row r="269" spans="1:11" ht="30" customHeight="1" x14ac:dyDescent="0.25">
      <c r="A269" s="81"/>
      <c r="B269" s="149" t="s">
        <v>607</v>
      </c>
      <c r="C269" s="90" t="s">
        <v>597</v>
      </c>
      <c r="D269" s="88" t="s">
        <v>56</v>
      </c>
      <c r="E269" s="89">
        <v>108</v>
      </c>
      <c r="F269" s="124">
        <f>ROUND('[125]Presupuesto - OBRA'!F269*$H$4,0)</f>
        <v>74302</v>
      </c>
      <c r="G269" s="150">
        <f t="shared" si="27"/>
        <v>8024616</v>
      </c>
      <c r="H269" s="441">
        <f>G269-'[125]Presupuesto - OBRA'!G269</f>
        <v>-122256</v>
      </c>
      <c r="I269" s="456">
        <f>F269/'[125]Presupuesto - OBRA'!F269</f>
        <v>0.98499350425537557</v>
      </c>
      <c r="J269" s="86">
        <f>'Presupuesto Oficial - OBRA'!E269</f>
        <v>108</v>
      </c>
      <c r="K269" s="457">
        <f t="shared" si="28"/>
        <v>0</v>
      </c>
    </row>
    <row r="270" spans="1:11" ht="30" customHeight="1" x14ac:dyDescent="0.25">
      <c r="A270" s="81"/>
      <c r="B270" s="149" t="s">
        <v>608</v>
      </c>
      <c r="C270" s="90" t="s">
        <v>598</v>
      </c>
      <c r="D270" s="88" t="s">
        <v>56</v>
      </c>
      <c r="E270" s="89">
        <v>4000</v>
      </c>
      <c r="F270" s="124">
        <f>ROUND('[125]Presupuesto - OBRA'!F270*$H$4,0)</f>
        <v>7388</v>
      </c>
      <c r="G270" s="150">
        <f t="shared" si="27"/>
        <v>29552000</v>
      </c>
      <c r="H270" s="441">
        <f>G270-'[125]Presupuesto - OBRA'!G270</f>
        <v>-448000</v>
      </c>
      <c r="I270" s="456">
        <f>F270/'[125]Presupuesto - OBRA'!F270</f>
        <v>0.98506666666666665</v>
      </c>
      <c r="J270" s="86">
        <f>'Presupuesto Oficial - OBRA'!E270</f>
        <v>4000</v>
      </c>
      <c r="K270" s="457">
        <f t="shared" si="28"/>
        <v>0</v>
      </c>
    </row>
    <row r="271" spans="1:11" ht="30" customHeight="1" x14ac:dyDescent="0.25">
      <c r="A271" s="81"/>
      <c r="B271" s="149" t="s">
        <v>609</v>
      </c>
      <c r="C271" s="90" t="s">
        <v>599</v>
      </c>
      <c r="D271" s="88" t="s">
        <v>85</v>
      </c>
      <c r="E271" s="89">
        <v>2</v>
      </c>
      <c r="F271" s="124">
        <f>ROUND('[125]Presupuesto - OBRA'!F271*$H$4,0)</f>
        <v>1729906</v>
      </c>
      <c r="G271" s="150">
        <f t="shared" si="27"/>
        <v>3459812</v>
      </c>
      <c r="H271" s="441">
        <f>G271-'[125]Presupuesto - OBRA'!G271</f>
        <v>-52688</v>
      </c>
      <c r="I271" s="456">
        <f>F271/'[125]Presupuesto - OBRA'!F271</f>
        <v>0.98499985765124554</v>
      </c>
      <c r="J271" s="86">
        <f>'Presupuesto Oficial - OBRA'!E271</f>
        <v>2</v>
      </c>
      <c r="K271" s="457">
        <f t="shared" si="28"/>
        <v>0</v>
      </c>
    </row>
    <row r="272" spans="1:11" ht="37.5" customHeight="1" x14ac:dyDescent="0.25">
      <c r="A272" s="81"/>
      <c r="B272" s="149" t="s">
        <v>610</v>
      </c>
      <c r="C272" s="90" t="s">
        <v>414</v>
      </c>
      <c r="D272" s="88" t="s">
        <v>98</v>
      </c>
      <c r="E272" s="89">
        <v>1</v>
      </c>
      <c r="F272" s="124">
        <f>ROUND('[125]Presupuesto - OBRA'!F272*$H$4,0)</f>
        <v>49033300</v>
      </c>
      <c r="G272" s="150">
        <f t="shared" si="27"/>
        <v>49033300</v>
      </c>
      <c r="H272" s="441">
        <f>G272-'[125]Presupuesto - OBRA'!G272</f>
        <v>-746700</v>
      </c>
      <c r="I272" s="456">
        <f>F272/'[125]Presupuesto - OBRA'!F272</f>
        <v>0.98499999999999999</v>
      </c>
      <c r="J272" s="86">
        <f>'Presupuesto Oficial - OBRA'!E272</f>
        <v>1</v>
      </c>
      <c r="K272" s="457">
        <f t="shared" si="28"/>
        <v>0</v>
      </c>
    </row>
    <row r="273" spans="1:11" ht="30" customHeight="1" x14ac:dyDescent="0.25">
      <c r="A273" s="81"/>
      <c r="B273" s="149" t="s">
        <v>611</v>
      </c>
      <c r="C273" s="90" t="s">
        <v>416</v>
      </c>
      <c r="D273" s="88" t="s">
        <v>59</v>
      </c>
      <c r="E273" s="89">
        <v>35</v>
      </c>
      <c r="F273" s="124">
        <f>ROUND('[125]Presupuesto - OBRA'!F273*$H$4,0)</f>
        <v>251993</v>
      </c>
      <c r="G273" s="150">
        <f t="shared" si="27"/>
        <v>8819755</v>
      </c>
      <c r="H273" s="441">
        <f>G273-'[125]Presupuesto - OBRA'!G273</f>
        <v>-134295</v>
      </c>
      <c r="I273" s="456">
        <f>F273/'[125]Presupuesto - OBRA'!F273</f>
        <v>0.98500175898057307</v>
      </c>
      <c r="J273" s="86">
        <f>'Presupuesto Oficial - OBRA'!E273</f>
        <v>35</v>
      </c>
      <c r="K273" s="457">
        <f t="shared" si="28"/>
        <v>0</v>
      </c>
    </row>
    <row r="274" spans="1:11" ht="35.25" customHeight="1" x14ac:dyDescent="0.25">
      <c r="A274" s="81"/>
      <c r="B274" s="149" t="s">
        <v>612</v>
      </c>
      <c r="C274" s="90" t="s">
        <v>418</v>
      </c>
      <c r="D274" s="88" t="s">
        <v>59</v>
      </c>
      <c r="E274" s="89">
        <v>95</v>
      </c>
      <c r="F274" s="124">
        <f>ROUND('[125]Presupuesto - OBRA'!F274*$H$4,0)</f>
        <v>113639</v>
      </c>
      <c r="G274" s="150">
        <f t="shared" si="27"/>
        <v>10795705</v>
      </c>
      <c r="H274" s="441">
        <f>G274-'[125]Presupuesto - OBRA'!G274</f>
        <v>-164445</v>
      </c>
      <c r="I274" s="456">
        <f>F274/'[125]Presupuesto - OBRA'!F274</f>
        <v>0.98499609950593747</v>
      </c>
      <c r="J274" s="86">
        <f>'Presupuesto Oficial - OBRA'!E274</f>
        <v>95</v>
      </c>
      <c r="K274" s="457">
        <f t="shared" si="28"/>
        <v>0</v>
      </c>
    </row>
    <row r="275" spans="1:11" ht="30" customHeight="1" x14ac:dyDescent="0.25">
      <c r="A275" s="81"/>
      <c r="B275" s="149" t="s">
        <v>613</v>
      </c>
      <c r="C275" s="90" t="s">
        <v>420</v>
      </c>
      <c r="D275" s="88" t="s">
        <v>98</v>
      </c>
      <c r="E275" s="89">
        <v>2</v>
      </c>
      <c r="F275" s="124">
        <f>ROUND('[125]Presupuesto - OBRA'!F275*$H$4,0)</f>
        <v>4777250</v>
      </c>
      <c r="G275" s="150">
        <f t="shared" si="27"/>
        <v>9554500</v>
      </c>
      <c r="H275" s="441">
        <f>G275-'[125]Presupuesto - OBRA'!G275</f>
        <v>-145500</v>
      </c>
      <c r="I275" s="456">
        <f>F275/'[125]Presupuesto - OBRA'!F275</f>
        <v>0.98499999999999999</v>
      </c>
      <c r="J275" s="86">
        <f>'Presupuesto Oficial - OBRA'!E275</f>
        <v>2</v>
      </c>
      <c r="K275" s="457">
        <f t="shared" si="28"/>
        <v>0</v>
      </c>
    </row>
    <row r="276" spans="1:11" ht="30" customHeight="1" thickBot="1" x14ac:dyDescent="0.3">
      <c r="A276" s="81"/>
      <c r="B276" s="151"/>
      <c r="C276" s="101" t="s">
        <v>422</v>
      </c>
      <c r="D276" s="102"/>
      <c r="E276" s="102"/>
      <c r="F276" s="461"/>
      <c r="G276" s="152">
        <f>SUM(G245:G275)</f>
        <v>334333005.69999999</v>
      </c>
      <c r="H276" s="441">
        <f>G276-'[125]Presupuesto - OBRA'!G276</f>
        <v>-5089294.3000000119</v>
      </c>
      <c r="I276" s="456" t="e">
        <f>F276/'[125]Presupuesto - OBRA'!F276</f>
        <v>#DIV/0!</v>
      </c>
      <c r="J276" s="86">
        <f>'Presupuesto Oficial - OBRA'!E276</f>
        <v>0</v>
      </c>
      <c r="K276" s="457">
        <f t="shared" si="28"/>
        <v>0</v>
      </c>
    </row>
    <row r="277" spans="1:11" ht="30" customHeight="1" thickTop="1" x14ac:dyDescent="0.25">
      <c r="A277" s="81"/>
      <c r="B277" s="153">
        <v>18</v>
      </c>
      <c r="C277" s="82" t="s">
        <v>423</v>
      </c>
      <c r="D277" s="83"/>
      <c r="E277" s="83"/>
      <c r="F277" s="124"/>
      <c r="G277" s="150"/>
      <c r="H277" s="441">
        <f>G277-'[125]Presupuesto - OBRA'!G277</f>
        <v>0</v>
      </c>
      <c r="I277" s="456" t="e">
        <f>F277/'[125]Presupuesto - OBRA'!F277</f>
        <v>#DIV/0!</v>
      </c>
      <c r="J277" s="86">
        <f>'Presupuesto Oficial - OBRA'!E277</f>
        <v>0</v>
      </c>
      <c r="K277" s="457">
        <f t="shared" si="28"/>
        <v>0</v>
      </c>
    </row>
    <row r="278" spans="1:11" ht="30" customHeight="1" x14ac:dyDescent="0.25">
      <c r="A278" s="81"/>
      <c r="B278" s="149" t="s">
        <v>527</v>
      </c>
      <c r="C278" s="90" t="s">
        <v>375</v>
      </c>
      <c r="D278" s="88" t="s">
        <v>64</v>
      </c>
      <c r="E278" s="89">
        <v>784.19999999999993</v>
      </c>
      <c r="F278" s="124">
        <f>ROUND('[125]Presupuesto - OBRA'!F278*$H$4,0)</f>
        <v>133389</v>
      </c>
      <c r="G278" s="150">
        <f t="shared" ref="G278:G282" si="29">F278*E278</f>
        <v>104603653.8</v>
      </c>
      <c r="H278" s="441">
        <f>G278-'[125]Presupuesto - OBRA'!G278</f>
        <v>-1592710.1999999881</v>
      </c>
      <c r="I278" s="456">
        <f>F278/'[125]Presupuesto - OBRA'!F278</f>
        <v>0.98500221533008414</v>
      </c>
      <c r="J278" s="86">
        <f>'Presupuesto Oficial - OBRA'!E278</f>
        <v>784.19999999999993</v>
      </c>
      <c r="K278" s="457">
        <f t="shared" si="28"/>
        <v>0</v>
      </c>
    </row>
    <row r="279" spans="1:11" ht="30" customHeight="1" x14ac:dyDescent="0.25">
      <c r="A279" s="81"/>
      <c r="B279" s="149" t="s">
        <v>528</v>
      </c>
      <c r="C279" s="90" t="s">
        <v>535</v>
      </c>
      <c r="D279" s="88" t="s">
        <v>64</v>
      </c>
      <c r="E279" s="89">
        <v>784.19999999999993</v>
      </c>
      <c r="F279" s="124">
        <f>ROUND('[125]Presupuesto - OBRA'!F279*$H$4,0)</f>
        <v>96875</v>
      </c>
      <c r="G279" s="150">
        <f t="shared" si="29"/>
        <v>75969375</v>
      </c>
      <c r="H279" s="441">
        <f>G279-'[125]Presupuesto - OBRA'!G279</f>
        <v>-1156695</v>
      </c>
      <c r="I279" s="456">
        <f>F279/'[125]Presupuesto - OBRA'!F279</f>
        <v>0.98500254194204373</v>
      </c>
      <c r="J279" s="86">
        <f>'Presupuesto Oficial - OBRA'!E279</f>
        <v>784.19999999999993</v>
      </c>
      <c r="K279" s="457">
        <f t="shared" si="28"/>
        <v>0</v>
      </c>
    </row>
    <row r="280" spans="1:11" ht="30" customHeight="1" x14ac:dyDescent="0.25">
      <c r="A280" s="81"/>
      <c r="B280" s="149" t="s">
        <v>529</v>
      </c>
      <c r="C280" s="90" t="s">
        <v>426</v>
      </c>
      <c r="D280" s="88" t="s">
        <v>56</v>
      </c>
      <c r="E280" s="89">
        <v>5228</v>
      </c>
      <c r="F280" s="124">
        <f>ROUND('[125]Presupuesto - OBRA'!F280*$H$4,0)</f>
        <v>4198</v>
      </c>
      <c r="G280" s="150">
        <f t="shared" si="29"/>
        <v>21947144</v>
      </c>
      <c r="H280" s="441">
        <f>G280-'[125]Presupuesto - OBRA'!G280</f>
        <v>-334592</v>
      </c>
      <c r="I280" s="456">
        <f>F280/'[125]Presupuesto - OBRA'!F280</f>
        <v>0.98498357578601592</v>
      </c>
      <c r="J280" s="86">
        <f>'Presupuesto Oficial - OBRA'!E280</f>
        <v>5228</v>
      </c>
      <c r="K280" s="457">
        <f t="shared" si="28"/>
        <v>0</v>
      </c>
    </row>
    <row r="281" spans="1:11" ht="30" customHeight="1" x14ac:dyDescent="0.25">
      <c r="A281" s="81"/>
      <c r="B281" s="149" t="s">
        <v>424</v>
      </c>
      <c r="C281" s="90" t="s">
        <v>536</v>
      </c>
      <c r="D281" s="88" t="s">
        <v>56</v>
      </c>
      <c r="E281" s="89">
        <v>5228</v>
      </c>
      <c r="F281" s="124">
        <f>ROUND('[125]Presupuesto - OBRA'!F281*$H$4,0)</f>
        <v>56504</v>
      </c>
      <c r="G281" s="150">
        <f t="shared" si="29"/>
        <v>295402912</v>
      </c>
      <c r="H281" s="441">
        <f>G281-'[125]Presupuesto - OBRA'!G281</f>
        <v>-4496080</v>
      </c>
      <c r="I281" s="456">
        <f>F281/'[125]Presupuesto - OBRA'!F281</f>
        <v>0.98500801896659929</v>
      </c>
      <c r="J281" s="86">
        <f>'Presupuesto Oficial - OBRA'!E281</f>
        <v>5228</v>
      </c>
      <c r="K281" s="457">
        <f t="shared" si="28"/>
        <v>0</v>
      </c>
    </row>
    <row r="282" spans="1:11" ht="30" customHeight="1" x14ac:dyDescent="0.25">
      <c r="A282" s="81"/>
      <c r="B282" s="149" t="s">
        <v>425</v>
      </c>
      <c r="C282" s="90" t="s">
        <v>427</v>
      </c>
      <c r="D282" s="88" t="s">
        <v>56</v>
      </c>
      <c r="E282" s="89">
        <v>5228</v>
      </c>
      <c r="F282" s="124">
        <f>ROUND('[125]Presupuesto - OBRA'!F282*$H$4,0)</f>
        <v>287833</v>
      </c>
      <c r="G282" s="150">
        <f t="shared" si="29"/>
        <v>1504790924</v>
      </c>
      <c r="H282" s="441">
        <f>G282-'[125]Presupuesto - OBRA'!G282</f>
        <v>-22913371.960000038</v>
      </c>
      <c r="I282" s="456">
        <f>F282/'[125]Presupuesto - OBRA'!F282</f>
        <v>0.98500142805410051</v>
      </c>
      <c r="J282" s="86">
        <f>'Presupuesto Oficial - OBRA'!E282</f>
        <v>5228</v>
      </c>
      <c r="K282" s="457">
        <f t="shared" si="28"/>
        <v>0</v>
      </c>
    </row>
    <row r="283" spans="1:11" ht="30" customHeight="1" thickBot="1" x14ac:dyDescent="0.3">
      <c r="A283" s="81"/>
      <c r="B283" s="151"/>
      <c r="C283" s="101" t="s">
        <v>428</v>
      </c>
      <c r="D283" s="102"/>
      <c r="E283" s="102"/>
      <c r="F283" s="461"/>
      <c r="G283" s="152">
        <f>SUM(G278:G282)</f>
        <v>2002714008.8</v>
      </c>
      <c r="H283" s="441">
        <f>G283-'[125]Presupuesto - OBRA'!G283</f>
        <v>-30493449.160000086</v>
      </c>
      <c r="I283" s="456" t="e">
        <f>F283/'[125]Presupuesto - OBRA'!F283</f>
        <v>#DIV/0!</v>
      </c>
      <c r="J283" s="86">
        <f>'Presupuesto Oficial - OBRA'!E283</f>
        <v>0</v>
      </c>
      <c r="K283" s="457">
        <f t="shared" si="28"/>
        <v>0</v>
      </c>
    </row>
    <row r="284" spans="1:11" ht="30" customHeight="1" thickTop="1" x14ac:dyDescent="0.25">
      <c r="A284" s="81"/>
      <c r="B284" s="153">
        <v>19</v>
      </c>
      <c r="C284" s="82" t="s">
        <v>429</v>
      </c>
      <c r="D284" s="83"/>
      <c r="E284" s="83"/>
      <c r="F284" s="124"/>
      <c r="G284" s="150"/>
      <c r="H284" s="441">
        <f>G284-'[125]Presupuesto - OBRA'!G284</f>
        <v>0</v>
      </c>
      <c r="I284" s="456" t="e">
        <f>F284/'[125]Presupuesto - OBRA'!F284</f>
        <v>#DIV/0!</v>
      </c>
      <c r="J284" s="86">
        <f>'Presupuesto Oficial - OBRA'!E284</f>
        <v>0</v>
      </c>
      <c r="K284" s="457">
        <f t="shared" si="28"/>
        <v>0</v>
      </c>
    </row>
    <row r="285" spans="1:11" ht="30" customHeight="1" x14ac:dyDescent="0.25">
      <c r="A285" s="81"/>
      <c r="B285" s="154" t="s">
        <v>662</v>
      </c>
      <c r="C285" s="87" t="s">
        <v>661</v>
      </c>
      <c r="D285" s="88"/>
      <c r="E285" s="125"/>
      <c r="F285" s="124"/>
      <c r="G285" s="150"/>
      <c r="H285" s="441">
        <f>G285-'[125]Presupuesto - OBRA'!G285</f>
        <v>0</v>
      </c>
      <c r="I285" s="456" t="e">
        <f>F285/'[125]Presupuesto - OBRA'!F285</f>
        <v>#DIV/0!</v>
      </c>
      <c r="J285" s="86">
        <f>'Presupuesto Oficial - OBRA'!E285</f>
        <v>0</v>
      </c>
      <c r="K285" s="457">
        <f t="shared" si="28"/>
        <v>0</v>
      </c>
    </row>
    <row r="286" spans="1:11" ht="39" customHeight="1" x14ac:dyDescent="0.25">
      <c r="A286" s="81"/>
      <c r="B286" s="149" t="s">
        <v>430</v>
      </c>
      <c r="C286" s="491" t="s">
        <v>657</v>
      </c>
      <c r="D286" s="88" t="s">
        <v>627</v>
      </c>
      <c r="E286" s="89">
        <v>21</v>
      </c>
      <c r="F286" s="124">
        <f>ROUND('[125]Presupuesto - OBRA'!F286*$H$4,0)</f>
        <v>2095083</v>
      </c>
      <c r="G286" s="157">
        <f t="shared" ref="G286:G292" si="30">F286*E286</f>
        <v>43996743</v>
      </c>
      <c r="H286" s="441">
        <f>G286-'[125]Presupuesto - OBRA'!G286</f>
        <v>-670005</v>
      </c>
      <c r="I286" s="456">
        <f>F286/'[125]Presupuesto - OBRA'!F286</f>
        <v>0.98499991537328846</v>
      </c>
      <c r="J286" s="86">
        <f>'Presupuesto Oficial - OBRA'!E286</f>
        <v>21</v>
      </c>
      <c r="K286" s="457">
        <f t="shared" si="28"/>
        <v>0</v>
      </c>
    </row>
    <row r="287" spans="1:11" ht="39" customHeight="1" x14ac:dyDescent="0.25">
      <c r="A287" s="81"/>
      <c r="B287" s="149" t="s">
        <v>431</v>
      </c>
      <c r="C287" s="492" t="s">
        <v>658</v>
      </c>
      <c r="D287" s="126" t="s">
        <v>627</v>
      </c>
      <c r="E287" s="89">
        <v>30</v>
      </c>
      <c r="F287" s="464">
        <f>ROUND('[125]Presupuesto - OBRA'!F287*$H$4,0)</f>
        <v>1333236</v>
      </c>
      <c r="G287" s="157">
        <f t="shared" si="30"/>
        <v>39997080</v>
      </c>
      <c r="H287" s="441">
        <f>G287-'[125]Presupuesto - OBRA'!G287</f>
        <v>-609090</v>
      </c>
      <c r="I287" s="456">
        <f>F287/'[125]Presupuesto - OBRA'!F287</f>
        <v>0.98500006279833829</v>
      </c>
      <c r="J287" s="86">
        <f>'Presupuesto Oficial - OBRA'!E287</f>
        <v>30</v>
      </c>
      <c r="K287" s="457">
        <f t="shared" si="28"/>
        <v>0</v>
      </c>
    </row>
    <row r="288" spans="1:11" ht="30" customHeight="1" x14ac:dyDescent="0.25">
      <c r="A288" s="81"/>
      <c r="B288" s="149" t="s">
        <v>432</v>
      </c>
      <c r="C288" s="492" t="s">
        <v>659</v>
      </c>
      <c r="D288" s="126" t="s">
        <v>627</v>
      </c>
      <c r="E288" s="89">
        <v>1</v>
      </c>
      <c r="F288" s="464">
        <f>ROUND('[125]Presupuesto - OBRA'!F288*$H$4,0)</f>
        <v>17141588</v>
      </c>
      <c r="G288" s="157">
        <f t="shared" si="30"/>
        <v>17141588</v>
      </c>
      <c r="H288" s="441">
        <f>G288-'[125]Presupuesto - OBRA'!G288</f>
        <v>-261039</v>
      </c>
      <c r="I288" s="456">
        <f>F288/'[125]Presupuesto - OBRA'!F288</f>
        <v>0.98500002327234848</v>
      </c>
      <c r="J288" s="86">
        <f>'Presupuesto Oficial - OBRA'!E288</f>
        <v>1</v>
      </c>
      <c r="K288" s="457">
        <f t="shared" si="28"/>
        <v>0</v>
      </c>
    </row>
    <row r="289" spans="1:11" ht="30" customHeight="1" x14ac:dyDescent="0.25">
      <c r="A289" s="81"/>
      <c r="B289" s="149" t="s">
        <v>433</v>
      </c>
      <c r="C289" s="491" t="s">
        <v>755</v>
      </c>
      <c r="D289" s="126" t="s">
        <v>627</v>
      </c>
      <c r="E289" s="89">
        <v>1</v>
      </c>
      <c r="F289" s="464">
        <f>ROUND('[125]Presupuesto - OBRA'!F289*$H$4,0)</f>
        <v>33203895</v>
      </c>
      <c r="G289" s="157">
        <f t="shared" si="30"/>
        <v>33203895</v>
      </c>
      <c r="H289" s="441">
        <f>G289-'[125]Presupuesto - OBRA'!G289</f>
        <v>-505643</v>
      </c>
      <c r="I289" s="456">
        <f>F289/'[125]Presupuesto - OBRA'!F289</f>
        <v>0.98500000207656357</v>
      </c>
      <c r="J289" s="86">
        <f>'Presupuesto Oficial - OBRA'!E289</f>
        <v>1</v>
      </c>
      <c r="K289" s="457">
        <f t="shared" si="28"/>
        <v>0</v>
      </c>
    </row>
    <row r="290" spans="1:11" ht="30" customHeight="1" x14ac:dyDescent="0.25">
      <c r="A290" s="81"/>
      <c r="B290" s="149" t="s">
        <v>434</v>
      </c>
      <c r="C290" s="491" t="s">
        <v>755</v>
      </c>
      <c r="D290" s="126" t="s">
        <v>627</v>
      </c>
      <c r="E290" s="89">
        <v>2</v>
      </c>
      <c r="F290" s="464">
        <f>ROUND('[125]Presupuesto - OBRA'!F290*$H$4,0)</f>
        <v>13173629</v>
      </c>
      <c r="G290" s="157">
        <f t="shared" si="30"/>
        <v>26347258</v>
      </c>
      <c r="H290" s="441">
        <f>G290-'[125]Presupuesto - OBRA'!G290</f>
        <v>-401228</v>
      </c>
      <c r="I290" s="456">
        <f>F290/'[125]Presupuesto - OBRA'!F290</f>
        <v>0.98499997345644164</v>
      </c>
      <c r="J290" s="86">
        <f>'Presupuesto Oficial - OBRA'!E290</f>
        <v>2</v>
      </c>
      <c r="K290" s="457">
        <f t="shared" si="28"/>
        <v>0</v>
      </c>
    </row>
    <row r="291" spans="1:11" ht="30" customHeight="1" x14ac:dyDescent="0.25">
      <c r="A291" s="81"/>
      <c r="B291" s="149" t="s">
        <v>435</v>
      </c>
      <c r="C291" s="491" t="s">
        <v>755</v>
      </c>
      <c r="D291" s="126" t="s">
        <v>627</v>
      </c>
      <c r="E291" s="89">
        <v>2</v>
      </c>
      <c r="F291" s="464">
        <f>ROUND('[125]Presupuesto - OBRA'!F291*$H$4,0)</f>
        <v>8602540</v>
      </c>
      <c r="G291" s="157">
        <f t="shared" si="30"/>
        <v>17205080</v>
      </c>
      <c r="H291" s="441">
        <f>G291-'[125]Presupuesto - OBRA'!G291</f>
        <v>-262006</v>
      </c>
      <c r="I291" s="456">
        <f>F291/'[125]Presupuesto - OBRA'!F291</f>
        <v>0.98500001660265479</v>
      </c>
      <c r="J291" s="86">
        <f>'Presupuesto Oficial - OBRA'!E291</f>
        <v>2</v>
      </c>
      <c r="K291" s="457">
        <f t="shared" si="28"/>
        <v>0</v>
      </c>
    </row>
    <row r="292" spans="1:11" ht="30" customHeight="1" x14ac:dyDescent="0.25">
      <c r="A292" s="81"/>
      <c r="B292" s="149" t="s">
        <v>436</v>
      </c>
      <c r="C292" s="492" t="s">
        <v>660</v>
      </c>
      <c r="D292" s="88" t="s">
        <v>627</v>
      </c>
      <c r="E292" s="125">
        <v>16</v>
      </c>
      <c r="F292" s="124">
        <f>ROUND('[125]Presupuesto - OBRA'!F292*$H$4,0)</f>
        <v>1809390</v>
      </c>
      <c r="G292" s="157">
        <f t="shared" si="30"/>
        <v>28950240</v>
      </c>
      <c r="H292" s="441">
        <f>G292-'[125]Presupuesto - OBRA'!G292</f>
        <v>-440864</v>
      </c>
      <c r="I292" s="456">
        <f>F292/'[125]Presupuesto - OBRA'!F292</f>
        <v>0.98500008710118547</v>
      </c>
      <c r="J292" s="86">
        <f>'Presupuesto Oficial - OBRA'!E292</f>
        <v>16</v>
      </c>
      <c r="K292" s="457">
        <f t="shared" si="28"/>
        <v>0</v>
      </c>
    </row>
    <row r="293" spans="1:11" ht="30" customHeight="1" x14ac:dyDescent="0.25">
      <c r="A293" s="81"/>
      <c r="B293" s="154" t="s">
        <v>663</v>
      </c>
      <c r="C293" s="87" t="s">
        <v>656</v>
      </c>
      <c r="D293" s="83"/>
      <c r="E293" s="125"/>
      <c r="F293" s="124"/>
      <c r="G293" s="150"/>
      <c r="H293" s="441">
        <f>G293-'[125]Presupuesto - OBRA'!G293</f>
        <v>0</v>
      </c>
      <c r="I293" s="456" t="e">
        <f>F293/'[125]Presupuesto - OBRA'!F293</f>
        <v>#DIV/0!</v>
      </c>
      <c r="J293" s="86">
        <f>'Presupuesto Oficial - OBRA'!E293</f>
        <v>0</v>
      </c>
      <c r="K293" s="457">
        <f t="shared" si="28"/>
        <v>0</v>
      </c>
    </row>
    <row r="294" spans="1:11" ht="39.75" customHeight="1" x14ac:dyDescent="0.25">
      <c r="A294" s="81"/>
      <c r="B294" s="158" t="s">
        <v>664</v>
      </c>
      <c r="C294" s="94" t="s">
        <v>655</v>
      </c>
      <c r="D294" s="83" t="s">
        <v>98</v>
      </c>
      <c r="E294" s="89">
        <v>2</v>
      </c>
      <c r="F294" s="464">
        <f>ROUND('[125]Presupuesto - OBRA'!F294*$H$4,0)</f>
        <v>43791041</v>
      </c>
      <c r="G294" s="157">
        <f t="shared" ref="G294" si="31">F294*E294</f>
        <v>87582082</v>
      </c>
      <c r="H294" s="441">
        <f>G294-'[125]Presupuesto - OBRA'!G294</f>
        <v>-1333738</v>
      </c>
      <c r="I294" s="456">
        <f>F294/'[125]Presupuesto - OBRA'!F294</f>
        <v>0.9849999921273852</v>
      </c>
      <c r="J294" s="86">
        <f>'Presupuesto Oficial - OBRA'!E294</f>
        <v>2</v>
      </c>
      <c r="K294" s="457">
        <f t="shared" si="28"/>
        <v>0</v>
      </c>
    </row>
    <row r="295" spans="1:11" ht="30" customHeight="1" x14ac:dyDescent="0.25">
      <c r="A295" s="81"/>
      <c r="B295" s="154" t="s">
        <v>665</v>
      </c>
      <c r="C295" s="87" t="s">
        <v>654</v>
      </c>
      <c r="D295" s="83"/>
      <c r="E295" s="125"/>
      <c r="F295" s="124"/>
      <c r="G295" s="150"/>
      <c r="H295" s="441">
        <f>G295-'[125]Presupuesto - OBRA'!G295</f>
        <v>0</v>
      </c>
      <c r="I295" s="456" t="e">
        <f>F295/'[125]Presupuesto - OBRA'!F295</f>
        <v>#DIV/0!</v>
      </c>
      <c r="J295" s="86">
        <f>'Presupuesto Oficial - OBRA'!E295</f>
        <v>0</v>
      </c>
      <c r="K295" s="457">
        <f t="shared" si="28"/>
        <v>0</v>
      </c>
    </row>
    <row r="296" spans="1:11" ht="39.75" customHeight="1" x14ac:dyDescent="0.25">
      <c r="A296" s="81"/>
      <c r="B296" s="158" t="s">
        <v>666</v>
      </c>
      <c r="C296" s="128" t="s">
        <v>648</v>
      </c>
      <c r="D296" s="83" t="s">
        <v>627</v>
      </c>
      <c r="E296" s="89">
        <v>15</v>
      </c>
      <c r="F296" s="464">
        <f>ROUND('[125]Presupuesto - OBRA'!F296*$H$4,0)</f>
        <v>4571090</v>
      </c>
      <c r="G296" s="157">
        <f t="shared" ref="G296:G301" si="32">F296*E296</f>
        <v>68566350</v>
      </c>
      <c r="H296" s="441">
        <f>G296-'[125]Presupuesto - OBRA'!G296</f>
        <v>-1044165</v>
      </c>
      <c r="I296" s="456">
        <f>F296/'[125]Presupuesto - OBRA'!F296</f>
        <v>0.98499989548992706</v>
      </c>
      <c r="J296" s="86">
        <f>'Presupuesto Oficial - OBRA'!E296</f>
        <v>15</v>
      </c>
      <c r="K296" s="457">
        <f t="shared" si="28"/>
        <v>0</v>
      </c>
    </row>
    <row r="297" spans="1:11" ht="74.25" customHeight="1" x14ac:dyDescent="0.25">
      <c r="A297" s="81"/>
      <c r="B297" s="158" t="s">
        <v>667</v>
      </c>
      <c r="C297" s="128" t="s">
        <v>649</v>
      </c>
      <c r="D297" s="83" t="s">
        <v>627</v>
      </c>
      <c r="E297" s="89">
        <v>21</v>
      </c>
      <c r="F297" s="464">
        <f>ROUND('[125]Presupuesto - OBRA'!F297*$H$4,0)</f>
        <v>1272287</v>
      </c>
      <c r="G297" s="157">
        <f t="shared" si="32"/>
        <v>26718027</v>
      </c>
      <c r="H297" s="441">
        <f>G297-'[125]Presupuesto - OBRA'!G297</f>
        <v>-406875</v>
      </c>
      <c r="I297" s="456">
        <f>F297/'[125]Presupuesto - OBRA'!F297</f>
        <v>0.98499994580625583</v>
      </c>
      <c r="J297" s="86">
        <f>'Presupuesto Oficial - OBRA'!E297</f>
        <v>21</v>
      </c>
      <c r="K297" s="457">
        <f t="shared" si="28"/>
        <v>0</v>
      </c>
    </row>
    <row r="298" spans="1:11" ht="30" customHeight="1" x14ac:dyDescent="0.25">
      <c r="A298" s="81"/>
      <c r="B298" s="158" t="s">
        <v>668</v>
      </c>
      <c r="C298" s="94" t="s">
        <v>650</v>
      </c>
      <c r="D298" s="83" t="s">
        <v>627</v>
      </c>
      <c r="E298" s="89">
        <v>1</v>
      </c>
      <c r="F298" s="124">
        <f>ROUND('[125]Presupuesto - OBRA'!F298*$H$4,0)</f>
        <v>15236967</v>
      </c>
      <c r="G298" s="157">
        <f t="shared" si="32"/>
        <v>15236967</v>
      </c>
      <c r="H298" s="441">
        <f>G298-'[125]Presupuesto - OBRA'!G298</f>
        <v>-232035</v>
      </c>
      <c r="I298" s="456">
        <f>F298/'[125]Presupuesto - OBRA'!F298</f>
        <v>0.98500000193936232</v>
      </c>
      <c r="J298" s="86">
        <f>'Presupuesto Oficial - OBRA'!E298</f>
        <v>1</v>
      </c>
      <c r="K298" s="457">
        <f t="shared" si="28"/>
        <v>0</v>
      </c>
    </row>
    <row r="299" spans="1:11" ht="30" customHeight="1" x14ac:dyDescent="0.25">
      <c r="A299" s="81"/>
      <c r="B299" s="158" t="s">
        <v>669</v>
      </c>
      <c r="C299" s="129" t="s">
        <v>651</v>
      </c>
      <c r="D299" s="130" t="s">
        <v>627</v>
      </c>
      <c r="E299" s="125">
        <v>2</v>
      </c>
      <c r="F299" s="493">
        <f>ROUND('[125]Presupuesto - OBRA'!F299*$H$4,0)</f>
        <v>13713269</v>
      </c>
      <c r="G299" s="157">
        <f t="shared" si="32"/>
        <v>27426538</v>
      </c>
      <c r="H299" s="441">
        <f>G299-'[125]Presupuesto - OBRA'!G299</f>
        <v>-417664</v>
      </c>
      <c r="I299" s="456">
        <f>F299/'[125]Presupuesto - OBRA'!F299</f>
        <v>0.98499996516330401</v>
      </c>
      <c r="J299" s="86">
        <f>'Presupuesto Oficial - OBRA'!E299</f>
        <v>2</v>
      </c>
      <c r="K299" s="457">
        <f t="shared" si="28"/>
        <v>0</v>
      </c>
    </row>
    <row r="300" spans="1:11" ht="30" customHeight="1" x14ac:dyDescent="0.25">
      <c r="A300" s="81"/>
      <c r="B300" s="158" t="s">
        <v>670</v>
      </c>
      <c r="C300" s="129" t="s">
        <v>652</v>
      </c>
      <c r="D300" s="130" t="s">
        <v>627</v>
      </c>
      <c r="E300" s="125">
        <v>1</v>
      </c>
      <c r="F300" s="493">
        <f>ROUND('[125]Presupuesto - OBRA'!F300*$H$4,0)</f>
        <v>1714159</v>
      </c>
      <c r="G300" s="157">
        <f t="shared" si="32"/>
        <v>1714159</v>
      </c>
      <c r="H300" s="441">
        <f>G300-'[125]Presupuesto - OBRA'!G300</f>
        <v>-26104</v>
      </c>
      <c r="I300" s="456">
        <f>F300/'[125]Presupuesto - OBRA'!F300</f>
        <v>0.98499996839558157</v>
      </c>
      <c r="J300" s="86">
        <f>'Presupuesto Oficial - OBRA'!E300</f>
        <v>1</v>
      </c>
      <c r="K300" s="457">
        <f t="shared" si="28"/>
        <v>0</v>
      </c>
    </row>
    <row r="301" spans="1:11" ht="30" customHeight="1" x14ac:dyDescent="0.25">
      <c r="A301" s="81"/>
      <c r="B301" s="158" t="s">
        <v>671</v>
      </c>
      <c r="C301" s="129" t="s">
        <v>653</v>
      </c>
      <c r="D301" s="130" t="s">
        <v>627</v>
      </c>
      <c r="E301" s="125">
        <v>1</v>
      </c>
      <c r="F301" s="493">
        <f>ROUND('[125]Presupuesto - OBRA'!F301*$H$4,0)</f>
        <v>36187796</v>
      </c>
      <c r="G301" s="157">
        <f t="shared" si="32"/>
        <v>36187796</v>
      </c>
      <c r="H301" s="441">
        <f>G301-'[125]Presupuesto - OBRA'!G301</f>
        <v>-551083</v>
      </c>
      <c r="I301" s="456">
        <f>F301/'[125]Presupuesto - OBRA'!F301</f>
        <v>0.98500000503553742</v>
      </c>
      <c r="J301" s="86">
        <f>'Presupuesto Oficial - OBRA'!E301</f>
        <v>1</v>
      </c>
      <c r="K301" s="457">
        <f t="shared" si="28"/>
        <v>0</v>
      </c>
    </row>
    <row r="302" spans="1:11" ht="30" customHeight="1" x14ac:dyDescent="0.25">
      <c r="A302" s="81"/>
      <c r="B302" s="154" t="s">
        <v>672</v>
      </c>
      <c r="C302" s="87" t="s">
        <v>437</v>
      </c>
      <c r="D302" s="88"/>
      <c r="E302" s="125"/>
      <c r="F302" s="493"/>
      <c r="G302" s="150"/>
      <c r="H302" s="441">
        <f>G302-'[125]Presupuesto - OBRA'!G302</f>
        <v>0</v>
      </c>
      <c r="I302" s="456" t="e">
        <f>F302/'[125]Presupuesto - OBRA'!F302</f>
        <v>#DIV/0!</v>
      </c>
      <c r="J302" s="86">
        <f>'Presupuesto Oficial - OBRA'!E302</f>
        <v>0</v>
      </c>
      <c r="K302" s="457">
        <f t="shared" si="28"/>
        <v>0</v>
      </c>
    </row>
    <row r="303" spans="1:11" ht="63" x14ac:dyDescent="0.25">
      <c r="A303" s="81"/>
      <c r="B303" s="158" t="s">
        <v>673</v>
      </c>
      <c r="C303" s="128" t="s">
        <v>632</v>
      </c>
      <c r="D303" s="126" t="s">
        <v>627</v>
      </c>
      <c r="E303" s="89">
        <v>6</v>
      </c>
      <c r="F303" s="464">
        <f>ROUND('[125]Presupuesto - OBRA'!F303*$H$4,0)</f>
        <v>8974573</v>
      </c>
      <c r="G303" s="157">
        <f t="shared" ref="G303:G318" si="33">F303*E303</f>
        <v>53847438</v>
      </c>
      <c r="H303" s="441">
        <f>G303-'[125]Presupuesto - OBRA'!G303</f>
        <v>-820014</v>
      </c>
      <c r="I303" s="456">
        <f>F303/'[125]Presupuesto - OBRA'!F303</f>
        <v>0.9849999593908273</v>
      </c>
      <c r="J303" s="86">
        <f>'Presupuesto Oficial - OBRA'!E303</f>
        <v>6</v>
      </c>
      <c r="K303" s="457">
        <f t="shared" si="28"/>
        <v>0</v>
      </c>
    </row>
    <row r="304" spans="1:11" ht="30" customHeight="1" x14ac:dyDescent="0.25">
      <c r="A304" s="81"/>
      <c r="B304" s="158" t="s">
        <v>674</v>
      </c>
      <c r="C304" s="128" t="s">
        <v>633</v>
      </c>
      <c r="D304" s="126" t="s">
        <v>627</v>
      </c>
      <c r="E304" s="89">
        <v>7</v>
      </c>
      <c r="F304" s="464">
        <f>ROUND('[125]Presupuesto - OBRA'!F304*$H$4,0)</f>
        <v>746611</v>
      </c>
      <c r="G304" s="157">
        <f t="shared" si="33"/>
        <v>5226277</v>
      </c>
      <c r="H304" s="441">
        <f>G304-'[125]Presupuesto - OBRA'!G304</f>
        <v>-79590</v>
      </c>
      <c r="I304" s="456">
        <f>F304/'[125]Presupuesto - OBRA'!F304</f>
        <v>0.98499962400112928</v>
      </c>
      <c r="J304" s="86">
        <f>'Presupuesto Oficial - OBRA'!E304</f>
        <v>7</v>
      </c>
      <c r="K304" s="457">
        <f t="shared" si="28"/>
        <v>0</v>
      </c>
    </row>
    <row r="305" spans="1:11" ht="30" customHeight="1" x14ac:dyDescent="0.25">
      <c r="A305" s="81"/>
      <c r="B305" s="158" t="s">
        <v>675</v>
      </c>
      <c r="C305" s="128" t="s">
        <v>634</v>
      </c>
      <c r="D305" s="126" t="s">
        <v>627</v>
      </c>
      <c r="E305" s="89">
        <v>200</v>
      </c>
      <c r="F305" s="464">
        <f>ROUND('[125]Presupuesto - OBRA'!F305*$H$4,0)</f>
        <v>22856</v>
      </c>
      <c r="G305" s="157">
        <f t="shared" si="33"/>
        <v>4571200</v>
      </c>
      <c r="H305" s="441">
        <f>G305-'[125]Presupuesto - OBRA'!G305</f>
        <v>-69600</v>
      </c>
      <c r="I305" s="456">
        <f>F305/'[125]Presupuesto - OBRA'!F305</f>
        <v>0.98500258576107569</v>
      </c>
      <c r="J305" s="86">
        <f>'Presupuesto Oficial - OBRA'!E305</f>
        <v>200</v>
      </c>
      <c r="K305" s="457">
        <f t="shared" si="28"/>
        <v>0</v>
      </c>
    </row>
    <row r="306" spans="1:11" ht="47.25" x14ac:dyDescent="0.25">
      <c r="A306" s="81"/>
      <c r="B306" s="158" t="s">
        <v>676</v>
      </c>
      <c r="C306" s="128" t="s">
        <v>635</v>
      </c>
      <c r="D306" s="126" t="s">
        <v>627</v>
      </c>
      <c r="E306" s="89">
        <v>1</v>
      </c>
      <c r="F306" s="464">
        <f>ROUND('[125]Presupuesto - OBRA'!F306*$H$4,0)</f>
        <v>63606716</v>
      </c>
      <c r="G306" s="157">
        <f t="shared" si="33"/>
        <v>63606716</v>
      </c>
      <c r="H306" s="441">
        <f>G306-'[125]Presupuesto - OBRA'!G306</f>
        <v>-968630</v>
      </c>
      <c r="I306" s="456">
        <f>F306/'[125]Presupuesto - OBRA'!F306</f>
        <v>0.98500000294229939</v>
      </c>
      <c r="J306" s="86">
        <f>'Presupuesto Oficial - OBRA'!E306</f>
        <v>1</v>
      </c>
      <c r="K306" s="457">
        <f t="shared" si="28"/>
        <v>0</v>
      </c>
    </row>
    <row r="307" spans="1:11" ht="30" customHeight="1" x14ac:dyDescent="0.25">
      <c r="A307" s="81"/>
      <c r="B307" s="158" t="s">
        <v>677</v>
      </c>
      <c r="C307" s="128" t="s">
        <v>636</v>
      </c>
      <c r="D307" s="126" t="s">
        <v>627</v>
      </c>
      <c r="E307" s="89">
        <v>1</v>
      </c>
      <c r="F307" s="464">
        <f>ROUND('[125]Presupuesto - OBRA'!F307*$H$4,0)</f>
        <v>60947866</v>
      </c>
      <c r="G307" s="157">
        <f t="shared" si="33"/>
        <v>60947866</v>
      </c>
      <c r="H307" s="441">
        <f>G307-'[125]Presupuesto - OBRA'!G307</f>
        <v>-928140</v>
      </c>
      <c r="I307" s="456">
        <f>F307/'[125]Presupuesto - OBRA'!F307</f>
        <v>0.98500000145452182</v>
      </c>
      <c r="J307" s="86">
        <f>'Presupuesto Oficial - OBRA'!E307</f>
        <v>1</v>
      </c>
      <c r="K307" s="457">
        <f t="shared" si="28"/>
        <v>0</v>
      </c>
    </row>
    <row r="308" spans="1:11" ht="30" customHeight="1" x14ac:dyDescent="0.25">
      <c r="A308" s="81"/>
      <c r="B308" s="158" t="s">
        <v>678</v>
      </c>
      <c r="C308" s="128" t="s">
        <v>637</v>
      </c>
      <c r="D308" s="126" t="s">
        <v>627</v>
      </c>
      <c r="E308" s="89">
        <v>2</v>
      </c>
      <c r="F308" s="464">
        <f>ROUND('[125]Presupuesto - OBRA'!F308*$H$4,0)</f>
        <v>1432276</v>
      </c>
      <c r="G308" s="157">
        <f t="shared" si="33"/>
        <v>2864552</v>
      </c>
      <c r="H308" s="441">
        <f>G308-'[125]Presupuesto - OBRA'!G308</f>
        <v>-43622</v>
      </c>
      <c r="I308" s="456">
        <f>F308/'[125]Presupuesto - OBRA'!F308</f>
        <v>0.98500020975361169</v>
      </c>
      <c r="J308" s="86">
        <f>'Presupuesto Oficial - OBRA'!E308</f>
        <v>2</v>
      </c>
      <c r="K308" s="457">
        <f t="shared" si="28"/>
        <v>0</v>
      </c>
    </row>
    <row r="309" spans="1:11" ht="30" customHeight="1" x14ac:dyDescent="0.25">
      <c r="A309" s="81"/>
      <c r="B309" s="158" t="s">
        <v>679</v>
      </c>
      <c r="C309" s="128" t="s">
        <v>638</v>
      </c>
      <c r="D309" s="126" t="s">
        <v>627</v>
      </c>
      <c r="E309" s="89">
        <v>1</v>
      </c>
      <c r="F309" s="464">
        <f>ROUND('[125]Presupuesto - OBRA'!F309*$H$4,0)</f>
        <v>14703672</v>
      </c>
      <c r="G309" s="157">
        <f t="shared" si="33"/>
        <v>14703672</v>
      </c>
      <c r="H309" s="441">
        <f>G309-'[125]Presupuesto - OBRA'!G309</f>
        <v>-223914</v>
      </c>
      <c r="I309" s="456">
        <f>F309/'[125]Presupuesto - OBRA'!F309</f>
        <v>0.98499998593208571</v>
      </c>
      <c r="J309" s="86">
        <f>'Presupuesto Oficial - OBRA'!E309</f>
        <v>1</v>
      </c>
      <c r="K309" s="457">
        <f t="shared" si="28"/>
        <v>0</v>
      </c>
    </row>
    <row r="310" spans="1:11" ht="30" customHeight="1" x14ac:dyDescent="0.25">
      <c r="A310" s="81"/>
      <c r="B310" s="158" t="s">
        <v>680</v>
      </c>
      <c r="C310" s="128" t="s">
        <v>639</v>
      </c>
      <c r="D310" s="126" t="s">
        <v>627</v>
      </c>
      <c r="E310" s="89">
        <v>1</v>
      </c>
      <c r="F310" s="464">
        <f>ROUND('[125]Presupuesto - OBRA'!F310*$H$4,0)</f>
        <v>18695759</v>
      </c>
      <c r="G310" s="157">
        <f t="shared" si="33"/>
        <v>18695759</v>
      </c>
      <c r="H310" s="441">
        <f>G310-'[125]Presupuesto - OBRA'!G310</f>
        <v>-284707</v>
      </c>
      <c r="I310" s="456">
        <f>F310/'[125]Presupuesto - OBRA'!F310</f>
        <v>0.98499999947314254</v>
      </c>
      <c r="J310" s="86">
        <f>'Presupuesto Oficial - OBRA'!E310</f>
        <v>1</v>
      </c>
      <c r="K310" s="457">
        <f t="shared" si="28"/>
        <v>0</v>
      </c>
    </row>
    <row r="311" spans="1:11" ht="30" customHeight="1" x14ac:dyDescent="0.25">
      <c r="A311" s="81"/>
      <c r="B311" s="158" t="s">
        <v>681</v>
      </c>
      <c r="C311" s="128" t="s">
        <v>640</v>
      </c>
      <c r="D311" s="126" t="s">
        <v>627</v>
      </c>
      <c r="E311" s="89">
        <v>1</v>
      </c>
      <c r="F311" s="464">
        <f>ROUND('[125]Presupuesto - OBRA'!F311*$H$4,0)</f>
        <v>76184833</v>
      </c>
      <c r="G311" s="157">
        <f t="shared" si="33"/>
        <v>76184833</v>
      </c>
      <c r="H311" s="441">
        <f>G311-'[125]Presupuesto - OBRA'!G311</f>
        <v>-1160175</v>
      </c>
      <c r="I311" s="456">
        <f>F311/'[125]Presupuesto - OBRA'!F311</f>
        <v>0.98500000155148992</v>
      </c>
      <c r="J311" s="86">
        <f>'Presupuesto Oficial - OBRA'!E311</f>
        <v>1</v>
      </c>
      <c r="K311" s="457">
        <f t="shared" si="28"/>
        <v>0</v>
      </c>
    </row>
    <row r="312" spans="1:11" ht="31.5" x14ac:dyDescent="0.25">
      <c r="A312" s="81"/>
      <c r="B312" s="158" t="s">
        <v>682</v>
      </c>
      <c r="C312" s="128" t="s">
        <v>641</v>
      </c>
      <c r="D312" s="126" t="s">
        <v>627</v>
      </c>
      <c r="E312" s="89">
        <v>6</v>
      </c>
      <c r="F312" s="464">
        <f>ROUND('[125]Presupuesto - OBRA'!F312*$H$4,0)</f>
        <v>9904028</v>
      </c>
      <c r="G312" s="157">
        <f t="shared" si="33"/>
        <v>59424168</v>
      </c>
      <c r="H312" s="441">
        <f>G312-'[125]Presupuesto - OBRA'!G312</f>
        <v>-904938</v>
      </c>
      <c r="I312" s="456">
        <f>F312/'[125]Presupuesto - OBRA'!F312</f>
        <v>0.98499997662819672</v>
      </c>
      <c r="J312" s="86">
        <f>'Presupuesto Oficial - OBRA'!E312</f>
        <v>6</v>
      </c>
      <c r="K312" s="457">
        <f t="shared" si="28"/>
        <v>0</v>
      </c>
    </row>
    <row r="313" spans="1:11" ht="31.5" x14ac:dyDescent="0.25">
      <c r="A313" s="81"/>
      <c r="B313" s="158" t="s">
        <v>683</v>
      </c>
      <c r="C313" s="128" t="s">
        <v>642</v>
      </c>
      <c r="D313" s="126" t="s">
        <v>627</v>
      </c>
      <c r="E313" s="89">
        <v>5</v>
      </c>
      <c r="F313" s="464">
        <f>ROUND('[125]Presupuesto - OBRA'!F313*$H$4,0)</f>
        <v>35349763</v>
      </c>
      <c r="G313" s="157">
        <f t="shared" si="33"/>
        <v>176748815</v>
      </c>
      <c r="H313" s="441">
        <f>G313-'[125]Presupuesto - OBRA'!G313</f>
        <v>-2691605</v>
      </c>
      <c r="I313" s="456">
        <f>F313/'[125]Presupuesto - OBRA'!F313</f>
        <v>0.98500000724474457</v>
      </c>
      <c r="J313" s="86">
        <f>'Presupuesto Oficial - OBRA'!E313</f>
        <v>5</v>
      </c>
      <c r="K313" s="457">
        <f t="shared" si="28"/>
        <v>0</v>
      </c>
    </row>
    <row r="314" spans="1:11" ht="31.5" x14ac:dyDescent="0.25">
      <c r="A314" s="81"/>
      <c r="B314" s="158" t="s">
        <v>684</v>
      </c>
      <c r="C314" s="128" t="s">
        <v>643</v>
      </c>
      <c r="D314" s="126" t="s">
        <v>627</v>
      </c>
      <c r="E314" s="89">
        <v>3</v>
      </c>
      <c r="F314" s="464">
        <f>ROUND('[125]Presupuesto - OBRA'!F314*$H$4,0)</f>
        <v>20985113</v>
      </c>
      <c r="G314" s="157">
        <f t="shared" si="33"/>
        <v>62955339</v>
      </c>
      <c r="H314" s="441">
        <f>G314-'[125]Presupuesto - OBRA'!G314</f>
        <v>-958710</v>
      </c>
      <c r="I314" s="456">
        <f>F314/'[125]Presupuesto - OBRA'!F314</f>
        <v>0.98500001149981908</v>
      </c>
      <c r="J314" s="86">
        <f>'Presupuesto Oficial - OBRA'!E314</f>
        <v>3</v>
      </c>
      <c r="K314" s="457">
        <f t="shared" si="28"/>
        <v>0</v>
      </c>
    </row>
    <row r="315" spans="1:11" ht="31.5" x14ac:dyDescent="0.25">
      <c r="A315" s="81"/>
      <c r="B315" s="158" t="s">
        <v>685</v>
      </c>
      <c r="C315" s="128" t="s">
        <v>644</v>
      </c>
      <c r="D315" s="126" t="s">
        <v>627</v>
      </c>
      <c r="E315" s="89">
        <v>3</v>
      </c>
      <c r="F315" s="464">
        <f>ROUND('[125]Presupuesto - OBRA'!F315*$H$4,0)</f>
        <v>11641043</v>
      </c>
      <c r="G315" s="157">
        <f t="shared" si="33"/>
        <v>34923129</v>
      </c>
      <c r="H315" s="441">
        <f>G315-'[125]Presupuesto - OBRA'!G315</f>
        <v>-531825</v>
      </c>
      <c r="I315" s="456">
        <f>F315/'[125]Presupuesto - OBRA'!F315</f>
        <v>0.98499998053868576</v>
      </c>
      <c r="J315" s="86">
        <f>'Presupuesto Oficial - OBRA'!E315</f>
        <v>3</v>
      </c>
      <c r="K315" s="457">
        <f t="shared" si="28"/>
        <v>0</v>
      </c>
    </row>
    <row r="316" spans="1:11" ht="47.25" x14ac:dyDescent="0.25">
      <c r="A316" s="81"/>
      <c r="B316" s="158" t="s">
        <v>686</v>
      </c>
      <c r="C316" s="128" t="s">
        <v>645</v>
      </c>
      <c r="D316" s="126" t="s">
        <v>627</v>
      </c>
      <c r="E316" s="89">
        <v>5</v>
      </c>
      <c r="F316" s="464">
        <f>ROUND('[125]Presupuesto - OBRA'!F316*$H$4,0)</f>
        <v>9010761</v>
      </c>
      <c r="G316" s="157">
        <f t="shared" si="33"/>
        <v>45053805</v>
      </c>
      <c r="H316" s="441">
        <f>G316-'[125]Presupuesto - OBRA'!G316</f>
        <v>-686100</v>
      </c>
      <c r="I316" s="456">
        <f>F316/'[125]Presupuesto - OBRA'!F316</f>
        <v>0.98499996884558461</v>
      </c>
      <c r="J316" s="86">
        <f>'Presupuesto Oficial - OBRA'!E316</f>
        <v>5</v>
      </c>
      <c r="K316" s="457">
        <f t="shared" si="28"/>
        <v>0</v>
      </c>
    </row>
    <row r="317" spans="1:11" ht="30" customHeight="1" x14ac:dyDescent="0.25">
      <c r="A317" s="81"/>
      <c r="B317" s="158" t="s">
        <v>687</v>
      </c>
      <c r="C317" s="128" t="s">
        <v>646</v>
      </c>
      <c r="D317" s="126" t="s">
        <v>627</v>
      </c>
      <c r="E317" s="89">
        <v>1</v>
      </c>
      <c r="F317" s="464">
        <f>ROUND('[125]Presupuesto - OBRA'!F317*$H$4,0)</f>
        <v>6190019</v>
      </c>
      <c r="G317" s="157">
        <f t="shared" si="33"/>
        <v>6190019</v>
      </c>
      <c r="H317" s="441">
        <f>G317-'[125]Presupuesto - OBRA'!G317</f>
        <v>-94264</v>
      </c>
      <c r="I317" s="456">
        <f>F317/'[125]Presupuesto - OBRA'!F317</f>
        <v>0.98500003898615007</v>
      </c>
      <c r="J317" s="86">
        <f>'Presupuesto Oficial - OBRA'!E317</f>
        <v>1</v>
      </c>
      <c r="K317" s="457">
        <f t="shared" si="28"/>
        <v>0</v>
      </c>
    </row>
    <row r="318" spans="1:11" ht="31.5" x14ac:dyDescent="0.25">
      <c r="A318" s="81"/>
      <c r="B318" s="158" t="s">
        <v>688</v>
      </c>
      <c r="C318" s="128" t="s">
        <v>647</v>
      </c>
      <c r="D318" s="126" t="s">
        <v>627</v>
      </c>
      <c r="E318" s="89">
        <v>1</v>
      </c>
      <c r="F318" s="464">
        <f>ROUND('[125]Presupuesto - OBRA'!F318*$H$4,0)</f>
        <v>85707937</v>
      </c>
      <c r="G318" s="157">
        <f t="shared" si="33"/>
        <v>85707937</v>
      </c>
      <c r="H318" s="441">
        <f>G318-'[125]Presupuesto - OBRA'!G318</f>
        <v>-1305197</v>
      </c>
      <c r="I318" s="456">
        <f>F318/'[125]Presupuesto - OBRA'!F318</f>
        <v>0.98500000011492517</v>
      </c>
      <c r="J318" s="86">
        <f>'Presupuesto Oficial - OBRA'!E318</f>
        <v>1</v>
      </c>
      <c r="K318" s="457">
        <f t="shared" si="28"/>
        <v>0</v>
      </c>
    </row>
    <row r="319" spans="1:11" ht="39.75" customHeight="1" thickBot="1" x14ac:dyDescent="0.3">
      <c r="A319" s="81"/>
      <c r="B319" s="158"/>
      <c r="C319" s="101" t="s">
        <v>438</v>
      </c>
      <c r="D319" s="102"/>
      <c r="E319" s="102"/>
      <c r="F319" s="461"/>
      <c r="G319" s="152">
        <f>SUM(G286:G318)</f>
        <v>1241925328</v>
      </c>
      <c r="H319" s="441">
        <f>G319-'[125]Presupuesto - OBRA'!G319</f>
        <v>-18912570</v>
      </c>
      <c r="I319" s="456" t="e">
        <f>F319/'[125]Presupuesto - OBRA'!F319</f>
        <v>#DIV/0!</v>
      </c>
      <c r="J319" s="86">
        <f>'Presupuesto Oficial - OBRA'!E319</f>
        <v>0</v>
      </c>
      <c r="K319" s="457">
        <f t="shared" si="28"/>
        <v>0</v>
      </c>
    </row>
    <row r="320" spans="1:11" ht="30" customHeight="1" thickTop="1" x14ac:dyDescent="0.25">
      <c r="A320" s="81"/>
      <c r="B320" s="159">
        <v>20</v>
      </c>
      <c r="C320" s="82" t="s">
        <v>46</v>
      </c>
      <c r="D320" s="83"/>
      <c r="E320" s="83"/>
      <c r="F320" s="124"/>
      <c r="G320" s="150"/>
      <c r="H320" s="441">
        <f>G320-'[125]Presupuesto - OBRA'!G320</f>
        <v>0</v>
      </c>
      <c r="I320" s="456" t="e">
        <f>F320/'[125]Presupuesto - OBRA'!F320</f>
        <v>#DIV/0!</v>
      </c>
      <c r="J320" s="86">
        <f>'Presupuesto Oficial - OBRA'!E320</f>
        <v>0</v>
      </c>
      <c r="K320" s="457">
        <f t="shared" si="28"/>
        <v>0</v>
      </c>
    </row>
    <row r="321" spans="1:11" ht="33.75" customHeight="1" x14ac:dyDescent="0.25">
      <c r="A321" s="81"/>
      <c r="B321" s="149">
        <v>20.100000000000001</v>
      </c>
      <c r="C321" s="90" t="s">
        <v>439</v>
      </c>
      <c r="D321" s="88" t="s">
        <v>98</v>
      </c>
      <c r="E321" s="89">
        <v>69</v>
      </c>
      <c r="F321" s="124">
        <f>ROUND('[125]Presupuesto - OBRA'!F321*$H$4,0)</f>
        <v>1965853</v>
      </c>
      <c r="G321" s="150">
        <f t="shared" ref="G321" si="34">F321*E321</f>
        <v>135643857</v>
      </c>
      <c r="H321" s="441">
        <f>G321-'[125]Presupuesto - OBRA'!G321</f>
        <v>-2065653</v>
      </c>
      <c r="I321" s="456">
        <f>F321/'[125]Presupuesto - OBRA'!F321</f>
        <v>0.984999924841792</v>
      </c>
      <c r="J321" s="86">
        <f>'Presupuesto Oficial - OBRA'!E321</f>
        <v>69</v>
      </c>
      <c r="K321" s="457">
        <f t="shared" si="28"/>
        <v>0</v>
      </c>
    </row>
    <row r="322" spans="1:11" ht="30" customHeight="1" thickBot="1" x14ac:dyDescent="0.3">
      <c r="A322" s="81"/>
      <c r="B322" s="151"/>
      <c r="C322" s="101" t="s">
        <v>440</v>
      </c>
      <c r="D322" s="102"/>
      <c r="E322" s="102"/>
      <c r="F322" s="461"/>
      <c r="G322" s="152">
        <f>SUM(G321)</f>
        <v>135643857</v>
      </c>
      <c r="H322" s="441">
        <f>G322-'[125]Presupuesto - OBRA'!G322</f>
        <v>-2065653</v>
      </c>
      <c r="I322" s="456" t="e">
        <f>F322/'[125]Presupuesto - OBRA'!F322</f>
        <v>#DIV/0!</v>
      </c>
      <c r="J322" s="86">
        <f>'Presupuesto Oficial - OBRA'!E322</f>
        <v>0</v>
      </c>
      <c r="K322" s="457">
        <f t="shared" si="28"/>
        <v>0</v>
      </c>
    </row>
    <row r="323" spans="1:11" ht="30" customHeight="1" thickTop="1" x14ac:dyDescent="0.25">
      <c r="A323" s="81"/>
      <c r="B323" s="159">
        <v>21</v>
      </c>
      <c r="C323" s="82" t="s">
        <v>441</v>
      </c>
      <c r="D323" s="83"/>
      <c r="E323" s="83"/>
      <c r="F323" s="124"/>
      <c r="G323" s="150"/>
      <c r="H323" s="441">
        <f>G323-'[125]Presupuesto - OBRA'!G323</f>
        <v>0</v>
      </c>
      <c r="I323" s="456" t="e">
        <f>F323/'[125]Presupuesto - OBRA'!F323</f>
        <v>#DIV/0!</v>
      </c>
      <c r="J323" s="86">
        <f>'Presupuesto Oficial - OBRA'!E323</f>
        <v>0</v>
      </c>
      <c r="K323" s="457">
        <f t="shared" si="28"/>
        <v>0</v>
      </c>
    </row>
    <row r="324" spans="1:11" ht="32.25" customHeight="1" x14ac:dyDescent="0.25">
      <c r="A324" s="81"/>
      <c r="B324" s="153">
        <v>21.1</v>
      </c>
      <c r="C324" s="87" t="s">
        <v>442</v>
      </c>
      <c r="D324" s="88"/>
      <c r="E324" s="89"/>
      <c r="F324" s="124"/>
      <c r="G324" s="150"/>
      <c r="H324" s="441">
        <f>G324-'[125]Presupuesto - OBRA'!G324</f>
        <v>0</v>
      </c>
      <c r="I324" s="456" t="e">
        <f>F324/'[125]Presupuesto - OBRA'!F324</f>
        <v>#DIV/0!</v>
      </c>
      <c r="J324" s="86">
        <f>'Presupuesto Oficial - OBRA'!E324</f>
        <v>0</v>
      </c>
      <c r="K324" s="457">
        <f t="shared" si="28"/>
        <v>0</v>
      </c>
    </row>
    <row r="325" spans="1:11" ht="45" x14ac:dyDescent="0.25">
      <c r="A325" s="81"/>
      <c r="B325" s="494" t="s">
        <v>759</v>
      </c>
      <c r="C325" s="495" t="s">
        <v>748</v>
      </c>
      <c r="D325" s="489" t="s">
        <v>59</v>
      </c>
      <c r="E325" s="484">
        <v>117</v>
      </c>
      <c r="F325" s="490">
        <f>ROUND('[125]Presupuesto - OBRA'!F325*$H$4,0)</f>
        <v>890020</v>
      </c>
      <c r="G325" s="486">
        <f t="shared" ref="G325:G331" si="35">F325*E325</f>
        <v>104132340</v>
      </c>
      <c r="H325" s="441">
        <f>G325-'[125]Presupuesto - OBRA'!G325</f>
        <v>-1585818</v>
      </c>
      <c r="I325" s="456">
        <f>F325/'[125]Presupuesto - OBRA'!F325</f>
        <v>0.98499956838067493</v>
      </c>
      <c r="J325" s="86">
        <f>'Presupuesto Oficial - OBRA'!E325</f>
        <v>117</v>
      </c>
      <c r="K325" s="457">
        <f t="shared" si="28"/>
        <v>0</v>
      </c>
    </row>
    <row r="326" spans="1:11" ht="45.75" customHeight="1" x14ac:dyDescent="0.25">
      <c r="A326" s="81"/>
      <c r="B326" s="496" t="s">
        <v>760</v>
      </c>
      <c r="C326" s="144" t="s">
        <v>747</v>
      </c>
      <c r="D326" s="467" t="s">
        <v>59</v>
      </c>
      <c r="E326" s="468">
        <v>233</v>
      </c>
      <c r="F326" s="469">
        <f>ROUND('[125]Presupuesto - OBRA'!F326*$H$4,0)</f>
        <v>62651</v>
      </c>
      <c r="G326" s="470">
        <f t="shared" si="35"/>
        <v>14597683</v>
      </c>
      <c r="H326" s="441">
        <f>G326-'[125]Presupuesto - OBRA'!G326</f>
        <v>-222282</v>
      </c>
      <c r="I326" s="456">
        <f>F326/'[125]Presupuesto - OBRA'!F326</f>
        <v>0.98500117915258234</v>
      </c>
      <c r="J326" s="86">
        <f>'Presupuesto Oficial - OBRA'!E326</f>
        <v>233</v>
      </c>
      <c r="K326" s="457">
        <f t="shared" si="28"/>
        <v>0</v>
      </c>
    </row>
    <row r="327" spans="1:11" ht="45.75" customHeight="1" x14ac:dyDescent="0.25">
      <c r="A327" s="81"/>
      <c r="B327" s="160" t="s">
        <v>761</v>
      </c>
      <c r="C327" s="144" t="s">
        <v>746</v>
      </c>
      <c r="D327" s="88" t="s">
        <v>59</v>
      </c>
      <c r="E327" s="89">
        <v>92.8</v>
      </c>
      <c r="F327" s="124">
        <f>ROUND('[125]Presupuesto - OBRA'!F327*$H$4,0)</f>
        <v>48009</v>
      </c>
      <c r="G327" s="150">
        <f t="shared" si="35"/>
        <v>4455235.2</v>
      </c>
      <c r="H327" s="441">
        <f>G327-'[125]Presupuesto - OBRA'!G327</f>
        <v>-67836.799999999814</v>
      </c>
      <c r="I327" s="456">
        <f>F327/'[125]Presupuesto - OBRA'!F327</f>
        <v>0.98500205170291344</v>
      </c>
      <c r="J327" s="86">
        <f>'Presupuesto Oficial - OBRA'!E327</f>
        <v>92.8</v>
      </c>
      <c r="K327" s="457">
        <f t="shared" si="28"/>
        <v>0</v>
      </c>
    </row>
    <row r="328" spans="1:11" ht="45.75" customHeight="1" x14ac:dyDescent="0.25">
      <c r="A328" s="81"/>
      <c r="B328" s="160" t="s">
        <v>762</v>
      </c>
      <c r="C328" s="144" t="s">
        <v>745</v>
      </c>
      <c r="D328" s="88" t="s">
        <v>59</v>
      </c>
      <c r="E328" s="89">
        <v>10</v>
      </c>
      <c r="F328" s="124">
        <f>ROUND('[125]Presupuesto - OBRA'!F328*$H$4,0)</f>
        <v>40999</v>
      </c>
      <c r="G328" s="150">
        <f t="shared" si="35"/>
        <v>409990</v>
      </c>
      <c r="H328" s="441">
        <f>G328-'[125]Presupuesto - OBRA'!G328</f>
        <v>-6240</v>
      </c>
      <c r="I328" s="456">
        <f>F328/'[125]Presupuesto - OBRA'!F328</f>
        <v>0.98500828868654344</v>
      </c>
      <c r="J328" s="86">
        <f>'Presupuesto Oficial - OBRA'!E328</f>
        <v>10</v>
      </c>
      <c r="K328" s="457">
        <f t="shared" ref="K328:K386" si="36">+ROUND(J328-E328,2)</f>
        <v>0</v>
      </c>
    </row>
    <row r="329" spans="1:11" ht="45.75" customHeight="1" x14ac:dyDescent="0.25">
      <c r="A329" s="81"/>
      <c r="B329" s="160" t="s">
        <v>763</v>
      </c>
      <c r="C329" s="144" t="s">
        <v>744</v>
      </c>
      <c r="D329" s="88" t="s">
        <v>59</v>
      </c>
      <c r="E329" s="89">
        <v>452</v>
      </c>
      <c r="F329" s="124">
        <f>ROUND('[125]Presupuesto - OBRA'!F329*$H$4,0)</f>
        <v>55692</v>
      </c>
      <c r="G329" s="150">
        <f t="shared" si="35"/>
        <v>25172784</v>
      </c>
      <c r="H329" s="441">
        <f>G329-'[125]Presupuesto - OBRA'!G329</f>
        <v>-383296</v>
      </c>
      <c r="I329" s="456">
        <f>F329/'[125]Presupuesto - OBRA'!F329</f>
        <v>0.98500176865935618</v>
      </c>
      <c r="J329" s="86">
        <f>'Presupuesto Oficial - OBRA'!E329</f>
        <v>452</v>
      </c>
      <c r="K329" s="457">
        <f t="shared" si="36"/>
        <v>0</v>
      </c>
    </row>
    <row r="330" spans="1:11" ht="45.75" customHeight="1" x14ac:dyDescent="0.25">
      <c r="A330" s="81"/>
      <c r="B330" s="160" t="s">
        <v>764</v>
      </c>
      <c r="C330" s="144" t="s">
        <v>743</v>
      </c>
      <c r="D330" s="88" t="s">
        <v>59</v>
      </c>
      <c r="E330" s="89">
        <v>10.5</v>
      </c>
      <c r="F330" s="124">
        <f>ROUND('[125]Presupuesto - OBRA'!F330*$H$4,0)</f>
        <v>56215</v>
      </c>
      <c r="G330" s="150">
        <f t="shared" si="35"/>
        <v>590257.5</v>
      </c>
      <c r="H330" s="441">
        <f>G330-'[125]Presupuesto - OBRA'!G330</f>
        <v>-8988.5</v>
      </c>
      <c r="I330" s="456">
        <f>F330/'[125]Presupuesto - OBRA'!F330</f>
        <v>0.9850011389322072</v>
      </c>
      <c r="J330" s="86">
        <f>'Presupuesto Oficial - OBRA'!E330</f>
        <v>10.5</v>
      </c>
      <c r="K330" s="457">
        <f t="shared" si="36"/>
        <v>0</v>
      </c>
    </row>
    <row r="331" spans="1:11" ht="45.75" customHeight="1" x14ac:dyDescent="0.25">
      <c r="A331" s="81"/>
      <c r="B331" s="160" t="s">
        <v>765</v>
      </c>
      <c r="C331" s="107" t="s">
        <v>742</v>
      </c>
      <c r="D331" s="88" t="s">
        <v>59</v>
      </c>
      <c r="E331" s="89">
        <v>11</v>
      </c>
      <c r="F331" s="124">
        <f>ROUND('[125]Presupuesto - OBRA'!F331*$H$4,0)</f>
        <v>61255</v>
      </c>
      <c r="G331" s="150">
        <f t="shared" si="35"/>
        <v>673805</v>
      </c>
      <c r="H331" s="441">
        <f>G331-'[125]Presupuesto - OBRA'!G331</f>
        <v>-10263</v>
      </c>
      <c r="I331" s="456">
        <f>F331/'[125]Presupuesto - OBRA'!F331</f>
        <v>0.98499710555091013</v>
      </c>
      <c r="J331" s="86">
        <f>'Presupuesto Oficial - OBRA'!E331</f>
        <v>11</v>
      </c>
      <c r="K331" s="457">
        <f t="shared" si="36"/>
        <v>0</v>
      </c>
    </row>
    <row r="332" spans="1:11" ht="32.25" customHeight="1" x14ac:dyDescent="0.25">
      <c r="A332" s="81"/>
      <c r="B332" s="154" t="s">
        <v>689</v>
      </c>
      <c r="C332" s="87" t="s">
        <v>443</v>
      </c>
      <c r="D332" s="88"/>
      <c r="E332" s="89"/>
      <c r="F332" s="124"/>
      <c r="G332" s="150">
        <v>0</v>
      </c>
      <c r="H332" s="441">
        <f>G332-'[125]Presupuesto - OBRA'!G332</f>
        <v>0</v>
      </c>
      <c r="I332" s="456" t="e">
        <f>F332/'[125]Presupuesto - OBRA'!F332</f>
        <v>#DIV/0!</v>
      </c>
      <c r="J332" s="86">
        <f>'Presupuesto Oficial - OBRA'!E332</f>
        <v>0</v>
      </c>
      <c r="K332" s="457">
        <f t="shared" si="36"/>
        <v>0</v>
      </c>
    </row>
    <row r="333" spans="1:11" ht="60" x14ac:dyDescent="0.25">
      <c r="A333" s="81"/>
      <c r="B333" s="160" t="s">
        <v>766</v>
      </c>
      <c r="C333" s="107" t="s">
        <v>741</v>
      </c>
      <c r="D333" s="88" t="s">
        <v>98</v>
      </c>
      <c r="E333" s="89">
        <v>2</v>
      </c>
      <c r="F333" s="124">
        <f>ROUND('[125]Presupuesto - OBRA'!F333*$H$4,0)</f>
        <v>11255642</v>
      </c>
      <c r="G333" s="150">
        <f t="shared" ref="G333:G341" si="37">F333*E333</f>
        <v>22511284</v>
      </c>
      <c r="H333" s="441">
        <f>G333-'[125]Presupuesto - OBRA'!G333</f>
        <v>-342812</v>
      </c>
      <c r="I333" s="456">
        <f>F333/'[125]Presupuesto - OBRA'!F333</f>
        <v>0.98499997549673368</v>
      </c>
      <c r="J333" s="86">
        <f>'Presupuesto Oficial - OBRA'!E333</f>
        <v>2</v>
      </c>
      <c r="K333" s="457">
        <f t="shared" si="36"/>
        <v>0</v>
      </c>
    </row>
    <row r="334" spans="1:11" ht="63.75" customHeight="1" x14ac:dyDescent="0.25">
      <c r="A334" s="81"/>
      <c r="B334" s="160" t="s">
        <v>767</v>
      </c>
      <c r="C334" s="107" t="s">
        <v>740</v>
      </c>
      <c r="D334" s="88" t="s">
        <v>98</v>
      </c>
      <c r="E334" s="89">
        <v>5</v>
      </c>
      <c r="F334" s="124">
        <f>ROUND('[125]Presupuesto - OBRA'!F334*$H$4,0)</f>
        <v>775175</v>
      </c>
      <c r="G334" s="150">
        <f t="shared" si="37"/>
        <v>3875875</v>
      </c>
      <c r="H334" s="441">
        <f>G334-'[125]Presupuesto - OBRA'!G334</f>
        <v>-59025</v>
      </c>
      <c r="I334" s="456">
        <f>F334/'[125]Presupuesto - OBRA'!F334</f>
        <v>0.98499961879590336</v>
      </c>
      <c r="J334" s="86">
        <f>'Presupuesto Oficial - OBRA'!E334</f>
        <v>5</v>
      </c>
      <c r="K334" s="457">
        <f t="shared" si="36"/>
        <v>0</v>
      </c>
    </row>
    <row r="335" spans="1:11" ht="63.95" customHeight="1" x14ac:dyDescent="0.25">
      <c r="A335" s="81"/>
      <c r="B335" s="160" t="s">
        <v>768</v>
      </c>
      <c r="C335" s="107" t="s">
        <v>739</v>
      </c>
      <c r="D335" s="88" t="s">
        <v>98</v>
      </c>
      <c r="E335" s="89">
        <v>4</v>
      </c>
      <c r="F335" s="124">
        <f>ROUND('[125]Presupuesto - OBRA'!F335*$H$4,0)</f>
        <v>386317</v>
      </c>
      <c r="G335" s="150">
        <f t="shared" si="37"/>
        <v>1545268</v>
      </c>
      <c r="H335" s="441">
        <f>G335-'[125]Presupuesto - OBRA'!G335</f>
        <v>-23532</v>
      </c>
      <c r="I335" s="456">
        <f>F335/'[125]Presupuesto - OBRA'!F335</f>
        <v>0.98499999999999999</v>
      </c>
      <c r="J335" s="86">
        <f>'Presupuesto Oficial - OBRA'!E335</f>
        <v>4</v>
      </c>
      <c r="K335" s="457">
        <f t="shared" si="36"/>
        <v>0</v>
      </c>
    </row>
    <row r="336" spans="1:11" ht="48.95" customHeight="1" x14ac:dyDescent="0.25">
      <c r="A336" s="81"/>
      <c r="B336" s="160" t="s">
        <v>769</v>
      </c>
      <c r="C336" s="107" t="s">
        <v>738</v>
      </c>
      <c r="D336" s="88" t="s">
        <v>444</v>
      </c>
      <c r="E336" s="89">
        <v>20</v>
      </c>
      <c r="F336" s="124">
        <f>ROUND('[125]Presupuesto - OBRA'!F336*$H$4,0)</f>
        <v>2992222</v>
      </c>
      <c r="G336" s="150">
        <f t="shared" si="37"/>
        <v>59844440</v>
      </c>
      <c r="H336" s="441">
        <f>G336-'[125]Presupuesto - OBRA'!G336</f>
        <v>-911340</v>
      </c>
      <c r="I336" s="456">
        <f>F336/'[125]Presupuesto - OBRA'!F336</f>
        <v>0.98499994568418014</v>
      </c>
      <c r="J336" s="86">
        <f>'Presupuesto Oficial - OBRA'!E336</f>
        <v>20</v>
      </c>
      <c r="K336" s="457">
        <f t="shared" si="36"/>
        <v>0</v>
      </c>
    </row>
    <row r="337" spans="1:11" s="113" customFormat="1" ht="60" customHeight="1" x14ac:dyDescent="0.25">
      <c r="A337" s="108"/>
      <c r="B337" s="160" t="s">
        <v>770</v>
      </c>
      <c r="C337" s="109" t="s">
        <v>749</v>
      </c>
      <c r="D337" s="110" t="s">
        <v>98</v>
      </c>
      <c r="E337" s="111">
        <v>25</v>
      </c>
      <c r="F337" s="497">
        <f>ROUND('[125]Presupuesto - OBRA'!F337*$H$4,0)</f>
        <v>956469</v>
      </c>
      <c r="G337" s="161">
        <f t="shared" si="37"/>
        <v>23911725</v>
      </c>
      <c r="H337" s="441">
        <f>G337-'[125]Presupuesto - OBRA'!G337</f>
        <v>-364150</v>
      </c>
      <c r="I337" s="456">
        <f>F337/'[125]Presupuesto - OBRA'!F337</f>
        <v>0.9849995108312265</v>
      </c>
      <c r="J337" s="86">
        <f>'Presupuesto Oficial - OBRA'!E337</f>
        <v>25</v>
      </c>
      <c r="K337" s="457">
        <f t="shared" si="36"/>
        <v>0</v>
      </c>
    </row>
    <row r="338" spans="1:11" ht="42" customHeight="1" x14ac:dyDescent="0.25">
      <c r="A338" s="81"/>
      <c r="B338" s="160" t="s">
        <v>771</v>
      </c>
      <c r="C338" s="107" t="s">
        <v>445</v>
      </c>
      <c r="D338" s="88" t="s">
        <v>98</v>
      </c>
      <c r="E338" s="89">
        <v>60</v>
      </c>
      <c r="F338" s="124">
        <f>ROUND('[125]Presupuesto - OBRA'!F338*$H$4,0)</f>
        <v>2486224</v>
      </c>
      <c r="G338" s="150">
        <f t="shared" si="37"/>
        <v>149173440</v>
      </c>
      <c r="H338" s="441">
        <f>G338-'[125]Presupuesto - OBRA'!G338</f>
        <v>-2271660</v>
      </c>
      <c r="I338" s="456">
        <f>F338/'[125]Presupuesto - OBRA'!F338</f>
        <v>0.98500010895037216</v>
      </c>
      <c r="J338" s="86">
        <f>'Presupuesto Oficial - OBRA'!E338</f>
        <v>60</v>
      </c>
      <c r="K338" s="457">
        <f t="shared" si="36"/>
        <v>0</v>
      </c>
    </row>
    <row r="339" spans="1:11" ht="28.5" customHeight="1" x14ac:dyDescent="0.25">
      <c r="A339" s="81"/>
      <c r="B339" s="154">
        <v>21.3</v>
      </c>
      <c r="C339" s="87" t="s">
        <v>446</v>
      </c>
      <c r="D339" s="88"/>
      <c r="E339" s="89"/>
      <c r="F339" s="124">
        <f>ROUND('[125]Presupuesto - OBRA'!F339*$H$4,0)</f>
        <v>0</v>
      </c>
      <c r="G339" s="150">
        <f t="shared" si="37"/>
        <v>0</v>
      </c>
      <c r="H339" s="441">
        <f>G339-'[125]Presupuesto - OBRA'!G339</f>
        <v>0</v>
      </c>
      <c r="I339" s="456" t="e">
        <f>F339/'[125]Presupuesto - OBRA'!F339</f>
        <v>#DIV/0!</v>
      </c>
      <c r="J339" s="86">
        <f>'Presupuesto Oficial - OBRA'!E339</f>
        <v>0</v>
      </c>
      <c r="K339" s="457">
        <f t="shared" si="36"/>
        <v>0</v>
      </c>
    </row>
    <row r="340" spans="1:11" ht="63.75" customHeight="1" x14ac:dyDescent="0.25">
      <c r="A340" s="81"/>
      <c r="B340" s="149" t="s">
        <v>690</v>
      </c>
      <c r="C340" s="107" t="s">
        <v>736</v>
      </c>
      <c r="D340" s="88" t="s">
        <v>98</v>
      </c>
      <c r="E340" s="89">
        <v>273</v>
      </c>
      <c r="F340" s="124">
        <f>ROUND('[125]Presupuesto - OBRA'!F340*$H$4,0)</f>
        <v>114681</v>
      </c>
      <c r="G340" s="150">
        <f t="shared" si="37"/>
        <v>31307913</v>
      </c>
      <c r="H340" s="441">
        <f>G340-'[125]Presupuesto - OBRA'!G340</f>
        <v>-476658</v>
      </c>
      <c r="I340" s="456">
        <f>F340/'[125]Presupuesto - OBRA'!F340</f>
        <v>0.9850034785745575</v>
      </c>
      <c r="J340" s="86">
        <f>'Presupuesto Oficial - OBRA'!E340</f>
        <v>273</v>
      </c>
      <c r="K340" s="457">
        <f t="shared" si="36"/>
        <v>0</v>
      </c>
    </row>
    <row r="341" spans="1:11" ht="61.5" customHeight="1" x14ac:dyDescent="0.25">
      <c r="A341" s="81"/>
      <c r="B341" s="149" t="s">
        <v>691</v>
      </c>
      <c r="C341" s="107" t="s">
        <v>737</v>
      </c>
      <c r="D341" s="88" t="s">
        <v>98</v>
      </c>
      <c r="E341" s="89">
        <v>77</v>
      </c>
      <c r="F341" s="124">
        <f>ROUND('[125]Presupuesto - OBRA'!F341*$H$4,0)</f>
        <v>211214</v>
      </c>
      <c r="G341" s="150">
        <f t="shared" si="37"/>
        <v>16263478</v>
      </c>
      <c r="H341" s="441">
        <f>G341-'[125]Presupuesto - OBRA'!G341</f>
        <v>-247632</v>
      </c>
      <c r="I341" s="456">
        <f>F341/'[125]Presupuesto - OBRA'!F341</f>
        <v>0.98500209858695142</v>
      </c>
      <c r="J341" s="86">
        <f>'Presupuesto Oficial - OBRA'!E341</f>
        <v>77</v>
      </c>
      <c r="K341" s="457">
        <f t="shared" si="36"/>
        <v>0</v>
      </c>
    </row>
    <row r="342" spans="1:11" ht="32.25" customHeight="1" x14ac:dyDescent="0.25">
      <c r="A342" s="81"/>
      <c r="B342" s="154" t="s">
        <v>692</v>
      </c>
      <c r="C342" s="87" t="s">
        <v>447</v>
      </c>
      <c r="D342" s="88"/>
      <c r="E342" s="89"/>
      <c r="F342" s="124"/>
      <c r="G342" s="150">
        <v>0</v>
      </c>
      <c r="H342" s="441">
        <f>G342-'[125]Presupuesto - OBRA'!G342</f>
        <v>0</v>
      </c>
      <c r="I342" s="456" t="e">
        <f>F342/'[125]Presupuesto - OBRA'!F342</f>
        <v>#DIV/0!</v>
      </c>
      <c r="J342" s="86">
        <f>'Presupuesto Oficial - OBRA'!E342</f>
        <v>0</v>
      </c>
      <c r="K342" s="457">
        <f t="shared" si="36"/>
        <v>0</v>
      </c>
    </row>
    <row r="343" spans="1:11" ht="32.25" customHeight="1" x14ac:dyDescent="0.25">
      <c r="A343" s="81"/>
      <c r="B343" s="149" t="s">
        <v>693</v>
      </c>
      <c r="C343" s="107" t="s">
        <v>448</v>
      </c>
      <c r="D343" s="88" t="s">
        <v>98</v>
      </c>
      <c r="E343" s="89">
        <v>4</v>
      </c>
      <c r="F343" s="124">
        <f>ROUND('[125]Presupuesto - OBRA'!F343*$H$4,0)</f>
        <v>136817</v>
      </c>
      <c r="G343" s="150">
        <f t="shared" ref="G343:G346" si="38">F343*E343</f>
        <v>547268</v>
      </c>
      <c r="H343" s="441">
        <f>G343-'[125]Presupuesto - OBRA'!G343</f>
        <v>-8332</v>
      </c>
      <c r="I343" s="456">
        <f>F343/'[125]Presupuesto - OBRA'!F343</f>
        <v>0.985003599712023</v>
      </c>
      <c r="J343" s="86">
        <f>'Presupuesto Oficial - OBRA'!E343</f>
        <v>4</v>
      </c>
      <c r="K343" s="457">
        <f t="shared" si="36"/>
        <v>0</v>
      </c>
    </row>
    <row r="344" spans="1:11" ht="32.25" customHeight="1" x14ac:dyDescent="0.25">
      <c r="A344" s="81"/>
      <c r="B344" s="149" t="s">
        <v>694</v>
      </c>
      <c r="C344" s="107" t="s">
        <v>449</v>
      </c>
      <c r="D344" s="88" t="s">
        <v>98</v>
      </c>
      <c r="E344" s="89">
        <v>18</v>
      </c>
      <c r="F344" s="124">
        <f>ROUND('[125]Presupuesto - OBRA'!F344*$H$4,0)</f>
        <v>114706</v>
      </c>
      <c r="G344" s="150">
        <f t="shared" si="38"/>
        <v>2064708</v>
      </c>
      <c r="H344" s="441">
        <f>G344-'[125]Presupuesto - OBRA'!G344</f>
        <v>-31446</v>
      </c>
      <c r="I344" s="456">
        <f>F344/'[125]Presupuesto - OBRA'!F344</f>
        <v>0.98499823963315669</v>
      </c>
      <c r="J344" s="86">
        <f>'Presupuesto Oficial - OBRA'!E344</f>
        <v>18</v>
      </c>
      <c r="K344" s="457">
        <f t="shared" si="36"/>
        <v>0</v>
      </c>
    </row>
    <row r="345" spans="1:11" ht="32.25" customHeight="1" x14ac:dyDescent="0.25">
      <c r="A345" s="81"/>
      <c r="B345" s="149" t="s">
        <v>695</v>
      </c>
      <c r="C345" s="107" t="s">
        <v>450</v>
      </c>
      <c r="D345" s="88" t="s">
        <v>98</v>
      </c>
      <c r="E345" s="89">
        <v>42</v>
      </c>
      <c r="F345" s="124">
        <f>ROUND('[125]Presupuesto - OBRA'!F345*$H$4,0)</f>
        <v>43617</v>
      </c>
      <c r="G345" s="150">
        <f t="shared" si="38"/>
        <v>1831914</v>
      </c>
      <c r="H345" s="441">
        <f>G345-'[125]Presupuesto - OBRA'!G345</f>
        <v>-27888</v>
      </c>
      <c r="I345" s="456">
        <f>F345/'[125]Presupuesto - OBRA'!F345</f>
        <v>0.98500485535557014</v>
      </c>
      <c r="J345" s="86">
        <f>'Presupuesto Oficial - OBRA'!E345</f>
        <v>42</v>
      </c>
      <c r="K345" s="457">
        <f t="shared" si="36"/>
        <v>0</v>
      </c>
    </row>
    <row r="346" spans="1:11" ht="32.25" customHeight="1" x14ac:dyDescent="0.25">
      <c r="A346" s="81"/>
      <c r="B346" s="149" t="s">
        <v>696</v>
      </c>
      <c r="C346" s="107" t="s">
        <v>451</v>
      </c>
      <c r="D346" s="88" t="s">
        <v>98</v>
      </c>
      <c r="E346" s="89">
        <v>502</v>
      </c>
      <c r="F346" s="124">
        <f>ROUND('[125]Presupuesto - OBRA'!F346*$H$4,0)</f>
        <v>40678</v>
      </c>
      <c r="G346" s="150">
        <f t="shared" si="38"/>
        <v>20420356</v>
      </c>
      <c r="H346" s="441">
        <f>G346-'[125]Presupuesto - OBRA'!G346</f>
        <v>-310738</v>
      </c>
      <c r="I346" s="456">
        <f>F346/'[125]Presupuesto - OBRA'!F346</f>
        <v>0.98501101774947331</v>
      </c>
      <c r="J346" s="86">
        <f>'Presupuesto Oficial - OBRA'!E346</f>
        <v>502</v>
      </c>
      <c r="K346" s="457">
        <f t="shared" si="36"/>
        <v>0</v>
      </c>
    </row>
    <row r="347" spans="1:11" ht="32.25" customHeight="1" x14ac:dyDescent="0.25">
      <c r="A347" s="81"/>
      <c r="B347" s="154" t="s">
        <v>697</v>
      </c>
      <c r="C347" s="87" t="s">
        <v>452</v>
      </c>
      <c r="D347" s="88"/>
      <c r="E347" s="89"/>
      <c r="F347" s="124"/>
      <c r="G347" s="150">
        <v>0</v>
      </c>
      <c r="H347" s="441">
        <f>G347-'[125]Presupuesto - OBRA'!G347</f>
        <v>0</v>
      </c>
      <c r="I347" s="456" t="e">
        <f>F347/'[125]Presupuesto - OBRA'!F347</f>
        <v>#DIV/0!</v>
      </c>
      <c r="J347" s="86">
        <f>'Presupuesto Oficial - OBRA'!E347</f>
        <v>0</v>
      </c>
      <c r="K347" s="457">
        <f t="shared" si="36"/>
        <v>0</v>
      </c>
    </row>
    <row r="348" spans="1:11" ht="15.75" x14ac:dyDescent="0.25">
      <c r="A348" s="81"/>
      <c r="B348" s="149" t="s">
        <v>698</v>
      </c>
      <c r="C348" s="107" t="s">
        <v>735</v>
      </c>
      <c r="D348" s="88" t="s">
        <v>98</v>
      </c>
      <c r="E348" s="89">
        <v>70</v>
      </c>
      <c r="F348" s="124">
        <f>ROUND('[125]Presupuesto - OBRA'!F348*$H$4,0)</f>
        <v>160831</v>
      </c>
      <c r="G348" s="150">
        <f t="shared" ref="G348:G355" si="39">F348*E348</f>
        <v>11258170</v>
      </c>
      <c r="H348" s="441">
        <f>G348-'[125]Presupuesto - OBRA'!G348</f>
        <v>-171430</v>
      </c>
      <c r="I348" s="456">
        <f>F348/'[125]Presupuesto - OBRA'!F348</f>
        <v>0.98500122488975994</v>
      </c>
      <c r="J348" s="86">
        <f>'Presupuesto Oficial - OBRA'!E348</f>
        <v>70</v>
      </c>
      <c r="K348" s="457">
        <f t="shared" si="36"/>
        <v>0</v>
      </c>
    </row>
    <row r="349" spans="1:11" ht="15.75" x14ac:dyDescent="0.25">
      <c r="A349" s="81"/>
      <c r="B349" s="149" t="s">
        <v>699</v>
      </c>
      <c r="C349" s="107" t="s">
        <v>734</v>
      </c>
      <c r="D349" s="88" t="s">
        <v>98</v>
      </c>
      <c r="E349" s="89">
        <v>5</v>
      </c>
      <c r="F349" s="124">
        <f>ROUND('[125]Presupuesto - OBRA'!F349*$H$4,0)</f>
        <v>248681</v>
      </c>
      <c r="G349" s="150">
        <f t="shared" si="39"/>
        <v>1243405</v>
      </c>
      <c r="H349" s="441">
        <f>G349-'[125]Presupuesto - OBRA'!G349</f>
        <v>-18935</v>
      </c>
      <c r="I349" s="456">
        <f>F349/'[125]Presupuesto - OBRA'!F349</f>
        <v>0.98500007921796029</v>
      </c>
      <c r="J349" s="86">
        <f>'Presupuesto Oficial - OBRA'!E349</f>
        <v>5</v>
      </c>
      <c r="K349" s="457">
        <f t="shared" si="36"/>
        <v>0</v>
      </c>
    </row>
    <row r="350" spans="1:11" ht="37.5" customHeight="1" x14ac:dyDescent="0.25">
      <c r="A350" s="81"/>
      <c r="B350" s="149" t="s">
        <v>700</v>
      </c>
      <c r="C350" s="107" t="s">
        <v>733</v>
      </c>
      <c r="D350" s="88" t="s">
        <v>98</v>
      </c>
      <c r="E350" s="89">
        <v>18</v>
      </c>
      <c r="F350" s="124">
        <f>ROUND('[125]Presupuesto - OBRA'!F350*$H$4,0)</f>
        <v>326011</v>
      </c>
      <c r="G350" s="150">
        <f t="shared" si="39"/>
        <v>5868198</v>
      </c>
      <c r="H350" s="441">
        <f>G350-'[125]Presupuesto - OBRA'!G350</f>
        <v>-89370</v>
      </c>
      <c r="I350" s="456">
        <f>F350/'[125]Presupuesto - OBRA'!F350</f>
        <v>0.98499891230784109</v>
      </c>
      <c r="J350" s="86">
        <f>'Presupuesto Oficial - OBRA'!E350</f>
        <v>18</v>
      </c>
      <c r="K350" s="457">
        <f t="shared" si="36"/>
        <v>0</v>
      </c>
    </row>
    <row r="351" spans="1:11" ht="42.75" customHeight="1" x14ac:dyDescent="0.25">
      <c r="A351" s="81"/>
      <c r="B351" s="149" t="s">
        <v>701</v>
      </c>
      <c r="C351" s="107" t="s">
        <v>732</v>
      </c>
      <c r="D351" s="88" t="s">
        <v>98</v>
      </c>
      <c r="E351" s="89">
        <v>29</v>
      </c>
      <c r="F351" s="124">
        <f>ROUND('[125]Presupuesto - OBRA'!F351*$H$4,0)</f>
        <v>495269</v>
      </c>
      <c r="G351" s="150">
        <f t="shared" si="39"/>
        <v>14362801</v>
      </c>
      <c r="H351" s="441">
        <f>G351-'[125]Presupuesto - OBRA'!G351</f>
        <v>-218718</v>
      </c>
      <c r="I351" s="456">
        <f>F351/'[125]Presupuesto - OBRA'!F351</f>
        <v>0.98500032815511196</v>
      </c>
      <c r="J351" s="86">
        <f>'Presupuesto Oficial - OBRA'!E351</f>
        <v>29</v>
      </c>
      <c r="K351" s="457">
        <f t="shared" si="36"/>
        <v>0</v>
      </c>
    </row>
    <row r="352" spans="1:11" ht="39.75" customHeight="1" x14ac:dyDescent="0.25">
      <c r="A352" s="81"/>
      <c r="B352" s="149" t="s">
        <v>702</v>
      </c>
      <c r="C352" s="107" t="s">
        <v>731</v>
      </c>
      <c r="D352" s="88" t="s">
        <v>98</v>
      </c>
      <c r="E352" s="89">
        <v>1000</v>
      </c>
      <c r="F352" s="124">
        <f>ROUND('[125]Presupuesto - OBRA'!F352*$H$4,0)</f>
        <v>250480</v>
      </c>
      <c r="G352" s="150">
        <f t="shared" si="39"/>
        <v>250480000</v>
      </c>
      <c r="H352" s="441">
        <f>G352-'[125]Presupuesto - OBRA'!G352</f>
        <v>-3814000</v>
      </c>
      <c r="I352" s="456">
        <f>F352/'[125]Presupuesto - OBRA'!F352</f>
        <v>0.98500161230701466</v>
      </c>
      <c r="J352" s="86">
        <f>'Presupuesto Oficial - OBRA'!E352</f>
        <v>1000</v>
      </c>
      <c r="K352" s="457">
        <f t="shared" si="36"/>
        <v>0</v>
      </c>
    </row>
    <row r="353" spans="1:11" ht="82.5" customHeight="1" x14ac:dyDescent="0.25">
      <c r="A353" s="81"/>
      <c r="B353" s="149" t="s">
        <v>703</v>
      </c>
      <c r="C353" s="109" t="s">
        <v>453</v>
      </c>
      <c r="D353" s="88" t="s">
        <v>98</v>
      </c>
      <c r="E353" s="89">
        <v>50</v>
      </c>
      <c r="F353" s="124">
        <f>ROUND('[125]Presupuesto - OBRA'!F353*$H$4,0)</f>
        <v>5918966</v>
      </c>
      <c r="G353" s="150">
        <f t="shared" si="39"/>
        <v>295948300</v>
      </c>
      <c r="H353" s="441">
        <f>G353-'[125]Presupuesto - OBRA'!G353</f>
        <v>-4506850</v>
      </c>
      <c r="I353" s="456">
        <f>F353/'[125]Presupuesto - OBRA'!F353</f>
        <v>0.98499992428154415</v>
      </c>
      <c r="J353" s="86">
        <f>'Presupuesto Oficial - OBRA'!E353</f>
        <v>50</v>
      </c>
      <c r="K353" s="457">
        <f t="shared" si="36"/>
        <v>0</v>
      </c>
    </row>
    <row r="354" spans="1:11" ht="30" x14ac:dyDescent="0.25">
      <c r="A354" s="81"/>
      <c r="B354" s="149" t="s">
        <v>704</v>
      </c>
      <c r="C354" s="107" t="s">
        <v>730</v>
      </c>
      <c r="D354" s="88" t="s">
        <v>98</v>
      </c>
      <c r="E354" s="89">
        <v>80</v>
      </c>
      <c r="F354" s="124">
        <f>ROUND('[125]Presupuesto - OBRA'!F354*$H$4,0)</f>
        <v>5025157</v>
      </c>
      <c r="G354" s="150">
        <f t="shared" si="39"/>
        <v>402012560</v>
      </c>
      <c r="H354" s="441">
        <f>G354-'[125]Presupuesto - OBRA'!G354</f>
        <v>-6122000</v>
      </c>
      <c r="I354" s="456">
        <f>F354/'[125]Presupuesto - OBRA'!F354</f>
        <v>0.98500004508317063</v>
      </c>
      <c r="J354" s="86">
        <f>'Presupuesto Oficial - OBRA'!E354</f>
        <v>80</v>
      </c>
      <c r="K354" s="457">
        <f t="shared" si="36"/>
        <v>0</v>
      </c>
    </row>
    <row r="355" spans="1:11" ht="31.5" customHeight="1" x14ac:dyDescent="0.25">
      <c r="A355" s="81"/>
      <c r="B355" s="149" t="s">
        <v>705</v>
      </c>
      <c r="C355" s="107" t="s">
        <v>729</v>
      </c>
      <c r="D355" s="88" t="s">
        <v>98</v>
      </c>
      <c r="E355" s="89">
        <v>10</v>
      </c>
      <c r="F355" s="124">
        <f>ROUND('[125]Presupuesto - OBRA'!F355*$H$4,0)</f>
        <v>4665584</v>
      </c>
      <c r="G355" s="150">
        <f t="shared" si="39"/>
        <v>46655840</v>
      </c>
      <c r="H355" s="441">
        <f>G355-'[125]Presupuesto - OBRA'!G355</f>
        <v>-710490</v>
      </c>
      <c r="I355" s="456">
        <f>F355/'[125]Presupuesto - OBRA'!F355</f>
        <v>0.98500010450461328</v>
      </c>
      <c r="J355" s="86">
        <f>'Presupuesto Oficial - OBRA'!E355</f>
        <v>10</v>
      </c>
      <c r="K355" s="457">
        <f t="shared" si="36"/>
        <v>0</v>
      </c>
    </row>
    <row r="356" spans="1:11" ht="32.25" customHeight="1" x14ac:dyDescent="0.25">
      <c r="A356" s="81"/>
      <c r="B356" s="154" t="s">
        <v>706</v>
      </c>
      <c r="C356" s="87" t="s">
        <v>454</v>
      </c>
      <c r="D356" s="88"/>
      <c r="E356" s="89"/>
      <c r="F356" s="124"/>
      <c r="G356" s="150">
        <v>0</v>
      </c>
      <c r="H356" s="441">
        <f>G356-'[125]Presupuesto - OBRA'!G356</f>
        <v>0</v>
      </c>
      <c r="I356" s="456" t="e">
        <f>F356/'[125]Presupuesto - OBRA'!F356</f>
        <v>#DIV/0!</v>
      </c>
      <c r="J356" s="86">
        <f>'Presupuesto Oficial - OBRA'!E356</f>
        <v>0</v>
      </c>
      <c r="K356" s="457">
        <f t="shared" si="36"/>
        <v>0</v>
      </c>
    </row>
    <row r="357" spans="1:11" ht="39.75" customHeight="1" x14ac:dyDescent="0.25">
      <c r="A357" s="81"/>
      <c r="B357" s="149" t="s">
        <v>707</v>
      </c>
      <c r="C357" s="90" t="s">
        <v>455</v>
      </c>
      <c r="D357" s="88" t="s">
        <v>98</v>
      </c>
      <c r="E357" s="89">
        <v>22</v>
      </c>
      <c r="F357" s="124">
        <f>ROUND('[125]Presupuesto - OBRA'!F357*$H$4,0)</f>
        <v>2021624</v>
      </c>
      <c r="G357" s="150">
        <f t="shared" ref="G357" si="40">F357*E357</f>
        <v>44475728</v>
      </c>
      <c r="H357" s="441">
        <f>G357-'[125]Presupuesto - OBRA'!G357</f>
        <v>-677292</v>
      </c>
      <c r="I357" s="456">
        <f>F357/'[125]Presupuesto - OBRA'!F357</f>
        <v>0.98500007308481252</v>
      </c>
      <c r="J357" s="86">
        <f>'Presupuesto Oficial - OBRA'!E357</f>
        <v>22</v>
      </c>
      <c r="K357" s="457">
        <f t="shared" si="36"/>
        <v>0</v>
      </c>
    </row>
    <row r="358" spans="1:11" ht="32.25" customHeight="1" x14ac:dyDescent="0.25">
      <c r="A358" s="81"/>
      <c r="B358" s="154" t="s">
        <v>709</v>
      </c>
      <c r="C358" s="87" t="s">
        <v>456</v>
      </c>
      <c r="D358" s="88"/>
      <c r="E358" s="89"/>
      <c r="F358" s="124"/>
      <c r="G358" s="150">
        <v>0</v>
      </c>
      <c r="H358" s="441">
        <f>G358-'[125]Presupuesto - OBRA'!G358</f>
        <v>0</v>
      </c>
      <c r="I358" s="456" t="e">
        <f>F358/'[125]Presupuesto - OBRA'!F358</f>
        <v>#DIV/0!</v>
      </c>
      <c r="J358" s="86">
        <f>'Presupuesto Oficial - OBRA'!E358</f>
        <v>0</v>
      </c>
      <c r="K358" s="457">
        <f t="shared" si="36"/>
        <v>0</v>
      </c>
    </row>
    <row r="359" spans="1:11" ht="32.25" customHeight="1" x14ac:dyDescent="0.25">
      <c r="A359" s="81"/>
      <c r="B359" s="149" t="s">
        <v>708</v>
      </c>
      <c r="C359" s="90" t="s">
        <v>457</v>
      </c>
      <c r="D359" s="88" t="s">
        <v>98</v>
      </c>
      <c r="E359" s="89">
        <v>2268</v>
      </c>
      <c r="F359" s="124">
        <f>ROUND('[125]Presupuesto - OBRA'!F359*$H$4,0)</f>
        <v>24438</v>
      </c>
      <c r="G359" s="150">
        <f t="shared" ref="G359:G360" si="41">F359*E359</f>
        <v>55425384</v>
      </c>
      <c r="H359" s="441">
        <f>G359-'[125]Presupuesto - OBRA'!G359</f>
        <v>-843696</v>
      </c>
      <c r="I359" s="456">
        <f>F359/'[125]Presupuesto - OBRA'!F359</f>
        <v>0.98500604594921404</v>
      </c>
      <c r="J359" s="86">
        <f>'Presupuesto Oficial - OBRA'!E359</f>
        <v>2268</v>
      </c>
      <c r="K359" s="457">
        <f t="shared" si="36"/>
        <v>0</v>
      </c>
    </row>
    <row r="360" spans="1:11" ht="32.25" customHeight="1" x14ac:dyDescent="0.25">
      <c r="A360" s="81"/>
      <c r="B360" s="149" t="s">
        <v>710</v>
      </c>
      <c r="C360" s="90" t="s">
        <v>458</v>
      </c>
      <c r="D360" s="88" t="s">
        <v>98</v>
      </c>
      <c r="E360" s="89">
        <v>100</v>
      </c>
      <c r="F360" s="124">
        <f>ROUND('[125]Presupuesto - OBRA'!F360*$H$4,0)</f>
        <v>44158</v>
      </c>
      <c r="G360" s="150">
        <f t="shared" si="41"/>
        <v>4415800</v>
      </c>
      <c r="H360" s="441">
        <f>G360-'[125]Presupuesto - OBRA'!G360</f>
        <v>-67200</v>
      </c>
      <c r="I360" s="456">
        <f>F360/'[125]Presupuesto - OBRA'!F360</f>
        <v>0.98501003792103503</v>
      </c>
      <c r="J360" s="86">
        <f>'Presupuesto Oficial - OBRA'!E360</f>
        <v>100</v>
      </c>
      <c r="K360" s="457">
        <f t="shared" si="36"/>
        <v>0</v>
      </c>
    </row>
    <row r="361" spans="1:11" ht="32.25" customHeight="1" x14ac:dyDescent="0.25">
      <c r="A361" s="81"/>
      <c r="B361" s="154" t="s">
        <v>711</v>
      </c>
      <c r="C361" s="87" t="s">
        <v>459</v>
      </c>
      <c r="D361" s="88"/>
      <c r="E361" s="89"/>
      <c r="F361" s="124"/>
      <c r="G361" s="150">
        <v>0</v>
      </c>
      <c r="H361" s="441">
        <f>G361-'[125]Presupuesto - OBRA'!G361</f>
        <v>0</v>
      </c>
      <c r="I361" s="456" t="e">
        <f>F361/'[125]Presupuesto - OBRA'!F361</f>
        <v>#DIV/0!</v>
      </c>
      <c r="J361" s="86">
        <f>'Presupuesto Oficial - OBRA'!E361</f>
        <v>0</v>
      </c>
      <c r="K361" s="457">
        <f t="shared" si="36"/>
        <v>0</v>
      </c>
    </row>
    <row r="362" spans="1:11" s="113" customFormat="1" ht="81.75" customHeight="1" x14ac:dyDescent="0.25">
      <c r="A362" s="108"/>
      <c r="B362" s="162" t="s">
        <v>712</v>
      </c>
      <c r="C362" s="114" t="s">
        <v>625</v>
      </c>
      <c r="D362" s="110" t="s">
        <v>98</v>
      </c>
      <c r="E362" s="111">
        <v>10</v>
      </c>
      <c r="F362" s="497">
        <f>ROUND('[125]Presupuesto - OBRA'!F362*$H$4,0)</f>
        <v>6738805</v>
      </c>
      <c r="G362" s="161">
        <f t="shared" ref="G362:G364" si="42">F362*E362</f>
        <v>67388050</v>
      </c>
      <c r="H362" s="441">
        <f>G362-'[125]Presupuesto - OBRA'!G362</f>
        <v>-1026210</v>
      </c>
      <c r="I362" s="456">
        <f>F362/'[125]Presupuesto - OBRA'!F362</f>
        <v>0.9850000570056594</v>
      </c>
      <c r="J362" s="86">
        <f>'Presupuesto Oficial - OBRA'!E362</f>
        <v>10</v>
      </c>
      <c r="K362" s="457">
        <f t="shared" si="36"/>
        <v>0</v>
      </c>
    </row>
    <row r="363" spans="1:11" ht="32.25" customHeight="1" x14ac:dyDescent="0.25">
      <c r="A363" s="81"/>
      <c r="B363" s="149" t="s">
        <v>713</v>
      </c>
      <c r="C363" s="90" t="s">
        <v>460</v>
      </c>
      <c r="D363" s="88" t="s">
        <v>98</v>
      </c>
      <c r="E363" s="89">
        <v>50</v>
      </c>
      <c r="F363" s="124">
        <f>ROUND('[125]Presupuesto - OBRA'!F363*$H$4,0)</f>
        <v>619895</v>
      </c>
      <c r="G363" s="150">
        <f t="shared" si="42"/>
        <v>30994750</v>
      </c>
      <c r="H363" s="441">
        <f>G363-'[125]Presupuesto - OBRA'!G363</f>
        <v>-472000</v>
      </c>
      <c r="I363" s="456">
        <f>F363/'[125]Presupuesto - OBRA'!F363</f>
        <v>0.98500003972447103</v>
      </c>
      <c r="J363" s="86">
        <f>'Presupuesto Oficial - OBRA'!E363</f>
        <v>50</v>
      </c>
      <c r="K363" s="457">
        <f t="shared" si="36"/>
        <v>0</v>
      </c>
    </row>
    <row r="364" spans="1:11" ht="32.25" customHeight="1" x14ac:dyDescent="0.25">
      <c r="A364" s="81"/>
      <c r="B364" s="149" t="s">
        <v>714</v>
      </c>
      <c r="C364" s="90" t="s">
        <v>461</v>
      </c>
      <c r="D364" s="88" t="s">
        <v>98</v>
      </c>
      <c r="E364" s="89">
        <v>20</v>
      </c>
      <c r="F364" s="124">
        <f>ROUND('[125]Presupuesto - OBRA'!F364*$H$4,0)</f>
        <v>2372274</v>
      </c>
      <c r="G364" s="150">
        <f t="shared" si="42"/>
        <v>47445480</v>
      </c>
      <c r="H364" s="441">
        <f>G364-'[125]Presupuesto - OBRA'!G364</f>
        <v>-722520</v>
      </c>
      <c r="I364" s="456">
        <f>F364/'[125]Presupuesto - OBRA'!F364</f>
        <v>0.98499999999999999</v>
      </c>
      <c r="J364" s="86">
        <f>'Presupuesto Oficial - OBRA'!E364</f>
        <v>20</v>
      </c>
      <c r="K364" s="457">
        <f t="shared" si="36"/>
        <v>0</v>
      </c>
    </row>
    <row r="365" spans="1:11" ht="32.25" customHeight="1" x14ac:dyDescent="0.25">
      <c r="A365" s="81"/>
      <c r="B365" s="498" t="s">
        <v>715</v>
      </c>
      <c r="C365" s="499" t="s">
        <v>462</v>
      </c>
      <c r="D365" s="489"/>
      <c r="E365" s="484"/>
      <c r="F365" s="490"/>
      <c r="G365" s="486">
        <v>0</v>
      </c>
      <c r="H365" s="441">
        <f>G365-'[125]Presupuesto - OBRA'!G365</f>
        <v>0</v>
      </c>
      <c r="I365" s="456" t="e">
        <f>F365/'[125]Presupuesto - OBRA'!F365</f>
        <v>#DIV/0!</v>
      </c>
      <c r="J365" s="86">
        <f>'Presupuesto Oficial - OBRA'!E365</f>
        <v>0</v>
      </c>
      <c r="K365" s="457">
        <f t="shared" si="36"/>
        <v>0</v>
      </c>
    </row>
    <row r="366" spans="1:11" ht="36" customHeight="1" x14ac:dyDescent="0.25">
      <c r="A366" s="81"/>
      <c r="B366" s="465" t="s">
        <v>716</v>
      </c>
      <c r="C366" s="466" t="s">
        <v>463</v>
      </c>
      <c r="D366" s="467" t="s">
        <v>98</v>
      </c>
      <c r="E366" s="468">
        <v>6</v>
      </c>
      <c r="F366" s="469">
        <f>ROUND('[125]Presupuesto - OBRA'!F366*$H$4,0)</f>
        <v>6678984</v>
      </c>
      <c r="G366" s="470">
        <f t="shared" ref="G366:G377" si="43">F366*E366</f>
        <v>40073904</v>
      </c>
      <c r="H366" s="441">
        <f>G366-'[125]Presupuesto - OBRA'!G366</f>
        <v>-610260</v>
      </c>
      <c r="I366" s="456">
        <f>F366/'[125]Presupuesto - OBRA'!F366</f>
        <v>0.98500006046578714</v>
      </c>
      <c r="J366" s="86">
        <f>'Presupuesto Oficial - OBRA'!E366</f>
        <v>6</v>
      </c>
      <c r="K366" s="457">
        <f t="shared" si="36"/>
        <v>0</v>
      </c>
    </row>
    <row r="367" spans="1:11" ht="32.25" customHeight="1" x14ac:dyDescent="0.25">
      <c r="A367" s="81"/>
      <c r="B367" s="149" t="s">
        <v>717</v>
      </c>
      <c r="C367" s="90" t="s">
        <v>464</v>
      </c>
      <c r="D367" s="88" t="s">
        <v>98</v>
      </c>
      <c r="E367" s="89">
        <v>12</v>
      </c>
      <c r="F367" s="124">
        <f>ROUND('[125]Presupuesto - OBRA'!F367*$H$4,0)</f>
        <v>5773180</v>
      </c>
      <c r="G367" s="150">
        <f t="shared" si="43"/>
        <v>69278160</v>
      </c>
      <c r="H367" s="441">
        <f>G367-'[125]Presupuesto - OBRA'!G367</f>
        <v>-1054992</v>
      </c>
      <c r="I367" s="456">
        <f>F367/'[125]Presupuesto - OBRA'!F367</f>
        <v>0.98500007507128362</v>
      </c>
      <c r="J367" s="86">
        <f>'Presupuesto Oficial - OBRA'!E367</f>
        <v>12</v>
      </c>
      <c r="K367" s="457">
        <f t="shared" si="36"/>
        <v>0</v>
      </c>
    </row>
    <row r="368" spans="1:11" ht="32.25" customHeight="1" x14ac:dyDescent="0.25">
      <c r="A368" s="81"/>
      <c r="B368" s="149" t="s">
        <v>718</v>
      </c>
      <c r="C368" s="90" t="s">
        <v>465</v>
      </c>
      <c r="D368" s="88" t="s">
        <v>98</v>
      </c>
      <c r="E368" s="89">
        <v>1</v>
      </c>
      <c r="F368" s="124">
        <f>ROUND('[125]Presupuesto - OBRA'!F368*$H$4,0)</f>
        <v>1970000</v>
      </c>
      <c r="G368" s="150">
        <f t="shared" si="43"/>
        <v>1970000</v>
      </c>
      <c r="H368" s="441">
        <f>G368-'[125]Presupuesto - OBRA'!G368</f>
        <v>-30000</v>
      </c>
      <c r="I368" s="456">
        <f>F368/'[125]Presupuesto - OBRA'!F368</f>
        <v>0.98499999999999999</v>
      </c>
      <c r="J368" s="86">
        <f>'Presupuesto Oficial - OBRA'!E368</f>
        <v>1</v>
      </c>
      <c r="K368" s="457">
        <f t="shared" si="36"/>
        <v>0</v>
      </c>
    </row>
    <row r="369" spans="1:11" ht="32.25" customHeight="1" x14ac:dyDescent="0.25">
      <c r="A369" s="81"/>
      <c r="B369" s="149" t="s">
        <v>719</v>
      </c>
      <c r="C369" s="90" t="s">
        <v>466</v>
      </c>
      <c r="D369" s="88" t="s">
        <v>98</v>
      </c>
      <c r="E369" s="89">
        <v>1</v>
      </c>
      <c r="F369" s="124">
        <f>ROUND('[125]Presupuesto - OBRA'!F369*$H$4,0)</f>
        <v>35800145</v>
      </c>
      <c r="G369" s="150">
        <f t="shared" si="43"/>
        <v>35800145</v>
      </c>
      <c r="H369" s="441">
        <f>G369-'[125]Presupuesto - OBRA'!G369</f>
        <v>-545180</v>
      </c>
      <c r="I369" s="456">
        <f>F369/'[125]Presupuesto - OBRA'!F369</f>
        <v>0.98499999656076809</v>
      </c>
      <c r="J369" s="86">
        <f>'Presupuesto Oficial - OBRA'!E369</f>
        <v>1</v>
      </c>
      <c r="K369" s="457">
        <f t="shared" si="36"/>
        <v>0</v>
      </c>
    </row>
    <row r="370" spans="1:11" ht="32.25" customHeight="1" x14ac:dyDescent="0.25">
      <c r="A370" s="81"/>
      <c r="B370" s="149" t="s">
        <v>720</v>
      </c>
      <c r="C370" s="90" t="s">
        <v>467</v>
      </c>
      <c r="D370" s="88" t="s">
        <v>468</v>
      </c>
      <c r="E370" s="89">
        <v>1</v>
      </c>
      <c r="F370" s="124">
        <f>ROUND('[125]Presupuesto - OBRA'!F370*$H$4,0)</f>
        <v>1896893</v>
      </c>
      <c r="G370" s="150">
        <f t="shared" si="43"/>
        <v>1896893</v>
      </c>
      <c r="H370" s="441">
        <f>G370-'[125]Presupuesto - OBRA'!G370</f>
        <v>-28887</v>
      </c>
      <c r="I370" s="456">
        <f>F370/'[125]Presupuesto - OBRA'!F370</f>
        <v>0.9849998442189658</v>
      </c>
      <c r="J370" s="86">
        <f>'Presupuesto Oficial - OBRA'!E370</f>
        <v>1</v>
      </c>
      <c r="K370" s="457">
        <f t="shared" si="36"/>
        <v>0</v>
      </c>
    </row>
    <row r="371" spans="1:11" ht="32.25" customHeight="1" x14ac:dyDescent="0.25">
      <c r="A371" s="81"/>
      <c r="B371" s="149" t="s">
        <v>721</v>
      </c>
      <c r="C371" s="90" t="s">
        <v>626</v>
      </c>
      <c r="D371" s="88" t="s">
        <v>468</v>
      </c>
      <c r="E371" s="89">
        <v>3</v>
      </c>
      <c r="F371" s="124">
        <f>ROUND('[125]Presupuesto - OBRA'!F371*$H$4,0)</f>
        <v>1620497</v>
      </c>
      <c r="G371" s="150">
        <f t="shared" si="43"/>
        <v>4861491</v>
      </c>
      <c r="H371" s="441">
        <f>G371-'[125]Presupuesto - OBRA'!G371</f>
        <v>-74034</v>
      </c>
      <c r="I371" s="456">
        <f>F371/'[125]Presupuesto - OBRA'!F371</f>
        <v>0.98499977206072298</v>
      </c>
      <c r="J371" s="86">
        <f>'Presupuesto Oficial - OBRA'!E371</f>
        <v>3</v>
      </c>
      <c r="K371" s="457">
        <f t="shared" si="36"/>
        <v>0</v>
      </c>
    </row>
    <row r="372" spans="1:11" ht="32.25" customHeight="1" x14ac:dyDescent="0.25">
      <c r="A372" s="81"/>
      <c r="B372" s="149" t="s">
        <v>722</v>
      </c>
      <c r="C372" s="90" t="s">
        <v>469</v>
      </c>
      <c r="D372" s="88" t="s">
        <v>98</v>
      </c>
      <c r="E372" s="89">
        <v>3</v>
      </c>
      <c r="F372" s="124">
        <f>ROUND('[125]Presupuesto - OBRA'!F372*$H$4,0)</f>
        <v>9811684</v>
      </c>
      <c r="G372" s="150">
        <f t="shared" si="43"/>
        <v>29435052</v>
      </c>
      <c r="H372" s="441">
        <f>G372-'[125]Presupuesto - OBRA'!G372</f>
        <v>-448248</v>
      </c>
      <c r="I372" s="456">
        <f>F372/'[125]Presupuesto - OBRA'!F372</f>
        <v>0.9850000501952596</v>
      </c>
      <c r="J372" s="86">
        <f>'Presupuesto Oficial - OBRA'!E372</f>
        <v>3</v>
      </c>
      <c r="K372" s="457">
        <f t="shared" si="36"/>
        <v>0</v>
      </c>
    </row>
    <row r="373" spans="1:11" s="113" customFormat="1" ht="47.25" x14ac:dyDescent="0.25">
      <c r="A373" s="108"/>
      <c r="B373" s="149" t="s">
        <v>723</v>
      </c>
      <c r="C373" s="114" t="s">
        <v>628</v>
      </c>
      <c r="D373" s="110" t="s">
        <v>98</v>
      </c>
      <c r="E373" s="111">
        <v>3</v>
      </c>
      <c r="F373" s="497">
        <f>ROUND('[125]Presupuesto - OBRA'!F373*$H$4,0)</f>
        <v>6797116</v>
      </c>
      <c r="G373" s="161">
        <f t="shared" si="43"/>
        <v>20391348</v>
      </c>
      <c r="H373" s="441">
        <f>G373-'[125]Presupuesto - OBRA'!G373</f>
        <v>-310527</v>
      </c>
      <c r="I373" s="456">
        <f>F373/'[125]Presupuesto - OBRA'!F373</f>
        <v>0.98500005434290372</v>
      </c>
      <c r="J373" s="86">
        <f>'Presupuesto Oficial - OBRA'!E373</f>
        <v>3</v>
      </c>
      <c r="K373" s="457">
        <f t="shared" si="36"/>
        <v>0</v>
      </c>
    </row>
    <row r="374" spans="1:11" s="113" customFormat="1" ht="50.25" customHeight="1" x14ac:dyDescent="0.25">
      <c r="A374" s="108"/>
      <c r="B374" s="149" t="s">
        <v>724</v>
      </c>
      <c r="C374" s="114" t="s">
        <v>630</v>
      </c>
      <c r="D374" s="110" t="s">
        <v>98</v>
      </c>
      <c r="E374" s="111">
        <v>5</v>
      </c>
      <c r="F374" s="497">
        <f>ROUND('[125]Presupuesto - OBRA'!F374*$H$4,0)</f>
        <v>11730460</v>
      </c>
      <c r="G374" s="161">
        <f t="shared" si="43"/>
        <v>58652300</v>
      </c>
      <c r="H374" s="441">
        <f>G374-'[125]Presupuesto - OBRA'!G374</f>
        <v>-893180</v>
      </c>
      <c r="I374" s="456">
        <f>F374/'[125]Presupuesto - OBRA'!F374</f>
        <v>0.98500003694654914</v>
      </c>
      <c r="J374" s="86">
        <f>'Presupuesto Oficial - OBRA'!E374</f>
        <v>5</v>
      </c>
      <c r="K374" s="457">
        <f t="shared" si="36"/>
        <v>0</v>
      </c>
    </row>
    <row r="375" spans="1:11" s="113" customFormat="1" ht="15.75" x14ac:dyDescent="0.25">
      <c r="A375" s="108"/>
      <c r="B375" s="149" t="s">
        <v>725</v>
      </c>
      <c r="C375" s="114" t="s">
        <v>631</v>
      </c>
      <c r="D375" s="110" t="s">
        <v>98</v>
      </c>
      <c r="E375" s="111">
        <v>1</v>
      </c>
      <c r="F375" s="497">
        <f>ROUND('[125]Presupuesto - OBRA'!F375*$H$4,0)</f>
        <v>21259485</v>
      </c>
      <c r="G375" s="161">
        <f t="shared" si="43"/>
        <v>21259485</v>
      </c>
      <c r="H375" s="441">
        <f>G375-'[125]Presupuesto - OBRA'!G375</f>
        <v>-323748</v>
      </c>
      <c r="I375" s="456">
        <f>F375/'[125]Presupuesto - OBRA'!F375</f>
        <v>0.98500002293446953</v>
      </c>
      <c r="J375" s="86">
        <f>'Presupuesto Oficial - OBRA'!E375</f>
        <v>1</v>
      </c>
      <c r="K375" s="457">
        <f t="shared" si="36"/>
        <v>0</v>
      </c>
    </row>
    <row r="376" spans="1:11" s="113" customFormat="1" ht="50.25" customHeight="1" x14ac:dyDescent="0.25">
      <c r="A376" s="108"/>
      <c r="B376" s="149" t="s">
        <v>726</v>
      </c>
      <c r="C376" s="114" t="s">
        <v>629</v>
      </c>
      <c r="D376" s="110" t="s">
        <v>98</v>
      </c>
      <c r="E376" s="111">
        <v>20</v>
      </c>
      <c r="F376" s="497">
        <f>ROUND('[125]Presupuesto - OBRA'!F376*$H$4,0)</f>
        <v>745005</v>
      </c>
      <c r="G376" s="161">
        <f t="shared" si="43"/>
        <v>14900100</v>
      </c>
      <c r="H376" s="441">
        <f>G376-'[125]Presupuesto - OBRA'!G376</f>
        <v>-226900</v>
      </c>
      <c r="I376" s="456">
        <f>F376/'[125]Presupuesto - OBRA'!F376</f>
        <v>0.98500033053480529</v>
      </c>
      <c r="J376" s="86">
        <f>'Presupuesto Oficial - OBRA'!E376</f>
        <v>20</v>
      </c>
      <c r="K376" s="457">
        <f t="shared" si="36"/>
        <v>0</v>
      </c>
    </row>
    <row r="377" spans="1:11" s="113" customFormat="1" ht="85.5" customHeight="1" x14ac:dyDescent="0.25">
      <c r="A377" s="108"/>
      <c r="B377" s="149" t="s">
        <v>727</v>
      </c>
      <c r="C377" s="114" t="s">
        <v>728</v>
      </c>
      <c r="D377" s="110" t="s">
        <v>98</v>
      </c>
      <c r="E377" s="111">
        <v>50</v>
      </c>
      <c r="F377" s="497">
        <f>ROUND('[125]Presupuesto - OBRA'!F377*$H$4,0)</f>
        <v>389582</v>
      </c>
      <c r="G377" s="161">
        <f t="shared" si="43"/>
        <v>19479100</v>
      </c>
      <c r="H377" s="441">
        <f>G377-'[125]Presupuesto - OBRA'!G377</f>
        <v>-296650</v>
      </c>
      <c r="I377" s="456">
        <f>F377/'[125]Presupuesto - OBRA'!F377</f>
        <v>0.98499930470399355</v>
      </c>
      <c r="J377" s="86">
        <f>'Presupuesto Oficial - OBRA'!E377</f>
        <v>50</v>
      </c>
      <c r="K377" s="457">
        <f t="shared" si="36"/>
        <v>0</v>
      </c>
    </row>
    <row r="378" spans="1:11" ht="30" customHeight="1" thickBot="1" x14ac:dyDescent="0.3">
      <c r="A378" s="81"/>
      <c r="B378" s="158"/>
      <c r="C378" s="101" t="s">
        <v>470</v>
      </c>
      <c r="D378" s="102"/>
      <c r="E378" s="102"/>
      <c r="F378" s="103"/>
      <c r="G378" s="152">
        <f>SUM(G325:G377)</f>
        <v>2079302207.7</v>
      </c>
      <c r="H378" s="441">
        <f>G378-'[125]Presupuesto - OBRA'!G378</f>
        <v>-31663254.299999952</v>
      </c>
      <c r="I378" s="456" t="e">
        <f>F378/'[125]Presupuesto - OBRA'!F378</f>
        <v>#DIV/0!</v>
      </c>
      <c r="J378" s="86">
        <f>'Presupuesto Oficial - OBRA'!E378</f>
        <v>0</v>
      </c>
      <c r="K378" s="457">
        <f t="shared" si="36"/>
        <v>0</v>
      </c>
    </row>
    <row r="379" spans="1:11" ht="30" customHeight="1" thickTop="1" thickBot="1" x14ac:dyDescent="0.3">
      <c r="A379" s="81"/>
      <c r="B379" s="168"/>
      <c r="C379" s="128"/>
      <c r="D379" s="126"/>
      <c r="E379" s="126"/>
      <c r="F379" s="127"/>
      <c r="G379" s="157"/>
      <c r="H379" s="441">
        <f>G379-'[125]Presupuesto - OBRA'!G379</f>
        <v>0</v>
      </c>
      <c r="J379" s="86">
        <f>'Presupuesto Oficial - OBRA'!E379</f>
        <v>0</v>
      </c>
      <c r="K379" s="457">
        <f t="shared" si="36"/>
        <v>0</v>
      </c>
    </row>
    <row r="380" spans="1:11" ht="30" customHeight="1" x14ac:dyDescent="0.25">
      <c r="A380" s="81"/>
      <c r="B380" s="169"/>
      <c r="C380" s="590" t="s">
        <v>36</v>
      </c>
      <c r="D380" s="591"/>
      <c r="E380" s="592"/>
      <c r="F380" s="170"/>
      <c r="G380" s="171">
        <f>G30+G46+G50+G55+G66+G71+G76+G81+G92+G191+G195+G214+G225+G229+G232+G243+G276+G283+G319+G322+G378</f>
        <v>19758399014.462002</v>
      </c>
      <c r="H380" s="441">
        <f>G380-'[125]Presupuesto - OBRA'!G380</f>
        <v>-311260517.69799805</v>
      </c>
      <c r="J380" s="86">
        <f>'Presupuesto Oficial - OBRA'!E380</f>
        <v>0</v>
      </c>
      <c r="K380" s="457">
        <f t="shared" si="36"/>
        <v>0</v>
      </c>
    </row>
    <row r="381" spans="1:11" ht="30" customHeight="1" x14ac:dyDescent="0.25">
      <c r="A381" s="81"/>
      <c r="B381" s="149"/>
      <c r="C381" s="587" t="s">
        <v>37</v>
      </c>
      <c r="D381" s="593"/>
      <c r="E381" s="594"/>
      <c r="F381" s="132">
        <v>0.22</v>
      </c>
      <c r="G381" s="163">
        <f>G380*F381</f>
        <v>4346847783.1816406</v>
      </c>
      <c r="H381" s="441">
        <f>G381-'[125]Presupuesto - OBRA'!G381</f>
        <v>-68477313.893559456</v>
      </c>
      <c r="J381" s="86">
        <f>'Presupuesto Oficial - OBRA'!E381</f>
        <v>0</v>
      </c>
      <c r="K381" s="457">
        <f t="shared" si="36"/>
        <v>0</v>
      </c>
    </row>
    <row r="382" spans="1:11" ht="30" customHeight="1" x14ac:dyDescent="0.25">
      <c r="A382" s="81"/>
      <c r="B382" s="149"/>
      <c r="C382" s="587" t="s">
        <v>38</v>
      </c>
      <c r="D382" s="593"/>
      <c r="E382" s="594"/>
      <c r="F382" s="132">
        <v>0.04</v>
      </c>
      <c r="G382" s="163">
        <f>G380*F382</f>
        <v>790335960.57848012</v>
      </c>
      <c r="H382" s="441">
        <f>G382-'[125]Presupuesto - OBRA'!G382</f>
        <v>-12450420.707919836</v>
      </c>
      <c r="J382" s="86">
        <f>'Presupuesto Oficial - OBRA'!E382</f>
        <v>0</v>
      </c>
      <c r="K382" s="457">
        <f t="shared" si="36"/>
        <v>0</v>
      </c>
    </row>
    <row r="383" spans="1:11" ht="30" customHeight="1" x14ac:dyDescent="0.25">
      <c r="A383" s="81"/>
      <c r="B383" s="149"/>
      <c r="C383" s="587" t="s">
        <v>39</v>
      </c>
      <c r="D383" s="593"/>
      <c r="E383" s="594"/>
      <c r="F383" s="132">
        <v>0.04</v>
      </c>
      <c r="G383" s="163">
        <f>G380*F383</f>
        <v>790335960.57848012</v>
      </c>
      <c r="H383" s="441">
        <f>G383-'[125]Presupuesto - OBRA'!G383</f>
        <v>-12450420.707919836</v>
      </c>
      <c r="J383" s="86">
        <f>'Presupuesto Oficial - OBRA'!E383</f>
        <v>0</v>
      </c>
      <c r="K383" s="457">
        <f t="shared" si="36"/>
        <v>0</v>
      </c>
    </row>
    <row r="384" spans="1:11" ht="30" customHeight="1" x14ac:dyDescent="0.25">
      <c r="A384" s="81"/>
      <c r="B384" s="149"/>
      <c r="C384" s="587" t="s">
        <v>40</v>
      </c>
      <c r="D384" s="593"/>
      <c r="E384" s="594"/>
      <c r="F384" s="133"/>
      <c r="G384" s="164">
        <f>SUM(G381:G383)</f>
        <v>5927519704.3386002</v>
      </c>
      <c r="H384" s="441">
        <f>G384-'[125]Presupuesto - OBRA'!G384</f>
        <v>-93378155.309399605</v>
      </c>
      <c r="J384" s="86">
        <f>'Presupuesto Oficial - OBRA'!E384</f>
        <v>0</v>
      </c>
      <c r="K384" s="457">
        <f t="shared" si="36"/>
        <v>0</v>
      </c>
    </row>
    <row r="385" spans="1:11" ht="30" customHeight="1" x14ac:dyDescent="0.25">
      <c r="A385" s="81"/>
      <c r="B385" s="149"/>
      <c r="C385" s="587" t="s">
        <v>772</v>
      </c>
      <c r="D385" s="588"/>
      <c r="E385" s="589"/>
      <c r="F385" s="500">
        <v>0.19</v>
      </c>
      <c r="G385" s="165">
        <f>G383*F385</f>
        <v>150163832.50991124</v>
      </c>
      <c r="H385" s="441">
        <f>G385-'[125]Presupuesto - OBRA'!G385</f>
        <v>-2365579.4900887609</v>
      </c>
      <c r="J385" s="86">
        <f>'Presupuesto Oficial - OBRA'!E385</f>
        <v>0</v>
      </c>
      <c r="K385" s="457">
        <f t="shared" si="36"/>
        <v>0</v>
      </c>
    </row>
    <row r="386" spans="1:11" ht="30" customHeight="1" thickBot="1" x14ac:dyDescent="0.3">
      <c r="A386" s="81"/>
      <c r="B386" s="172"/>
      <c r="C386" s="579" t="s">
        <v>773</v>
      </c>
      <c r="D386" s="580"/>
      <c r="E386" s="581"/>
      <c r="F386" s="173"/>
      <c r="G386" s="174">
        <f>G380+G384+G385</f>
        <v>25836082551.310513</v>
      </c>
      <c r="H386" s="441">
        <f>G386-'[125]Presupuesto - OBRA'!G386</f>
        <v>-407004252.68948746</v>
      </c>
      <c r="J386" s="86">
        <f>'Presupuesto Oficial - OBRA'!E386</f>
        <v>0</v>
      </c>
      <c r="K386" s="457">
        <f t="shared" si="36"/>
        <v>0</v>
      </c>
    </row>
    <row r="387" spans="1:11" ht="15.75" customHeight="1" x14ac:dyDescent="0.25">
      <c r="A387" s="81"/>
      <c r="B387" s="81"/>
      <c r="C387" s="115"/>
      <c r="D387" s="81"/>
      <c r="E387" s="81"/>
      <c r="F387" s="93"/>
      <c r="G387" s="93"/>
    </row>
    <row r="388" spans="1:11" ht="15.75" customHeight="1" x14ac:dyDescent="0.25">
      <c r="A388" s="134"/>
      <c r="B388" s="81"/>
      <c r="C388" s="135"/>
      <c r="D388" s="134"/>
      <c r="E388" s="134"/>
      <c r="F388" s="136"/>
      <c r="G388" s="136"/>
    </row>
    <row r="389" spans="1:11" ht="15.75" customHeight="1" x14ac:dyDescent="0.25">
      <c r="A389" s="81"/>
      <c r="B389" s="134"/>
      <c r="C389" s="115"/>
      <c r="D389" s="81"/>
      <c r="E389" s="81"/>
      <c r="F389" s="93"/>
      <c r="G389" s="137"/>
    </row>
    <row r="390" spans="1:11" ht="15.75" customHeight="1" x14ac:dyDescent="0.25">
      <c r="A390" s="81"/>
      <c r="B390" s="81"/>
      <c r="C390" s="115"/>
      <c r="D390" s="81"/>
      <c r="E390" s="81"/>
      <c r="F390" s="93"/>
      <c r="G390" s="137"/>
    </row>
    <row r="391" spans="1:11" ht="15.75" customHeight="1" x14ac:dyDescent="0.25">
      <c r="A391" s="81"/>
      <c r="B391" s="81"/>
      <c r="C391" s="115"/>
      <c r="D391" s="81"/>
      <c r="E391" s="81"/>
      <c r="F391" s="93"/>
      <c r="G391" s="137"/>
    </row>
    <row r="392" spans="1:11" ht="15.75" customHeight="1" x14ac:dyDescent="0.25">
      <c r="A392" s="81"/>
      <c r="B392" s="81"/>
      <c r="C392" s="115"/>
      <c r="D392" s="81"/>
      <c r="E392" s="81"/>
      <c r="F392" s="93"/>
      <c r="G392" s="166"/>
    </row>
    <row r="393" spans="1:11" ht="15.75" customHeight="1" x14ac:dyDescent="0.25">
      <c r="A393" s="81"/>
      <c r="B393" s="81"/>
      <c r="C393" s="115"/>
      <c r="D393" s="81"/>
      <c r="E393" s="81"/>
      <c r="F393" s="93"/>
      <c r="G393" s="166"/>
    </row>
    <row r="394" spans="1:11" ht="15.75" customHeight="1" x14ac:dyDescent="0.25">
      <c r="A394" s="81"/>
      <c r="B394" s="81"/>
      <c r="C394" s="135" t="s">
        <v>1021</v>
      </c>
      <c r="D394" s="81"/>
      <c r="E394" s="501" t="s">
        <v>1022</v>
      </c>
      <c r="F394" s="139"/>
      <c r="G394" s="166"/>
    </row>
    <row r="395" spans="1:11" ht="15.75" customHeight="1" x14ac:dyDescent="0.25">
      <c r="A395" s="81"/>
      <c r="B395" s="81"/>
      <c r="C395" s="115" t="s">
        <v>1023</v>
      </c>
      <c r="D395" s="81"/>
      <c r="E395" s="502" t="s">
        <v>1024</v>
      </c>
      <c r="F395" s="139"/>
      <c r="G395" s="138"/>
    </row>
    <row r="396" spans="1:11" ht="15.75" customHeight="1" x14ac:dyDescent="0.25">
      <c r="A396" s="81"/>
      <c r="B396" s="81"/>
      <c r="C396" s="115" t="s">
        <v>1025</v>
      </c>
      <c r="D396" s="81"/>
      <c r="E396" s="81"/>
      <c r="F396" s="139"/>
      <c r="G396" s="93"/>
    </row>
    <row r="397" spans="1:11" ht="15.75" customHeight="1" x14ac:dyDescent="0.25">
      <c r="A397" s="81"/>
      <c r="B397" s="81"/>
      <c r="C397" s="115"/>
      <c r="D397" s="81"/>
      <c r="E397" s="81"/>
      <c r="F397" s="139"/>
      <c r="G397" s="93"/>
    </row>
    <row r="398" spans="1:11" ht="15.75" customHeight="1" x14ac:dyDescent="0.25">
      <c r="A398" s="81"/>
      <c r="B398" s="81"/>
      <c r="C398" s="115"/>
      <c r="D398" s="81"/>
      <c r="E398" s="81"/>
      <c r="F398" s="139"/>
      <c r="G398" s="93"/>
    </row>
    <row r="399" spans="1:11" ht="15.75" customHeight="1" x14ac:dyDescent="0.25">
      <c r="A399" s="81"/>
      <c r="B399" s="81"/>
      <c r="C399" s="115"/>
      <c r="D399" s="81"/>
      <c r="E399" s="81"/>
      <c r="F399" s="140"/>
      <c r="G399" s="93"/>
    </row>
    <row r="400" spans="1:11" ht="15" customHeight="1" x14ac:dyDescent="0.25">
      <c r="B400" s="81"/>
    </row>
  </sheetData>
  <autoFilter ref="A5:G652" xr:uid="{00000000-0009-0000-0000-000004000000}"/>
  <mergeCells count="9">
    <mergeCell ref="C384:E384"/>
    <mergeCell ref="C385:E385"/>
    <mergeCell ref="C386:E386"/>
    <mergeCell ref="B2:G2"/>
    <mergeCell ref="B4:G4"/>
    <mergeCell ref="C380:E380"/>
    <mergeCell ref="C381:E381"/>
    <mergeCell ref="C382:E382"/>
    <mergeCell ref="C383:E383"/>
  </mergeCells>
  <printOptions horizontalCentered="1"/>
  <pageMargins left="0.7" right="0.7" top="0.75" bottom="0.75" header="0.3" footer="0.3"/>
  <pageSetup paperSize="140" scale="49" fitToHeight="0" orientation="portrait" r:id="rId1"/>
  <colBreaks count="1" manualBreakCount="1">
    <brk id="2" max="39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400"/>
  <sheetViews>
    <sheetView tabSelected="1" view="pageBreakPreview" topLeftCell="B303" zoomScale="80" zoomScaleNormal="60" zoomScaleSheetLayoutView="80" workbookViewId="0">
      <selection activeCell="F248" sqref="F248"/>
    </sheetView>
  </sheetViews>
  <sheetFormatPr baseColWidth="10" defaultColWidth="12.625" defaultRowHeight="15" customHeight="1" x14ac:dyDescent="0.25"/>
  <cols>
    <col min="1" max="1" width="3.125" style="86" customWidth="1"/>
    <col min="2" max="2" width="10.875" style="86" customWidth="1"/>
    <col min="3" max="3" width="83.375" style="86" customWidth="1"/>
    <col min="4" max="4" width="13" style="86" customWidth="1"/>
    <col min="5" max="5" width="16.125" style="86" customWidth="1"/>
    <col min="6" max="6" width="24.625" style="86" bestFit="1" customWidth="1"/>
    <col min="7" max="7" width="24.5" style="86" bestFit="1" customWidth="1"/>
    <col min="8" max="8" width="19.625" style="86" hidden="1" customWidth="1"/>
    <col min="9" max="9" width="16.875" style="86" hidden="1" customWidth="1"/>
    <col min="10" max="11" width="14.125" style="86" bestFit="1" customWidth="1"/>
    <col min="12" max="13" width="14.625" style="86" bestFit="1" customWidth="1"/>
    <col min="14" max="16384" width="12.625" style="86"/>
  </cols>
  <sheetData>
    <row r="1" spans="1:11" ht="15.75" customHeight="1" thickBot="1" x14ac:dyDescent="0.3">
      <c r="A1" s="81"/>
      <c r="B1" s="81"/>
      <c r="C1" s="115"/>
      <c r="D1" s="81"/>
      <c r="E1" s="81"/>
      <c r="F1" s="93"/>
      <c r="G1" s="93"/>
    </row>
    <row r="2" spans="1:11" ht="31.5" customHeight="1" thickBot="1" x14ac:dyDescent="0.3">
      <c r="A2" s="81"/>
      <c r="B2" s="595" t="s">
        <v>43</v>
      </c>
      <c r="C2" s="596"/>
      <c r="D2" s="596"/>
      <c r="E2" s="596"/>
      <c r="F2" s="596"/>
      <c r="G2" s="597"/>
    </row>
    <row r="3" spans="1:11" ht="15.75" customHeight="1" thickBot="1" x14ac:dyDescent="0.3">
      <c r="A3" s="81"/>
      <c r="B3" s="81"/>
      <c r="C3" s="115"/>
      <c r="D3" s="81"/>
      <c r="E3" s="81"/>
      <c r="F3" s="93"/>
      <c r="G3" s="93"/>
    </row>
    <row r="4" spans="1:11" ht="58.5" customHeight="1" thickBot="1" x14ac:dyDescent="0.3">
      <c r="A4" s="81"/>
      <c r="B4" s="584" t="s">
        <v>44</v>
      </c>
      <c r="C4" s="585"/>
      <c r="D4" s="585"/>
      <c r="E4" s="585"/>
      <c r="F4" s="585"/>
      <c r="G4" s="586"/>
      <c r="H4" s="454">
        <v>0.98499999999999999</v>
      </c>
    </row>
    <row r="5" spans="1:11" ht="34.5" customHeight="1" thickBot="1" x14ac:dyDescent="0.3">
      <c r="A5" s="81"/>
      <c r="B5" s="145" t="s">
        <v>47</v>
      </c>
      <c r="C5" s="116" t="s">
        <v>48</v>
      </c>
      <c r="D5" s="117" t="s">
        <v>49</v>
      </c>
      <c r="E5" s="117" t="s">
        <v>50</v>
      </c>
      <c r="F5" s="118" t="s">
        <v>51</v>
      </c>
      <c r="G5" s="146" t="s">
        <v>52</v>
      </c>
      <c r="H5" s="455">
        <v>0.98</v>
      </c>
    </row>
    <row r="6" spans="1:11" ht="30" customHeight="1" x14ac:dyDescent="0.25">
      <c r="A6" s="81"/>
      <c r="B6" s="147">
        <v>1</v>
      </c>
      <c r="C6" s="119" t="s">
        <v>53</v>
      </c>
      <c r="D6" s="120"/>
      <c r="E6" s="120"/>
      <c r="F6" s="121"/>
      <c r="G6" s="148"/>
    </row>
    <row r="7" spans="1:11" ht="30" customHeight="1" x14ac:dyDescent="0.25">
      <c r="A7" s="81"/>
      <c r="B7" s="149" t="s">
        <v>54</v>
      </c>
      <c r="C7" s="94" t="s">
        <v>55</v>
      </c>
      <c r="D7" s="83" t="s">
        <v>56</v>
      </c>
      <c r="E7" s="89">
        <v>11553</v>
      </c>
      <c r="F7" s="124">
        <v>2450</v>
      </c>
      <c r="G7" s="150">
        <f>F7*E7</f>
        <v>28304850</v>
      </c>
      <c r="H7" s="441">
        <f>G7-'[125]Presupuesto - OBRA'!G7</f>
        <v>-57765</v>
      </c>
      <c r="I7" s="456">
        <f>F7/'[125]Presupuesto - OBRA'!F7</f>
        <v>0.99796334012219956</v>
      </c>
      <c r="J7" s="86">
        <f>'Presupuesto Oficial - OBRA'!E7</f>
        <v>11553</v>
      </c>
      <c r="K7" s="457">
        <f>+ROUND(J7-E7,2)</f>
        <v>0</v>
      </c>
    </row>
    <row r="8" spans="1:11" ht="30" customHeight="1" x14ac:dyDescent="0.25">
      <c r="A8" s="81"/>
      <c r="B8" s="149" t="s">
        <v>57</v>
      </c>
      <c r="C8" s="94" t="s">
        <v>58</v>
      </c>
      <c r="D8" s="83" t="s">
        <v>59</v>
      </c>
      <c r="E8" s="89">
        <v>879</v>
      </c>
      <c r="F8" s="124">
        <v>13600</v>
      </c>
      <c r="G8" s="150">
        <f t="shared" ref="G8:G29" si="0">F8*E8</f>
        <v>11954400</v>
      </c>
      <c r="H8" s="441">
        <f>G8-'[125]Presupuesto - OBRA'!G8</f>
        <v>-86142</v>
      </c>
      <c r="I8" s="456">
        <f>F8/'[125]Presupuesto - OBRA'!F8</f>
        <v>0.9928456709008614</v>
      </c>
      <c r="J8" s="86">
        <f>'Presupuesto Oficial - OBRA'!E8</f>
        <v>879</v>
      </c>
      <c r="K8" s="457">
        <f t="shared" ref="K8:K71" si="1">+ROUND(J8-E8,2)</f>
        <v>0</v>
      </c>
    </row>
    <row r="9" spans="1:11" ht="30" customHeight="1" x14ac:dyDescent="0.25">
      <c r="A9" s="81"/>
      <c r="B9" s="149" t="s">
        <v>60</v>
      </c>
      <c r="C9" s="91" t="s">
        <v>61</v>
      </c>
      <c r="D9" s="95" t="s">
        <v>56</v>
      </c>
      <c r="E9" s="96">
        <v>135</v>
      </c>
      <c r="F9" s="124">
        <v>284000</v>
      </c>
      <c r="G9" s="150">
        <f t="shared" si="0"/>
        <v>38340000</v>
      </c>
      <c r="H9" s="441">
        <f>G9-'[125]Presupuesto - OBRA'!G9</f>
        <v>-24300</v>
      </c>
      <c r="I9" s="456">
        <f>F9/'[125]Presupuesto - OBRA'!F9</f>
        <v>0.99936659863466815</v>
      </c>
      <c r="J9" s="86">
        <f>'Presupuesto Oficial - OBRA'!E9</f>
        <v>135</v>
      </c>
      <c r="K9" s="457">
        <f t="shared" si="1"/>
        <v>0</v>
      </c>
    </row>
    <row r="10" spans="1:11" ht="30" customHeight="1" x14ac:dyDescent="0.25">
      <c r="A10" s="81"/>
      <c r="B10" s="149" t="s">
        <v>62</v>
      </c>
      <c r="C10" s="91" t="s">
        <v>63</v>
      </c>
      <c r="D10" s="95" t="s">
        <v>64</v>
      </c>
      <c r="E10" s="96">
        <v>2065.2200000000003</v>
      </c>
      <c r="F10" s="124">
        <v>31000</v>
      </c>
      <c r="G10" s="150">
        <f t="shared" si="0"/>
        <v>64021820.000000007</v>
      </c>
      <c r="H10" s="441">
        <f>G10-'[125]Presupuesto - OBRA'!G10</f>
        <v>-2065220</v>
      </c>
      <c r="I10" s="456">
        <f>F10/'[125]Presupuesto - OBRA'!F10</f>
        <v>0.96875</v>
      </c>
      <c r="J10" s="86">
        <f>'Presupuesto Oficial - OBRA'!E10</f>
        <v>2065.2200000000003</v>
      </c>
      <c r="K10" s="457">
        <f t="shared" si="1"/>
        <v>0</v>
      </c>
    </row>
    <row r="11" spans="1:11" ht="30" customHeight="1" x14ac:dyDescent="0.25">
      <c r="A11" s="81"/>
      <c r="B11" s="149" t="s">
        <v>65</v>
      </c>
      <c r="C11" s="94" t="s">
        <v>66</v>
      </c>
      <c r="D11" s="83" t="s">
        <v>56</v>
      </c>
      <c r="E11" s="89">
        <v>7219</v>
      </c>
      <c r="F11" s="124">
        <v>7100</v>
      </c>
      <c r="G11" s="150">
        <f t="shared" si="0"/>
        <v>51254900</v>
      </c>
      <c r="H11" s="441">
        <f>G11-'[125]Presupuesto - OBRA'!G11</f>
        <v>-548644</v>
      </c>
      <c r="I11" s="456">
        <f>F11/'[125]Presupuesto - OBRA'!F11</f>
        <v>0.9894091415830546</v>
      </c>
      <c r="J11" s="86">
        <f>'Presupuesto Oficial - OBRA'!E11</f>
        <v>7219</v>
      </c>
      <c r="K11" s="457">
        <f t="shared" si="1"/>
        <v>0</v>
      </c>
    </row>
    <row r="12" spans="1:11" ht="30" customHeight="1" x14ac:dyDescent="0.25">
      <c r="A12" s="81"/>
      <c r="B12" s="149" t="s">
        <v>67</v>
      </c>
      <c r="C12" s="94" t="s">
        <v>68</v>
      </c>
      <c r="D12" s="83" t="s">
        <v>64</v>
      </c>
      <c r="E12" s="89">
        <v>15.5</v>
      </c>
      <c r="F12" s="124">
        <v>190000</v>
      </c>
      <c r="G12" s="150">
        <f t="shared" si="0"/>
        <v>2945000</v>
      </c>
      <c r="H12" s="441">
        <f>G12-'[125]Presupuesto - OBRA'!G12</f>
        <v>-11609.5</v>
      </c>
      <c r="I12" s="456">
        <f>F12/'[125]Presupuesto - OBRA'!F12</f>
        <v>0.99607337391021711</v>
      </c>
      <c r="J12" s="86">
        <f>'Presupuesto Oficial - OBRA'!E12</f>
        <v>15.5</v>
      </c>
      <c r="K12" s="457">
        <f t="shared" si="1"/>
        <v>0</v>
      </c>
    </row>
    <row r="13" spans="1:11" ht="30" customHeight="1" x14ac:dyDescent="0.25">
      <c r="A13" s="81"/>
      <c r="B13" s="149" t="s">
        <v>69</v>
      </c>
      <c r="C13" s="94" t="s">
        <v>70</v>
      </c>
      <c r="D13" s="83" t="s">
        <v>56</v>
      </c>
      <c r="E13" s="89">
        <v>125</v>
      </c>
      <c r="F13" s="124">
        <v>12500</v>
      </c>
      <c r="G13" s="150">
        <f t="shared" si="0"/>
        <v>1562500</v>
      </c>
      <c r="H13" s="441">
        <f>G13-'[125]Presupuesto - OBRA'!G13</f>
        <v>-9000</v>
      </c>
      <c r="I13" s="456">
        <f>F13/'[125]Presupuesto - OBRA'!F13</f>
        <v>0.99427298759147309</v>
      </c>
      <c r="J13" s="86">
        <f>'Presupuesto Oficial - OBRA'!E13</f>
        <v>125</v>
      </c>
      <c r="K13" s="457">
        <f t="shared" si="1"/>
        <v>0</v>
      </c>
    </row>
    <row r="14" spans="1:11" ht="36" customHeight="1" x14ac:dyDescent="0.25">
      <c r="A14" s="81"/>
      <c r="B14" s="149" t="s">
        <v>71</v>
      </c>
      <c r="C14" s="94" t="s">
        <v>72</v>
      </c>
      <c r="D14" s="83" t="s">
        <v>56</v>
      </c>
      <c r="E14" s="89">
        <v>7928</v>
      </c>
      <c r="F14" s="124">
        <v>10400</v>
      </c>
      <c r="G14" s="150">
        <f t="shared" si="0"/>
        <v>82451200</v>
      </c>
      <c r="H14" s="441">
        <f>G14-'[125]Presupuesto - OBRA'!G14</f>
        <v>-531176</v>
      </c>
      <c r="I14" s="456">
        <f>F14/'[125]Presupuesto - OBRA'!F14</f>
        <v>0.99359892997038313</v>
      </c>
      <c r="J14" s="86">
        <f>'Presupuesto Oficial - OBRA'!E14</f>
        <v>7928</v>
      </c>
      <c r="K14" s="457">
        <f t="shared" si="1"/>
        <v>0</v>
      </c>
    </row>
    <row r="15" spans="1:11" ht="39" customHeight="1" x14ac:dyDescent="0.25">
      <c r="A15" s="81"/>
      <c r="B15" s="149" t="s">
        <v>73</v>
      </c>
      <c r="C15" s="91" t="s">
        <v>74</v>
      </c>
      <c r="D15" s="92" t="s">
        <v>64</v>
      </c>
      <c r="E15" s="89">
        <v>1033</v>
      </c>
      <c r="F15" s="124">
        <v>28300</v>
      </c>
      <c r="G15" s="150">
        <f t="shared" si="0"/>
        <v>29233900</v>
      </c>
      <c r="H15" s="441">
        <f>G15-'[125]Presupuesto - OBRA'!G15</f>
        <v>-57848</v>
      </c>
      <c r="I15" s="456">
        <f>F15/'[125]Presupuesto - OBRA'!F15</f>
        <v>0.99802510932430522</v>
      </c>
      <c r="J15" s="86">
        <f>'Presupuesto Oficial - OBRA'!E15</f>
        <v>1033</v>
      </c>
      <c r="K15" s="457">
        <f t="shared" si="1"/>
        <v>0</v>
      </c>
    </row>
    <row r="16" spans="1:11" ht="39.75" customHeight="1" x14ac:dyDescent="0.25">
      <c r="A16" s="81"/>
      <c r="B16" s="149" t="s">
        <v>75</v>
      </c>
      <c r="C16" s="91" t="s">
        <v>76</v>
      </c>
      <c r="D16" s="92" t="s">
        <v>59</v>
      </c>
      <c r="E16" s="89">
        <v>1610</v>
      </c>
      <c r="F16" s="124">
        <v>11400</v>
      </c>
      <c r="G16" s="150">
        <f t="shared" si="0"/>
        <v>18354000</v>
      </c>
      <c r="H16" s="441">
        <f>G16-'[125]Presupuesto - OBRA'!G16</f>
        <v>-66010</v>
      </c>
      <c r="I16" s="456">
        <f>F16/'[125]Presupuesto - OBRA'!F16</f>
        <v>0.99641639716807973</v>
      </c>
      <c r="J16" s="86">
        <f>'Presupuesto Oficial - OBRA'!E16</f>
        <v>1610</v>
      </c>
      <c r="K16" s="457">
        <f t="shared" si="1"/>
        <v>0</v>
      </c>
    </row>
    <row r="17" spans="1:11" ht="39.75" customHeight="1" x14ac:dyDescent="0.25">
      <c r="A17" s="81"/>
      <c r="B17" s="149" t="s">
        <v>77</v>
      </c>
      <c r="C17" s="91" t="s">
        <v>78</v>
      </c>
      <c r="D17" s="92" t="s">
        <v>64</v>
      </c>
      <c r="E17" s="89">
        <v>271.3</v>
      </c>
      <c r="F17" s="124">
        <v>20100</v>
      </c>
      <c r="G17" s="150">
        <f t="shared" si="0"/>
        <v>5453130</v>
      </c>
      <c r="H17" s="441">
        <f>G17-'[125]Presupuesto - OBRA'!G17</f>
        <v>-22789.200000000186</v>
      </c>
      <c r="I17" s="456">
        <f>F17/'[125]Presupuesto - OBRA'!F17</f>
        <v>0.99583828775267536</v>
      </c>
      <c r="J17" s="86">
        <f>'Presupuesto Oficial - OBRA'!E17</f>
        <v>271.3</v>
      </c>
      <c r="K17" s="457">
        <f t="shared" si="1"/>
        <v>0</v>
      </c>
    </row>
    <row r="18" spans="1:11" s="460" customFormat="1" ht="39.75" customHeight="1" x14ac:dyDescent="0.25">
      <c r="A18" s="458"/>
      <c r="B18" s="149" t="s">
        <v>79</v>
      </c>
      <c r="C18" s="91" t="s">
        <v>534</v>
      </c>
      <c r="D18" s="92" t="s">
        <v>64</v>
      </c>
      <c r="E18" s="459">
        <v>544</v>
      </c>
      <c r="F18" s="124">
        <v>22700</v>
      </c>
      <c r="G18" s="150">
        <f t="shared" si="0"/>
        <v>12348800</v>
      </c>
      <c r="H18" s="441">
        <f>G18-'[125]Presupuesto - OBRA'!G18</f>
        <v>-27200</v>
      </c>
      <c r="I18" s="456">
        <f>F18/'[125]Presupuesto - OBRA'!F18</f>
        <v>0.99780219780219781</v>
      </c>
      <c r="J18" s="86">
        <f>'Presupuesto Oficial - OBRA'!E18</f>
        <v>544</v>
      </c>
      <c r="K18" s="457">
        <f t="shared" si="1"/>
        <v>0</v>
      </c>
    </row>
    <row r="19" spans="1:11" ht="30" customHeight="1" x14ac:dyDescent="0.25">
      <c r="A19" s="81"/>
      <c r="B19" s="149" t="s">
        <v>81</v>
      </c>
      <c r="C19" s="91" t="s">
        <v>80</v>
      </c>
      <c r="D19" s="92" t="s">
        <v>64</v>
      </c>
      <c r="E19" s="89">
        <v>2667.8</v>
      </c>
      <c r="F19" s="124">
        <v>74750</v>
      </c>
      <c r="G19" s="150">
        <f t="shared" si="0"/>
        <v>199418050</v>
      </c>
      <c r="H19" s="441">
        <f>G19-'[125]Presupuesto - OBRA'!G19</f>
        <v>-56023.800000011921</v>
      </c>
      <c r="I19" s="456">
        <f>F19/'[125]Presupuesto - OBRA'!F19</f>
        <v>0.99971914244827542</v>
      </c>
      <c r="J19" s="86">
        <f>'Presupuesto Oficial - OBRA'!E19</f>
        <v>2667.8</v>
      </c>
      <c r="K19" s="457">
        <f t="shared" si="1"/>
        <v>0</v>
      </c>
    </row>
    <row r="20" spans="1:11" ht="30" customHeight="1" x14ac:dyDescent="0.25">
      <c r="A20" s="81"/>
      <c r="B20" s="149" t="s">
        <v>83</v>
      </c>
      <c r="C20" s="91" t="s">
        <v>82</v>
      </c>
      <c r="D20" s="92" t="s">
        <v>64</v>
      </c>
      <c r="E20" s="89">
        <v>268.89999999999998</v>
      </c>
      <c r="F20" s="124">
        <v>29800</v>
      </c>
      <c r="G20" s="150">
        <f t="shared" si="0"/>
        <v>8013219.9999999991</v>
      </c>
      <c r="H20" s="441">
        <f>G20-'[125]Presupuesto - OBRA'!G20</f>
        <v>-26352.200000000186</v>
      </c>
      <c r="I20" s="456">
        <f>F20/'[125]Presupuesto - OBRA'!F20</f>
        <v>0.99672218877516894</v>
      </c>
      <c r="J20" s="86">
        <f>'Presupuesto Oficial - OBRA'!E20</f>
        <v>268.89999999999998</v>
      </c>
      <c r="K20" s="457">
        <f t="shared" si="1"/>
        <v>0</v>
      </c>
    </row>
    <row r="21" spans="1:11" ht="30" customHeight="1" x14ac:dyDescent="0.25">
      <c r="A21" s="81"/>
      <c r="B21" s="149" t="s">
        <v>86</v>
      </c>
      <c r="C21" s="91" t="s">
        <v>84</v>
      </c>
      <c r="D21" s="92" t="s">
        <v>85</v>
      </c>
      <c r="E21" s="89">
        <v>1</v>
      </c>
      <c r="F21" s="124">
        <v>4000000</v>
      </c>
      <c r="G21" s="150">
        <f t="shared" si="0"/>
        <v>4000000</v>
      </c>
      <c r="H21" s="441">
        <f>G21-'[125]Presupuesto - OBRA'!G21</f>
        <v>-25370</v>
      </c>
      <c r="I21" s="456">
        <f>F21/'[125]Presupuesto - OBRA'!F21</f>
        <v>0.99369747377259732</v>
      </c>
      <c r="J21" s="86">
        <f>'Presupuesto Oficial - OBRA'!E21</f>
        <v>1</v>
      </c>
      <c r="K21" s="457">
        <f t="shared" si="1"/>
        <v>0</v>
      </c>
    </row>
    <row r="22" spans="1:11" ht="30" customHeight="1" x14ac:dyDescent="0.25">
      <c r="A22" s="81"/>
      <c r="B22" s="149" t="s">
        <v>88</v>
      </c>
      <c r="C22" s="91" t="s">
        <v>87</v>
      </c>
      <c r="D22" s="92" t="s">
        <v>85</v>
      </c>
      <c r="E22" s="89">
        <v>1</v>
      </c>
      <c r="F22" s="124">
        <v>3000000</v>
      </c>
      <c r="G22" s="150">
        <f t="shared" si="0"/>
        <v>3000000</v>
      </c>
      <c r="H22" s="441">
        <f>G22-'[125]Presupuesto - OBRA'!G22</f>
        <v>-35750</v>
      </c>
      <c r="I22" s="456">
        <f>F22/'[125]Presupuesto - OBRA'!F22</f>
        <v>0.98822366795684757</v>
      </c>
      <c r="J22" s="86">
        <f>'Presupuesto Oficial - OBRA'!E22</f>
        <v>1</v>
      </c>
      <c r="K22" s="457">
        <f t="shared" si="1"/>
        <v>0</v>
      </c>
    </row>
    <row r="23" spans="1:11" ht="30" customHeight="1" x14ac:dyDescent="0.25">
      <c r="A23" s="81"/>
      <c r="B23" s="149" t="s">
        <v>90</v>
      </c>
      <c r="C23" s="91" t="s">
        <v>89</v>
      </c>
      <c r="D23" s="92" t="s">
        <v>85</v>
      </c>
      <c r="E23" s="89">
        <v>1</v>
      </c>
      <c r="F23" s="124">
        <v>33450000</v>
      </c>
      <c r="G23" s="150">
        <f t="shared" si="0"/>
        <v>33450000</v>
      </c>
      <c r="H23" s="441">
        <f>G23-'[125]Presupuesto - OBRA'!G23</f>
        <v>-720</v>
      </c>
      <c r="I23" s="456">
        <f>F23/'[125]Presupuesto - OBRA'!F23</f>
        <v>0.99997847579962407</v>
      </c>
      <c r="J23" s="86">
        <f>'Presupuesto Oficial - OBRA'!E23</f>
        <v>1</v>
      </c>
      <c r="K23" s="457">
        <f t="shared" si="1"/>
        <v>0</v>
      </c>
    </row>
    <row r="24" spans="1:11" ht="30" customHeight="1" x14ac:dyDescent="0.25">
      <c r="A24" s="81"/>
      <c r="B24" s="149" t="s">
        <v>92</v>
      </c>
      <c r="C24" s="91" t="s">
        <v>91</v>
      </c>
      <c r="D24" s="92" t="s">
        <v>85</v>
      </c>
      <c r="E24" s="89">
        <v>1</v>
      </c>
      <c r="F24" s="124">
        <v>29700000</v>
      </c>
      <c r="G24" s="150">
        <f t="shared" si="0"/>
        <v>29700000</v>
      </c>
      <c r="H24" s="441">
        <f>G24-'[125]Presupuesto - OBRA'!G24</f>
        <v>-80670</v>
      </c>
      <c r="I24" s="456">
        <f>F24/'[125]Presupuesto - OBRA'!F24</f>
        <v>0.9972911959334696</v>
      </c>
      <c r="J24" s="86">
        <f>'Presupuesto Oficial - OBRA'!E24</f>
        <v>1</v>
      </c>
      <c r="K24" s="457">
        <f t="shared" si="1"/>
        <v>0</v>
      </c>
    </row>
    <row r="25" spans="1:11" ht="30" customHeight="1" x14ac:dyDescent="0.25">
      <c r="A25" s="81"/>
      <c r="B25" s="149" t="s">
        <v>93</v>
      </c>
      <c r="C25" s="91" t="s">
        <v>518</v>
      </c>
      <c r="D25" s="92" t="s">
        <v>56</v>
      </c>
      <c r="E25" s="89">
        <v>259</v>
      </c>
      <c r="F25" s="124">
        <v>23500</v>
      </c>
      <c r="G25" s="150">
        <f t="shared" si="0"/>
        <v>6086500</v>
      </c>
      <c r="H25" s="441">
        <f>G25-'[125]Presupuesto - OBRA'!G25</f>
        <v>-20720</v>
      </c>
      <c r="I25" s="456">
        <f>F25/'[125]Presupuesto - OBRA'!F25</f>
        <v>0.99660729431721795</v>
      </c>
      <c r="J25" s="86">
        <f>'Presupuesto Oficial - OBRA'!E25</f>
        <v>259</v>
      </c>
      <c r="K25" s="457">
        <f t="shared" si="1"/>
        <v>0</v>
      </c>
    </row>
    <row r="26" spans="1:11" ht="30" customHeight="1" x14ac:dyDescent="0.25">
      <c r="A26" s="81"/>
      <c r="B26" s="149" t="s">
        <v>94</v>
      </c>
      <c r="C26" s="91" t="s">
        <v>1010</v>
      </c>
      <c r="D26" s="92" t="s">
        <v>56</v>
      </c>
      <c r="E26" s="89">
        <v>82</v>
      </c>
      <c r="F26" s="124">
        <v>12500</v>
      </c>
      <c r="G26" s="150">
        <f t="shared" si="0"/>
        <v>1025000</v>
      </c>
      <c r="H26" s="441">
        <f>G26-'[125]Presupuesto - OBRA'!G26</f>
        <v>-5740</v>
      </c>
      <c r="I26" s="456">
        <f>F26/'[125]Presupuesto - OBRA'!F26</f>
        <v>0.99443118536197295</v>
      </c>
      <c r="J26" s="86">
        <f>'Presupuesto Oficial - OBRA'!E26</f>
        <v>82</v>
      </c>
      <c r="K26" s="457">
        <f t="shared" si="1"/>
        <v>0</v>
      </c>
    </row>
    <row r="27" spans="1:11" ht="30" customHeight="1" x14ac:dyDescent="0.25">
      <c r="A27" s="81"/>
      <c r="B27" s="149" t="s">
        <v>96</v>
      </c>
      <c r="C27" s="91" t="s">
        <v>95</v>
      </c>
      <c r="D27" s="92" t="s">
        <v>64</v>
      </c>
      <c r="E27" s="89">
        <v>125</v>
      </c>
      <c r="F27" s="124">
        <v>24800</v>
      </c>
      <c r="G27" s="150">
        <f t="shared" si="0"/>
        <v>3100000</v>
      </c>
      <c r="H27" s="441">
        <f>G27-'[125]Presupuesto - OBRA'!G27</f>
        <v>-6250</v>
      </c>
      <c r="I27" s="456">
        <f>F27/'[125]Presupuesto - OBRA'!F27</f>
        <v>0.99798792756539234</v>
      </c>
      <c r="J27" s="86">
        <f>'Presupuesto Oficial - OBRA'!E27</f>
        <v>125</v>
      </c>
      <c r="K27" s="457">
        <f t="shared" si="1"/>
        <v>0</v>
      </c>
    </row>
    <row r="28" spans="1:11" ht="30" customHeight="1" x14ac:dyDescent="0.25">
      <c r="A28" s="81"/>
      <c r="B28" s="149" t="s">
        <v>99</v>
      </c>
      <c r="C28" s="91" t="s">
        <v>97</v>
      </c>
      <c r="D28" s="92" t="s">
        <v>98</v>
      </c>
      <c r="E28" s="89">
        <v>275</v>
      </c>
      <c r="F28" s="124">
        <v>24500</v>
      </c>
      <c r="G28" s="150">
        <f t="shared" si="0"/>
        <v>6737500</v>
      </c>
      <c r="H28" s="441">
        <f>G28-'[125]Presupuesto - OBRA'!G28</f>
        <v>-137500</v>
      </c>
      <c r="I28" s="456">
        <f>F28/'[125]Presupuesto - OBRA'!F28</f>
        <v>0.98</v>
      </c>
      <c r="J28" s="86">
        <f>'Presupuesto Oficial - OBRA'!E28</f>
        <v>275</v>
      </c>
      <c r="K28" s="457">
        <f t="shared" si="1"/>
        <v>0</v>
      </c>
    </row>
    <row r="29" spans="1:11" ht="30" customHeight="1" x14ac:dyDescent="0.25">
      <c r="A29" s="81"/>
      <c r="B29" s="149" t="s">
        <v>750</v>
      </c>
      <c r="C29" s="91" t="s">
        <v>100</v>
      </c>
      <c r="D29" s="92" t="s">
        <v>59</v>
      </c>
      <c r="E29" s="89">
        <v>1096</v>
      </c>
      <c r="F29" s="124">
        <v>7800</v>
      </c>
      <c r="G29" s="150">
        <f t="shared" si="0"/>
        <v>8548800</v>
      </c>
      <c r="H29" s="441">
        <f>G29-'[125]Presupuesto - OBRA'!G29</f>
        <v>-219200</v>
      </c>
      <c r="I29" s="456">
        <f>F29/'[125]Presupuesto - OBRA'!F29</f>
        <v>0.97499999999999998</v>
      </c>
      <c r="J29" s="86">
        <f>'Presupuesto Oficial - OBRA'!E29</f>
        <v>1096</v>
      </c>
      <c r="K29" s="457">
        <f t="shared" si="1"/>
        <v>0</v>
      </c>
    </row>
    <row r="30" spans="1:11" ht="30" customHeight="1" thickBot="1" x14ac:dyDescent="0.3">
      <c r="A30" s="81"/>
      <c r="B30" s="151"/>
      <c r="C30" s="101" t="s">
        <v>101</v>
      </c>
      <c r="D30" s="102"/>
      <c r="E30" s="102"/>
      <c r="F30" s="461"/>
      <c r="G30" s="152">
        <f>SUM(G7:G29)</f>
        <v>649303570</v>
      </c>
      <c r="I30" s="456" t="e">
        <f>F30/'[125]Presupuesto - OBRA'!F30</f>
        <v>#DIV/0!</v>
      </c>
      <c r="J30" s="86">
        <f>'Presupuesto Oficial - OBRA'!E30</f>
        <v>0</v>
      </c>
      <c r="K30" s="457">
        <f t="shared" si="1"/>
        <v>0</v>
      </c>
    </row>
    <row r="31" spans="1:11" ht="30" customHeight="1" thickTop="1" x14ac:dyDescent="0.25">
      <c r="A31" s="81"/>
      <c r="B31" s="153">
        <v>2</v>
      </c>
      <c r="C31" s="82" t="s">
        <v>102</v>
      </c>
      <c r="D31" s="83"/>
      <c r="E31" s="83"/>
      <c r="F31" s="124"/>
      <c r="G31" s="150"/>
      <c r="I31" s="456" t="e">
        <f>F31/'[125]Presupuesto - OBRA'!F31</f>
        <v>#DIV/0!</v>
      </c>
      <c r="J31" s="86">
        <f>'Presupuesto Oficial - OBRA'!E31</f>
        <v>0</v>
      </c>
      <c r="K31" s="457">
        <f t="shared" si="1"/>
        <v>0</v>
      </c>
    </row>
    <row r="32" spans="1:11" ht="30" customHeight="1" x14ac:dyDescent="0.25">
      <c r="A32" s="81"/>
      <c r="B32" s="149" t="s">
        <v>103</v>
      </c>
      <c r="C32" s="91" t="s">
        <v>104</v>
      </c>
      <c r="D32" s="92" t="s">
        <v>56</v>
      </c>
      <c r="E32" s="89">
        <v>374.2</v>
      </c>
      <c r="F32" s="124">
        <v>32600</v>
      </c>
      <c r="G32" s="150">
        <f t="shared" ref="G32:G45" si="2">F32*E32</f>
        <v>12198920</v>
      </c>
      <c r="H32" s="441">
        <f>G32-'[125]Presupuesto - OBRA'!G32</f>
        <v>-5613</v>
      </c>
      <c r="I32" s="456">
        <f>F32/'[125]Presupuesto - OBRA'!F32</f>
        <v>0.99954008891614288</v>
      </c>
      <c r="J32" s="86">
        <f>'Presupuesto Oficial - OBRA'!E32</f>
        <v>374.2</v>
      </c>
      <c r="K32" s="457">
        <f t="shared" si="1"/>
        <v>0</v>
      </c>
    </row>
    <row r="33" spans="1:11" ht="30" customHeight="1" x14ac:dyDescent="0.25">
      <c r="A33" s="81"/>
      <c r="B33" s="149" t="s">
        <v>105</v>
      </c>
      <c r="C33" s="91" t="s">
        <v>617</v>
      </c>
      <c r="D33" s="92" t="s">
        <v>64</v>
      </c>
      <c r="E33" s="89">
        <v>168.25</v>
      </c>
      <c r="F33" s="124">
        <v>693000</v>
      </c>
      <c r="G33" s="150">
        <f t="shared" si="2"/>
        <v>116597250</v>
      </c>
      <c r="H33" s="441">
        <f>G33-'[125]Presupuesto - OBRA'!G33</f>
        <v>-130898.5</v>
      </c>
      <c r="I33" s="456">
        <f>F33/'[125]Presupuesto - OBRA'!F33</f>
        <v>0.99887860381851257</v>
      </c>
      <c r="J33" s="86">
        <f>'Presupuesto Oficial - OBRA'!E33</f>
        <v>168.25</v>
      </c>
      <c r="K33" s="457">
        <f t="shared" si="1"/>
        <v>0</v>
      </c>
    </row>
    <row r="34" spans="1:11" ht="30" customHeight="1" x14ac:dyDescent="0.25">
      <c r="A34" s="81"/>
      <c r="B34" s="149" t="s">
        <v>106</v>
      </c>
      <c r="C34" s="91" t="s">
        <v>618</v>
      </c>
      <c r="D34" s="92" t="s">
        <v>64</v>
      </c>
      <c r="E34" s="89">
        <v>52.5</v>
      </c>
      <c r="F34" s="124">
        <v>748000</v>
      </c>
      <c r="G34" s="150">
        <f t="shared" si="2"/>
        <v>39270000</v>
      </c>
      <c r="H34" s="441">
        <f>G34-'[125]Presupuesto - OBRA'!G34</f>
        <v>-40845</v>
      </c>
      <c r="I34" s="456">
        <f>F34/'[125]Presupuesto - OBRA'!F34</f>
        <v>0.99896097374655768</v>
      </c>
      <c r="J34" s="86">
        <f>'Presupuesto Oficial - OBRA'!E34</f>
        <v>52.5</v>
      </c>
      <c r="K34" s="457">
        <f t="shared" si="1"/>
        <v>0</v>
      </c>
    </row>
    <row r="35" spans="1:11" ht="30" customHeight="1" x14ac:dyDescent="0.25">
      <c r="A35" s="81"/>
      <c r="B35" s="149" t="s">
        <v>107</v>
      </c>
      <c r="C35" s="91" t="s">
        <v>619</v>
      </c>
      <c r="D35" s="92" t="s">
        <v>64</v>
      </c>
      <c r="E35" s="89">
        <v>287.5</v>
      </c>
      <c r="F35" s="124">
        <v>723000</v>
      </c>
      <c r="G35" s="150">
        <f t="shared" si="2"/>
        <v>207862500</v>
      </c>
      <c r="H35" s="441">
        <f>G35-'[125]Presupuesto - OBRA'!G35</f>
        <v>-223675</v>
      </c>
      <c r="I35" s="456">
        <f>F35/'[125]Presupuesto - OBRA'!F35</f>
        <v>0.99892508476356012</v>
      </c>
      <c r="J35" s="86">
        <f>'Presupuesto Oficial - OBRA'!E35</f>
        <v>287.5</v>
      </c>
      <c r="K35" s="457">
        <f t="shared" si="1"/>
        <v>0</v>
      </c>
    </row>
    <row r="36" spans="1:11" ht="30" customHeight="1" x14ac:dyDescent="0.25">
      <c r="A36" s="81"/>
      <c r="B36" s="149" t="s">
        <v>108</v>
      </c>
      <c r="C36" s="91" t="s">
        <v>620</v>
      </c>
      <c r="D36" s="92" t="s">
        <v>64</v>
      </c>
      <c r="E36" s="89">
        <v>119.4</v>
      </c>
      <c r="F36" s="124">
        <v>820000</v>
      </c>
      <c r="G36" s="150">
        <f t="shared" si="2"/>
        <v>97908000</v>
      </c>
      <c r="H36" s="441">
        <f>G36-'[125]Presupuesto - OBRA'!G36</f>
        <v>-874724.40000000596</v>
      </c>
      <c r="I36" s="456">
        <f>F36/'[125]Presupuesto - OBRA'!F36</f>
        <v>0.99114496582967293</v>
      </c>
      <c r="J36" s="86">
        <f>'Presupuesto Oficial - OBRA'!E36</f>
        <v>119.4</v>
      </c>
      <c r="K36" s="457">
        <f t="shared" si="1"/>
        <v>0</v>
      </c>
    </row>
    <row r="37" spans="1:11" ht="30" customHeight="1" x14ac:dyDescent="0.25">
      <c r="A37" s="81"/>
      <c r="B37" s="149" t="s">
        <v>109</v>
      </c>
      <c r="C37" s="91" t="s">
        <v>621</v>
      </c>
      <c r="D37" s="92" t="s">
        <v>64</v>
      </c>
      <c r="E37" s="89">
        <v>104.60000000000001</v>
      </c>
      <c r="F37" s="124">
        <v>800000</v>
      </c>
      <c r="G37" s="150">
        <f t="shared" si="2"/>
        <v>83680000</v>
      </c>
      <c r="H37" s="441">
        <f>G37-'[125]Presupuesto - OBRA'!G37</f>
        <v>-16840.600000008941</v>
      </c>
      <c r="I37" s="456">
        <f>F37/'[125]Presupuesto - OBRA'!F37</f>
        <v>0.99979879049341325</v>
      </c>
      <c r="J37" s="86">
        <f>'Presupuesto Oficial - OBRA'!E37</f>
        <v>104.60000000000001</v>
      </c>
      <c r="K37" s="457">
        <f t="shared" si="1"/>
        <v>0</v>
      </c>
    </row>
    <row r="38" spans="1:11" ht="39" customHeight="1" x14ac:dyDescent="0.25">
      <c r="A38" s="81"/>
      <c r="B38" s="149" t="s">
        <v>110</v>
      </c>
      <c r="C38" s="94" t="s">
        <v>616</v>
      </c>
      <c r="D38" s="83" t="s">
        <v>59</v>
      </c>
      <c r="E38" s="89">
        <v>824</v>
      </c>
      <c r="F38" s="124">
        <v>28000</v>
      </c>
      <c r="G38" s="150">
        <f t="shared" si="2"/>
        <v>23072000</v>
      </c>
      <c r="H38" s="441">
        <f>G38-'[125]Presupuesto - OBRA'!G38</f>
        <v>-45320</v>
      </c>
      <c r="I38" s="456">
        <f>F38/'[125]Presupuesto - OBRA'!F38</f>
        <v>0.99803956513990377</v>
      </c>
      <c r="J38" s="86">
        <f>'Presupuesto Oficial - OBRA'!E38</f>
        <v>824</v>
      </c>
      <c r="K38" s="457">
        <f t="shared" si="1"/>
        <v>0</v>
      </c>
    </row>
    <row r="39" spans="1:11" ht="41.25" customHeight="1" x14ac:dyDescent="0.25">
      <c r="A39" s="81"/>
      <c r="B39" s="149" t="s">
        <v>111</v>
      </c>
      <c r="C39" s="94" t="s">
        <v>622</v>
      </c>
      <c r="D39" s="83" t="s">
        <v>59</v>
      </c>
      <c r="E39" s="89">
        <v>3773</v>
      </c>
      <c r="F39" s="124">
        <v>21000</v>
      </c>
      <c r="G39" s="150">
        <f t="shared" si="2"/>
        <v>79233000</v>
      </c>
      <c r="H39" s="441">
        <f>G39-'[125]Presupuesto - OBRA'!G39</f>
        <v>-3308921</v>
      </c>
      <c r="I39" s="456">
        <f>F39/'[125]Presupuesto - OBRA'!F39</f>
        <v>0.95991223659551128</v>
      </c>
      <c r="J39" s="86">
        <f>'Presupuesto Oficial - OBRA'!E39</f>
        <v>3773</v>
      </c>
      <c r="K39" s="457">
        <f t="shared" si="1"/>
        <v>0</v>
      </c>
    </row>
    <row r="40" spans="1:11" ht="28.5" customHeight="1" x14ac:dyDescent="0.25">
      <c r="A40" s="81"/>
      <c r="B40" s="149" t="s">
        <v>112</v>
      </c>
      <c r="C40" s="94" t="s">
        <v>623</v>
      </c>
      <c r="D40" s="83" t="s">
        <v>56</v>
      </c>
      <c r="E40" s="89">
        <v>861</v>
      </c>
      <c r="F40" s="124">
        <v>154000</v>
      </c>
      <c r="G40" s="150">
        <f t="shared" si="2"/>
        <v>132594000</v>
      </c>
      <c r="H40" s="441">
        <f>G40-'[125]Presupuesto - OBRA'!G40</f>
        <v>-85239</v>
      </c>
      <c r="I40" s="456">
        <f>F40/'[125]Presupuesto - OBRA'!F40</f>
        <v>0.99935755585694908</v>
      </c>
      <c r="J40" s="86">
        <f>'Presupuesto Oficial - OBRA'!E40</f>
        <v>861</v>
      </c>
      <c r="K40" s="457">
        <f t="shared" si="1"/>
        <v>0</v>
      </c>
    </row>
    <row r="41" spans="1:11" ht="28.5" customHeight="1" x14ac:dyDescent="0.25">
      <c r="A41" s="81"/>
      <c r="B41" s="149" t="s">
        <v>113</v>
      </c>
      <c r="C41" s="94" t="s">
        <v>114</v>
      </c>
      <c r="D41" s="83" t="s">
        <v>115</v>
      </c>
      <c r="E41" s="89">
        <v>34973.06</v>
      </c>
      <c r="F41" s="124">
        <v>14600</v>
      </c>
      <c r="G41" s="150">
        <f t="shared" si="2"/>
        <v>510606675.99999994</v>
      </c>
      <c r="H41" s="441">
        <f>G41-'[125]Presupuesto - OBRA'!G41</f>
        <v>-664456.0000000596</v>
      </c>
      <c r="I41" s="456">
        <f>F41/'[125]Presupuesto - OBRA'!F41</f>
        <v>0.99870032149941856</v>
      </c>
      <c r="J41" s="86">
        <f>'Presupuesto Oficial - OBRA'!E41</f>
        <v>34973.06</v>
      </c>
      <c r="K41" s="457">
        <f t="shared" si="1"/>
        <v>0</v>
      </c>
    </row>
    <row r="42" spans="1:11" ht="30" customHeight="1" x14ac:dyDescent="0.25">
      <c r="A42" s="81"/>
      <c r="B42" s="149" t="s">
        <v>116</v>
      </c>
      <c r="C42" s="94" t="s">
        <v>117</v>
      </c>
      <c r="D42" s="83" t="s">
        <v>115</v>
      </c>
      <c r="E42" s="89">
        <v>97101</v>
      </c>
      <c r="F42" s="124">
        <v>4250</v>
      </c>
      <c r="G42" s="150">
        <f t="shared" si="2"/>
        <v>412679250</v>
      </c>
      <c r="H42" s="441">
        <f>G42-'[125]Presupuesto - OBRA'!G42</f>
        <v>-4078242</v>
      </c>
      <c r="I42" s="456">
        <f>F42/'[125]Presupuesto - OBRA'!F42</f>
        <v>0.99021435228331778</v>
      </c>
      <c r="J42" s="86">
        <f>'Presupuesto Oficial - OBRA'!E42</f>
        <v>97101</v>
      </c>
      <c r="K42" s="457">
        <f t="shared" si="1"/>
        <v>0</v>
      </c>
    </row>
    <row r="43" spans="1:11" ht="30" customHeight="1" x14ac:dyDescent="0.25">
      <c r="A43" s="81"/>
      <c r="B43" s="149" t="s">
        <v>118</v>
      </c>
      <c r="C43" s="94" t="s">
        <v>751</v>
      </c>
      <c r="D43" s="83" t="s">
        <v>59</v>
      </c>
      <c r="E43" s="89">
        <v>1605</v>
      </c>
      <c r="F43" s="124">
        <v>39000</v>
      </c>
      <c r="G43" s="150">
        <f t="shared" si="2"/>
        <v>62595000</v>
      </c>
      <c r="H43" s="441">
        <f>G43-'[125]Presupuesto - OBRA'!G43</f>
        <v>-243960</v>
      </c>
      <c r="I43" s="456">
        <f>F43/'[125]Presupuesto - OBRA'!F43</f>
        <v>0.99611769513690229</v>
      </c>
      <c r="J43" s="86">
        <f>'Presupuesto Oficial - OBRA'!E43</f>
        <v>1605</v>
      </c>
      <c r="K43" s="457">
        <f t="shared" si="1"/>
        <v>0</v>
      </c>
    </row>
    <row r="44" spans="1:11" ht="30" customHeight="1" x14ac:dyDescent="0.25">
      <c r="A44" s="81"/>
      <c r="B44" s="149" t="s">
        <v>119</v>
      </c>
      <c r="C44" s="94" t="s">
        <v>120</v>
      </c>
      <c r="D44" s="83" t="s">
        <v>98</v>
      </c>
      <c r="E44" s="89">
        <v>300</v>
      </c>
      <c r="F44" s="124">
        <v>115000</v>
      </c>
      <c r="G44" s="150">
        <f t="shared" si="2"/>
        <v>34500000</v>
      </c>
      <c r="H44" s="441">
        <f>G44-'[125]Presupuesto - OBRA'!G44</f>
        <v>-72000</v>
      </c>
      <c r="I44" s="456">
        <f>F44/'[125]Presupuesto - OBRA'!F44</f>
        <v>0.99791738979520994</v>
      </c>
      <c r="J44" s="86">
        <f>'Presupuesto Oficial - OBRA'!E44</f>
        <v>300</v>
      </c>
      <c r="K44" s="457">
        <f t="shared" si="1"/>
        <v>0</v>
      </c>
    </row>
    <row r="45" spans="1:11" ht="42.75" customHeight="1" x14ac:dyDescent="0.25">
      <c r="A45" s="81"/>
      <c r="B45" s="149" t="s">
        <v>121</v>
      </c>
      <c r="C45" s="94" t="s">
        <v>122</v>
      </c>
      <c r="D45" s="83" t="s">
        <v>56</v>
      </c>
      <c r="E45" s="89">
        <v>800</v>
      </c>
      <c r="F45" s="124">
        <v>41000</v>
      </c>
      <c r="G45" s="150">
        <f t="shared" si="2"/>
        <v>32800000</v>
      </c>
      <c r="H45" s="441">
        <f>G45-'[125]Presupuesto - OBRA'!G45</f>
        <v>-550400</v>
      </c>
      <c r="I45" s="456">
        <f>F45/'[125]Presupuesto - OBRA'!F45</f>
        <v>0.98349644981769335</v>
      </c>
      <c r="J45" s="86">
        <f>'Presupuesto Oficial - OBRA'!E45</f>
        <v>800</v>
      </c>
      <c r="K45" s="457">
        <f t="shared" si="1"/>
        <v>0</v>
      </c>
    </row>
    <row r="46" spans="1:11" ht="30" customHeight="1" thickBot="1" x14ac:dyDescent="0.3">
      <c r="A46" s="81"/>
      <c r="B46" s="151"/>
      <c r="C46" s="101" t="s">
        <v>123</v>
      </c>
      <c r="D46" s="102"/>
      <c r="E46" s="102"/>
      <c r="F46" s="461"/>
      <c r="G46" s="152">
        <f>SUM(G32:G45)</f>
        <v>1845596596</v>
      </c>
      <c r="H46" s="441">
        <f>G46-'[125]Presupuesto - OBRA'!G46</f>
        <v>-10341134.639999866</v>
      </c>
      <c r="I46" s="456" t="e">
        <f>F46/'[125]Presupuesto - OBRA'!F46</f>
        <v>#DIV/0!</v>
      </c>
      <c r="J46" s="86">
        <f>'Presupuesto Oficial - OBRA'!E46</f>
        <v>0</v>
      </c>
      <c r="K46" s="457">
        <f t="shared" si="1"/>
        <v>0</v>
      </c>
    </row>
    <row r="47" spans="1:11" ht="30" customHeight="1" thickTop="1" x14ac:dyDescent="0.25">
      <c r="A47" s="81"/>
      <c r="B47" s="462">
        <v>3</v>
      </c>
      <c r="C47" s="463" t="s">
        <v>124</v>
      </c>
      <c r="D47" s="126"/>
      <c r="E47" s="126"/>
      <c r="F47" s="464"/>
      <c r="G47" s="157"/>
      <c r="H47" s="441">
        <f>G47-'[125]Presupuesto - OBRA'!G47</f>
        <v>0</v>
      </c>
      <c r="I47" s="456" t="e">
        <f>F47/'[125]Presupuesto - OBRA'!F47</f>
        <v>#DIV/0!</v>
      </c>
      <c r="J47" s="86">
        <f>'Presupuesto Oficial - OBRA'!E47</f>
        <v>0</v>
      </c>
      <c r="K47" s="457">
        <f t="shared" si="1"/>
        <v>0</v>
      </c>
    </row>
    <row r="48" spans="1:11" ht="54.75" customHeight="1" x14ac:dyDescent="0.25">
      <c r="A48" s="81"/>
      <c r="B48" s="465" t="s">
        <v>125</v>
      </c>
      <c r="C48" s="466" t="s">
        <v>126</v>
      </c>
      <c r="D48" s="467" t="s">
        <v>56</v>
      </c>
      <c r="E48" s="468">
        <v>1430</v>
      </c>
      <c r="F48" s="469">
        <v>84000</v>
      </c>
      <c r="G48" s="470">
        <f t="shared" ref="G48:G49" si="3">F48*E48</f>
        <v>120120000</v>
      </c>
      <c r="H48" s="441">
        <f>G48-'[125]Presupuesto - OBRA'!G48</f>
        <v>-155870</v>
      </c>
      <c r="I48" s="456">
        <f>F48/'[125]Presupuesto - OBRA'!F48</f>
        <v>0.99870406258545463</v>
      </c>
      <c r="J48" s="86">
        <f>'Presupuesto Oficial - OBRA'!E48</f>
        <v>1430</v>
      </c>
      <c r="K48" s="457">
        <f t="shared" si="1"/>
        <v>0</v>
      </c>
    </row>
    <row r="49" spans="1:11" ht="30" customHeight="1" x14ac:dyDescent="0.25">
      <c r="A49" s="81"/>
      <c r="B49" s="149" t="s">
        <v>127</v>
      </c>
      <c r="C49" s="90" t="s">
        <v>128</v>
      </c>
      <c r="D49" s="88" t="s">
        <v>56</v>
      </c>
      <c r="E49" s="89">
        <v>954</v>
      </c>
      <c r="F49" s="124">
        <v>68000</v>
      </c>
      <c r="G49" s="150">
        <f t="shared" si="3"/>
        <v>64872000</v>
      </c>
      <c r="H49" s="441">
        <f>G49-'[125]Presupuesto - OBRA'!G49</f>
        <v>-414036</v>
      </c>
      <c r="I49" s="456">
        <f>F49/'[125]Presupuesto - OBRA'!F49</f>
        <v>0.99365812315515678</v>
      </c>
      <c r="J49" s="86">
        <f>'Presupuesto Oficial - OBRA'!E49</f>
        <v>954</v>
      </c>
      <c r="K49" s="457">
        <f t="shared" si="1"/>
        <v>0</v>
      </c>
    </row>
    <row r="50" spans="1:11" ht="30" customHeight="1" thickBot="1" x14ac:dyDescent="0.3">
      <c r="A50" s="81"/>
      <c r="B50" s="151"/>
      <c r="C50" s="101" t="s">
        <v>129</v>
      </c>
      <c r="D50" s="102"/>
      <c r="E50" s="102"/>
      <c r="F50" s="461"/>
      <c r="G50" s="152">
        <f>SUM(G48:G49)</f>
        <v>184992000</v>
      </c>
      <c r="H50" s="441">
        <f>G50-'[125]Presupuesto - OBRA'!G50</f>
        <v>-569906</v>
      </c>
      <c r="I50" s="456" t="e">
        <f>F50/'[125]Presupuesto - OBRA'!F50</f>
        <v>#DIV/0!</v>
      </c>
      <c r="J50" s="86">
        <f>'Presupuesto Oficial - OBRA'!E50</f>
        <v>0</v>
      </c>
      <c r="K50" s="457">
        <f t="shared" si="1"/>
        <v>0</v>
      </c>
    </row>
    <row r="51" spans="1:11" ht="30" customHeight="1" thickTop="1" x14ac:dyDescent="0.25">
      <c r="A51" s="81"/>
      <c r="B51" s="153">
        <v>4</v>
      </c>
      <c r="C51" s="82" t="s">
        <v>130</v>
      </c>
      <c r="D51" s="83"/>
      <c r="E51" s="83"/>
      <c r="F51" s="124"/>
      <c r="G51" s="150"/>
      <c r="H51" s="441">
        <f>G51-'[125]Presupuesto - OBRA'!G51</f>
        <v>0</v>
      </c>
      <c r="I51" s="456" t="e">
        <f>F51/'[125]Presupuesto - OBRA'!F51</f>
        <v>#DIV/0!</v>
      </c>
      <c r="J51" s="86">
        <f>'Presupuesto Oficial - OBRA'!E51</f>
        <v>0</v>
      </c>
      <c r="K51" s="457">
        <f t="shared" si="1"/>
        <v>0</v>
      </c>
    </row>
    <row r="52" spans="1:11" ht="31.5" customHeight="1" x14ac:dyDescent="0.25">
      <c r="A52" s="81"/>
      <c r="B52" s="149" t="s">
        <v>131</v>
      </c>
      <c r="C52" s="90" t="s">
        <v>132</v>
      </c>
      <c r="D52" s="88" t="s">
        <v>56</v>
      </c>
      <c r="E52" s="89">
        <v>3280</v>
      </c>
      <c r="F52" s="124">
        <v>18500</v>
      </c>
      <c r="G52" s="150">
        <f t="shared" ref="G52:G54" si="4">F52*E52</f>
        <v>60680000</v>
      </c>
      <c r="H52" s="441">
        <f>G52-'[125]Presupuesto - OBRA'!G52</f>
        <v>-475600</v>
      </c>
      <c r="I52" s="456">
        <f>F52/'[125]Presupuesto - OBRA'!F52</f>
        <v>0.99222311611692138</v>
      </c>
      <c r="J52" s="86">
        <f>'Presupuesto Oficial - OBRA'!E52</f>
        <v>3280</v>
      </c>
      <c r="K52" s="457">
        <f t="shared" si="1"/>
        <v>0</v>
      </c>
    </row>
    <row r="53" spans="1:11" ht="31.5" customHeight="1" x14ac:dyDescent="0.25">
      <c r="A53" s="81"/>
      <c r="B53" s="149" t="s">
        <v>133</v>
      </c>
      <c r="C53" s="90" t="s">
        <v>132</v>
      </c>
      <c r="D53" s="88" t="s">
        <v>59</v>
      </c>
      <c r="E53" s="89">
        <v>210</v>
      </c>
      <c r="F53" s="124">
        <v>11500</v>
      </c>
      <c r="G53" s="150">
        <f t="shared" si="4"/>
        <v>2415000</v>
      </c>
      <c r="H53" s="441">
        <f>G53-'[125]Presupuesto - OBRA'!G53</f>
        <v>-26670</v>
      </c>
      <c r="I53" s="456">
        <f>F53/'[125]Presupuesto - OBRA'!F53</f>
        <v>0.98907714801754532</v>
      </c>
      <c r="J53" s="86">
        <f>'Presupuesto Oficial - OBRA'!E53</f>
        <v>210</v>
      </c>
      <c r="K53" s="457">
        <f t="shared" si="1"/>
        <v>0</v>
      </c>
    </row>
    <row r="54" spans="1:11" ht="31.5" customHeight="1" x14ac:dyDescent="0.25">
      <c r="A54" s="81"/>
      <c r="B54" s="149" t="s">
        <v>134</v>
      </c>
      <c r="C54" s="90" t="s">
        <v>135</v>
      </c>
      <c r="D54" s="88" t="s">
        <v>56</v>
      </c>
      <c r="E54" s="89">
        <v>2850</v>
      </c>
      <c r="F54" s="124">
        <v>41500</v>
      </c>
      <c r="G54" s="150">
        <f t="shared" si="4"/>
        <v>118275000</v>
      </c>
      <c r="H54" s="441">
        <f>G54-'[125]Presupuesto - OBRA'!G54</f>
        <v>-108300</v>
      </c>
      <c r="I54" s="456">
        <f>F54/'[125]Presupuesto - OBRA'!F54</f>
        <v>0.99908517502046323</v>
      </c>
      <c r="J54" s="86">
        <f>'Presupuesto Oficial - OBRA'!E54</f>
        <v>2850</v>
      </c>
      <c r="K54" s="457">
        <f t="shared" si="1"/>
        <v>0</v>
      </c>
    </row>
    <row r="55" spans="1:11" ht="30" customHeight="1" thickBot="1" x14ac:dyDescent="0.3">
      <c r="A55" s="81"/>
      <c r="B55" s="151"/>
      <c r="C55" s="101" t="s">
        <v>136</v>
      </c>
      <c r="D55" s="102"/>
      <c r="E55" s="102"/>
      <c r="F55" s="461"/>
      <c r="G55" s="152">
        <f>SUM(G52:G54)</f>
        <v>181370000</v>
      </c>
      <c r="H55" s="441">
        <f>G55-'[125]Presupuesto - OBRA'!G55</f>
        <v>-610570</v>
      </c>
      <c r="I55" s="456" t="e">
        <f>F55/'[125]Presupuesto - OBRA'!F55</f>
        <v>#DIV/0!</v>
      </c>
      <c r="J55" s="86">
        <f>'Presupuesto Oficial - OBRA'!E55</f>
        <v>0</v>
      </c>
      <c r="K55" s="457">
        <f t="shared" si="1"/>
        <v>0</v>
      </c>
    </row>
    <row r="56" spans="1:11" ht="30" customHeight="1" thickTop="1" x14ac:dyDescent="0.25">
      <c r="A56" s="81"/>
      <c r="B56" s="153">
        <v>5</v>
      </c>
      <c r="C56" s="82" t="s">
        <v>137</v>
      </c>
      <c r="D56" s="83"/>
      <c r="E56" s="83"/>
      <c r="F56" s="124"/>
      <c r="G56" s="150"/>
      <c r="H56" s="441">
        <f>G56-'[125]Presupuesto - OBRA'!G56</f>
        <v>0</v>
      </c>
      <c r="I56" s="456" t="e">
        <f>F56/'[125]Presupuesto - OBRA'!F56</f>
        <v>#DIV/0!</v>
      </c>
      <c r="J56" s="86">
        <f>'Presupuesto Oficial - OBRA'!E56</f>
        <v>0</v>
      </c>
      <c r="K56" s="457">
        <f t="shared" si="1"/>
        <v>0</v>
      </c>
    </row>
    <row r="57" spans="1:11" ht="30" customHeight="1" x14ac:dyDescent="0.25">
      <c r="A57" s="81"/>
      <c r="B57" s="149" t="s">
        <v>138</v>
      </c>
      <c r="C57" s="90" t="s">
        <v>139</v>
      </c>
      <c r="D57" s="88" t="s">
        <v>56</v>
      </c>
      <c r="E57" s="89">
        <v>2189</v>
      </c>
      <c r="F57" s="124">
        <v>12000</v>
      </c>
      <c r="G57" s="150">
        <f t="shared" ref="G57:G65" si="5">F57*E57</f>
        <v>26268000</v>
      </c>
      <c r="H57" s="441">
        <f>G57-'[125]Presupuesto - OBRA'!G57</f>
        <v>-181687</v>
      </c>
      <c r="I57" s="456">
        <f>F57/'[125]Presupuesto - OBRA'!F57</f>
        <v>0.99313084498882731</v>
      </c>
      <c r="J57" s="86">
        <f>'Presupuesto Oficial - OBRA'!E57</f>
        <v>2189</v>
      </c>
      <c r="K57" s="457">
        <f t="shared" si="1"/>
        <v>0</v>
      </c>
    </row>
    <row r="58" spans="1:11" ht="30" customHeight="1" x14ac:dyDescent="0.25">
      <c r="A58" s="81"/>
      <c r="B58" s="149" t="s">
        <v>140</v>
      </c>
      <c r="C58" s="90" t="s">
        <v>139</v>
      </c>
      <c r="D58" s="88" t="s">
        <v>59</v>
      </c>
      <c r="E58" s="89">
        <v>320</v>
      </c>
      <c r="F58" s="124">
        <v>7200</v>
      </c>
      <c r="G58" s="150">
        <f t="shared" si="5"/>
        <v>2304000</v>
      </c>
      <c r="H58" s="441">
        <f>G58-'[125]Presupuesto - OBRA'!G58</f>
        <v>-16000</v>
      </c>
      <c r="I58" s="456">
        <f>F58/'[125]Presupuesto - OBRA'!F58</f>
        <v>0.99310344827586206</v>
      </c>
      <c r="J58" s="86">
        <f>'Presupuesto Oficial - OBRA'!E58</f>
        <v>320</v>
      </c>
      <c r="K58" s="457">
        <f t="shared" si="1"/>
        <v>0</v>
      </c>
    </row>
    <row r="59" spans="1:11" ht="30" customHeight="1" x14ac:dyDescent="0.25">
      <c r="A59" s="81"/>
      <c r="B59" s="149" t="s">
        <v>141</v>
      </c>
      <c r="C59" s="90" t="s">
        <v>142</v>
      </c>
      <c r="D59" s="88" t="s">
        <v>56</v>
      </c>
      <c r="E59" s="89">
        <v>14708</v>
      </c>
      <c r="F59" s="124">
        <v>13800</v>
      </c>
      <c r="G59" s="150">
        <f t="shared" si="5"/>
        <v>202970400</v>
      </c>
      <c r="H59" s="441">
        <f>G59-'[125]Presupuesto - OBRA'!G59</f>
        <v>-1309012</v>
      </c>
      <c r="I59" s="456">
        <f>F59/'[125]Presupuesto - OBRA'!F59</f>
        <v>0.99359205126358985</v>
      </c>
      <c r="J59" s="86">
        <f>'Presupuesto Oficial - OBRA'!E59</f>
        <v>14708</v>
      </c>
      <c r="K59" s="457">
        <f t="shared" si="1"/>
        <v>0</v>
      </c>
    </row>
    <row r="60" spans="1:11" ht="30" customHeight="1" x14ac:dyDescent="0.25">
      <c r="A60" s="81"/>
      <c r="B60" s="149" t="s">
        <v>143</v>
      </c>
      <c r="C60" s="90" t="s">
        <v>142</v>
      </c>
      <c r="D60" s="88" t="s">
        <v>59</v>
      </c>
      <c r="E60" s="89">
        <v>5830</v>
      </c>
      <c r="F60" s="124">
        <v>9800</v>
      </c>
      <c r="G60" s="150">
        <f t="shared" si="5"/>
        <v>57134000</v>
      </c>
      <c r="H60" s="441">
        <f>G60-'[125]Presupuesto - OBRA'!G60</f>
        <v>-291500</v>
      </c>
      <c r="I60" s="456">
        <f>F60/'[125]Presupuesto - OBRA'!F60</f>
        <v>0.99492385786802029</v>
      </c>
      <c r="J60" s="86">
        <f>'Presupuesto Oficial - OBRA'!E60</f>
        <v>5830</v>
      </c>
      <c r="K60" s="457">
        <f t="shared" si="1"/>
        <v>0</v>
      </c>
    </row>
    <row r="61" spans="1:11" ht="30" customHeight="1" x14ac:dyDescent="0.25">
      <c r="A61" s="81"/>
      <c r="B61" s="149" t="s">
        <v>144</v>
      </c>
      <c r="C61" s="90" t="s">
        <v>145</v>
      </c>
      <c r="D61" s="88" t="s">
        <v>56</v>
      </c>
      <c r="E61" s="89">
        <v>25705.617600000001</v>
      </c>
      <c r="F61" s="124">
        <v>16800</v>
      </c>
      <c r="G61" s="150">
        <f t="shared" si="5"/>
        <v>431854375.68000001</v>
      </c>
      <c r="H61" s="441">
        <f>G61-'[125]Presupuesto - OBRA'!G61</f>
        <v>-5141123.5200000405</v>
      </c>
      <c r="I61" s="456">
        <f>F61/'[125]Presupuesto - OBRA'!F61</f>
        <v>0.9882352941176471</v>
      </c>
      <c r="J61" s="86">
        <f>'Presupuesto Oficial - OBRA'!E61</f>
        <v>25705.617600000001</v>
      </c>
      <c r="K61" s="457">
        <f t="shared" si="1"/>
        <v>0</v>
      </c>
    </row>
    <row r="62" spans="1:11" ht="30" customHeight="1" x14ac:dyDescent="0.25">
      <c r="A62" s="81"/>
      <c r="B62" s="149" t="s">
        <v>146</v>
      </c>
      <c r="C62" s="90" t="s">
        <v>145</v>
      </c>
      <c r="D62" s="88" t="s">
        <v>59</v>
      </c>
      <c r="E62" s="89">
        <v>3562</v>
      </c>
      <c r="F62" s="124">
        <v>10000</v>
      </c>
      <c r="G62" s="150">
        <f t="shared" si="5"/>
        <v>35620000</v>
      </c>
      <c r="H62" s="441">
        <f>G62-'[125]Presupuesto - OBRA'!G62</f>
        <v>-712400</v>
      </c>
      <c r="I62" s="456">
        <f>F62/'[125]Presupuesto - OBRA'!F62</f>
        <v>0.98039215686274506</v>
      </c>
      <c r="J62" s="86">
        <f>'Presupuesto Oficial - OBRA'!E62</f>
        <v>3562</v>
      </c>
      <c r="K62" s="457">
        <f t="shared" si="1"/>
        <v>0</v>
      </c>
    </row>
    <row r="63" spans="1:11" ht="30" customHeight="1" x14ac:dyDescent="0.25">
      <c r="A63" s="81"/>
      <c r="B63" s="149" t="s">
        <v>756</v>
      </c>
      <c r="C63" s="90" t="s">
        <v>148</v>
      </c>
      <c r="D63" s="88" t="s">
        <v>56</v>
      </c>
      <c r="E63" s="89">
        <v>5460</v>
      </c>
      <c r="F63" s="124">
        <v>32000</v>
      </c>
      <c r="G63" s="150">
        <f t="shared" si="5"/>
        <v>174720000</v>
      </c>
      <c r="H63" s="441">
        <f>G63-'[125]Presupuesto - OBRA'!G63</f>
        <v>-2839200</v>
      </c>
      <c r="I63" s="456">
        <f>F63/'[125]Presupuesto - OBRA'!F63</f>
        <v>0.98400984009840098</v>
      </c>
      <c r="J63" s="86">
        <f>'Presupuesto Oficial - OBRA'!E63</f>
        <v>5460</v>
      </c>
      <c r="K63" s="457">
        <f t="shared" si="1"/>
        <v>0</v>
      </c>
    </row>
    <row r="64" spans="1:11" ht="30" customHeight="1" x14ac:dyDescent="0.25">
      <c r="A64" s="81"/>
      <c r="B64" s="149" t="s">
        <v>757</v>
      </c>
      <c r="C64" s="90" t="s">
        <v>149</v>
      </c>
      <c r="D64" s="88" t="s">
        <v>56</v>
      </c>
      <c r="E64" s="89">
        <v>82</v>
      </c>
      <c r="F64" s="124">
        <v>30000</v>
      </c>
      <c r="G64" s="150">
        <f t="shared" si="5"/>
        <v>2460000</v>
      </c>
      <c r="H64" s="441">
        <f>G64-'[125]Presupuesto - OBRA'!G64</f>
        <v>-28700</v>
      </c>
      <c r="I64" s="456">
        <f>F64/'[125]Presupuesto - OBRA'!F64</f>
        <v>0.98846787479406917</v>
      </c>
      <c r="J64" s="86">
        <f>'Presupuesto Oficial - OBRA'!E64</f>
        <v>82</v>
      </c>
      <c r="K64" s="457">
        <f t="shared" si="1"/>
        <v>0</v>
      </c>
    </row>
    <row r="65" spans="1:13" ht="30" customHeight="1" x14ac:dyDescent="0.25">
      <c r="A65" s="81"/>
      <c r="B65" s="149" t="s">
        <v>147</v>
      </c>
      <c r="C65" s="90" t="s">
        <v>150</v>
      </c>
      <c r="D65" s="88" t="s">
        <v>56</v>
      </c>
      <c r="E65" s="89">
        <v>18732</v>
      </c>
      <c r="F65" s="124">
        <v>9800</v>
      </c>
      <c r="G65" s="150">
        <f t="shared" si="5"/>
        <v>183573600</v>
      </c>
      <c r="H65" s="441">
        <f>G65-'[125]Presupuesto - OBRA'!G65</f>
        <v>-1142652</v>
      </c>
      <c r="I65" s="456">
        <f>F65/'[125]Presupuesto - OBRA'!F65</f>
        <v>0.99381401480580067</v>
      </c>
      <c r="J65" s="86">
        <f>'Presupuesto Oficial - OBRA'!E65</f>
        <v>18732</v>
      </c>
      <c r="K65" s="457">
        <f t="shared" si="1"/>
        <v>0</v>
      </c>
    </row>
    <row r="66" spans="1:13" ht="30" customHeight="1" thickBot="1" x14ac:dyDescent="0.3">
      <c r="A66" s="81"/>
      <c r="B66" s="151"/>
      <c r="C66" s="101" t="s">
        <v>151</v>
      </c>
      <c r="D66" s="102"/>
      <c r="E66" s="102"/>
      <c r="F66" s="461"/>
      <c r="G66" s="152">
        <f>SUM(G57:G65)</f>
        <v>1116904375.6800001</v>
      </c>
      <c r="H66" s="441">
        <f>G66-'[125]Presupuesto - OBRA'!G66</f>
        <v>-11662274.519999981</v>
      </c>
      <c r="I66" s="456" t="e">
        <f>F66/'[125]Presupuesto - OBRA'!F66</f>
        <v>#DIV/0!</v>
      </c>
      <c r="J66" s="86">
        <f>'Presupuesto Oficial - OBRA'!E66</f>
        <v>0</v>
      </c>
      <c r="K66" s="457">
        <f t="shared" si="1"/>
        <v>0</v>
      </c>
    </row>
    <row r="67" spans="1:13" ht="30" customHeight="1" thickTop="1" x14ac:dyDescent="0.25">
      <c r="A67" s="81"/>
      <c r="B67" s="153">
        <v>6</v>
      </c>
      <c r="C67" s="82" t="s">
        <v>152</v>
      </c>
      <c r="D67" s="83"/>
      <c r="E67" s="83"/>
      <c r="F67" s="124"/>
      <c r="G67" s="150"/>
      <c r="H67" s="441">
        <f>G67-'[125]Presupuesto - OBRA'!G67</f>
        <v>0</v>
      </c>
      <c r="I67" s="456" t="e">
        <f>F67/'[125]Presupuesto - OBRA'!F67</f>
        <v>#DIV/0!</v>
      </c>
      <c r="J67" s="86">
        <f>'Presupuesto Oficial - OBRA'!E67</f>
        <v>0</v>
      </c>
      <c r="K67" s="457">
        <f t="shared" si="1"/>
        <v>0</v>
      </c>
    </row>
    <row r="68" spans="1:13" ht="41.25" customHeight="1" x14ac:dyDescent="0.25">
      <c r="A68" s="81"/>
      <c r="B68" s="149" t="s">
        <v>153</v>
      </c>
      <c r="C68" s="90" t="s">
        <v>154</v>
      </c>
      <c r="D68" s="88" t="s">
        <v>56</v>
      </c>
      <c r="E68" s="89">
        <v>4993</v>
      </c>
      <c r="F68" s="124">
        <v>94500</v>
      </c>
      <c r="G68" s="150">
        <f t="shared" ref="G68:G70" si="6">F68*E68</f>
        <v>471838500</v>
      </c>
      <c r="H68" s="441">
        <f>G68-'[125]Presupuesto - OBRA'!G68</f>
        <v>-1363089</v>
      </c>
      <c r="I68" s="456">
        <f>F68/'[125]Presupuesto - OBRA'!F68</f>
        <v>0.99711943274983383</v>
      </c>
      <c r="J68" s="86">
        <f>'Presupuesto Oficial - OBRA'!E68</f>
        <v>4993</v>
      </c>
      <c r="K68" s="457">
        <f t="shared" si="1"/>
        <v>0</v>
      </c>
    </row>
    <row r="69" spans="1:13" ht="41.25" customHeight="1" x14ac:dyDescent="0.25">
      <c r="A69" s="81"/>
      <c r="B69" s="149" t="s">
        <v>155</v>
      </c>
      <c r="C69" s="90" t="s">
        <v>156</v>
      </c>
      <c r="D69" s="88" t="s">
        <v>56</v>
      </c>
      <c r="E69" s="89">
        <v>2000</v>
      </c>
      <c r="F69" s="124">
        <v>72000</v>
      </c>
      <c r="G69" s="150">
        <f t="shared" si="6"/>
        <v>144000000</v>
      </c>
      <c r="H69" s="441">
        <f>G69-'[125]Presupuesto - OBRA'!G69</f>
        <v>-1700000</v>
      </c>
      <c r="I69" s="456">
        <f>F69/'[125]Presupuesto - OBRA'!F69</f>
        <v>0.98833218943033629</v>
      </c>
      <c r="J69" s="86">
        <f>'Presupuesto Oficial - OBRA'!E69</f>
        <v>2000</v>
      </c>
      <c r="K69" s="457">
        <f t="shared" si="1"/>
        <v>0</v>
      </c>
    </row>
    <row r="70" spans="1:13" ht="32.25" customHeight="1" x14ac:dyDescent="0.25">
      <c r="A70" s="81"/>
      <c r="B70" s="149" t="s">
        <v>157</v>
      </c>
      <c r="C70" s="90" t="s">
        <v>158</v>
      </c>
      <c r="D70" s="88" t="s">
        <v>56</v>
      </c>
      <c r="E70" s="89">
        <v>82</v>
      </c>
      <c r="F70" s="124">
        <v>152000</v>
      </c>
      <c r="G70" s="150">
        <f t="shared" si="6"/>
        <v>12464000</v>
      </c>
      <c r="H70" s="441">
        <f>G70-'[125]Presupuesto - OBRA'!G70</f>
        <v>-82000</v>
      </c>
      <c r="I70" s="456">
        <f>F70/'[125]Presupuesto - OBRA'!F70</f>
        <v>0.99346405228758172</v>
      </c>
      <c r="J70" s="86">
        <f>'Presupuesto Oficial - OBRA'!E70</f>
        <v>82</v>
      </c>
      <c r="K70" s="457">
        <f t="shared" si="1"/>
        <v>0</v>
      </c>
    </row>
    <row r="71" spans="1:13" ht="30" customHeight="1" thickBot="1" x14ac:dyDescent="0.3">
      <c r="A71" s="81"/>
      <c r="B71" s="151"/>
      <c r="C71" s="101" t="s">
        <v>159</v>
      </c>
      <c r="D71" s="102"/>
      <c r="E71" s="102"/>
      <c r="F71" s="461"/>
      <c r="G71" s="152">
        <f>SUM(G68:G70)</f>
        <v>628302500</v>
      </c>
      <c r="H71" s="441">
        <f>G71-'[125]Presupuesto - OBRA'!G71</f>
        <v>-3145089</v>
      </c>
      <c r="I71" s="456" t="e">
        <f>F71/'[125]Presupuesto - OBRA'!F71</f>
        <v>#DIV/0!</v>
      </c>
      <c r="J71" s="86">
        <f>'Presupuesto Oficial - OBRA'!E71</f>
        <v>0</v>
      </c>
      <c r="K71" s="457">
        <f t="shared" si="1"/>
        <v>0</v>
      </c>
    </row>
    <row r="72" spans="1:13" ht="30" customHeight="1" thickTop="1" x14ac:dyDescent="0.25">
      <c r="A72" s="81"/>
      <c r="B72" s="153">
        <v>7</v>
      </c>
      <c r="C72" s="82" t="s">
        <v>160</v>
      </c>
      <c r="D72" s="83"/>
      <c r="E72" s="83"/>
      <c r="F72" s="124"/>
      <c r="G72" s="150"/>
      <c r="H72" s="441">
        <f>G72-'[125]Presupuesto - OBRA'!G72</f>
        <v>0</v>
      </c>
      <c r="I72" s="456" t="e">
        <f>F72/'[125]Presupuesto - OBRA'!F72</f>
        <v>#DIV/0!</v>
      </c>
      <c r="J72" s="86">
        <f>'Presupuesto Oficial - OBRA'!E72</f>
        <v>0</v>
      </c>
      <c r="K72" s="457">
        <f t="shared" ref="K72:K135" si="7">+ROUND(J72-E72,2)</f>
        <v>0</v>
      </c>
    </row>
    <row r="73" spans="1:13" ht="28.5" customHeight="1" x14ac:dyDescent="0.25">
      <c r="A73" s="81"/>
      <c r="B73" s="149" t="s">
        <v>161</v>
      </c>
      <c r="C73" s="90" t="s">
        <v>162</v>
      </c>
      <c r="D73" s="88" t="s">
        <v>56</v>
      </c>
      <c r="E73" s="89">
        <v>11315</v>
      </c>
      <c r="F73" s="124">
        <v>70200</v>
      </c>
      <c r="G73" s="150">
        <f t="shared" ref="G73:G75" si="8">F73*E73</f>
        <v>794313000</v>
      </c>
      <c r="H73" s="441">
        <f>G73-'[125]Presupuesto - OBRA'!G73</f>
        <v>-565750</v>
      </c>
      <c r="I73" s="456">
        <f>F73/'[125]Presupuesto - OBRA'!F73</f>
        <v>0.99928825622775797</v>
      </c>
      <c r="J73" s="86">
        <f>'Presupuesto Oficial - OBRA'!E73</f>
        <v>11315</v>
      </c>
      <c r="K73" s="457">
        <f t="shared" si="7"/>
        <v>0</v>
      </c>
      <c r="L73" s="550"/>
      <c r="M73" s="550"/>
    </row>
    <row r="74" spans="1:13" ht="28.5" customHeight="1" x14ac:dyDescent="0.25">
      <c r="A74" s="81"/>
      <c r="B74" s="149" t="s">
        <v>163</v>
      </c>
      <c r="C74" s="90" t="s">
        <v>614</v>
      </c>
      <c r="D74" s="88" t="s">
        <v>56</v>
      </c>
      <c r="E74" s="89">
        <v>850</v>
      </c>
      <c r="F74" s="124">
        <v>100000</v>
      </c>
      <c r="G74" s="150">
        <f t="shared" si="8"/>
        <v>85000000</v>
      </c>
      <c r="H74" s="441">
        <f>G74-'[125]Presupuesto - OBRA'!G74</f>
        <v>-2826250</v>
      </c>
      <c r="I74" s="456">
        <f>F74/'[125]Presupuesto - OBRA'!F74</f>
        <v>0.96781998548270021</v>
      </c>
      <c r="J74" s="86">
        <f>'Presupuesto Oficial - OBRA'!E74</f>
        <v>850</v>
      </c>
      <c r="K74" s="457">
        <f t="shared" si="7"/>
        <v>0</v>
      </c>
    </row>
    <row r="75" spans="1:13" ht="28.5" customHeight="1" x14ac:dyDescent="0.25">
      <c r="A75" s="81"/>
      <c r="B75" s="149" t="s">
        <v>615</v>
      </c>
      <c r="C75" s="90" t="s">
        <v>164</v>
      </c>
      <c r="D75" s="88" t="s">
        <v>56</v>
      </c>
      <c r="E75" s="89">
        <v>2038</v>
      </c>
      <c r="F75" s="124">
        <v>45000</v>
      </c>
      <c r="G75" s="150">
        <f t="shared" si="8"/>
        <v>91710000</v>
      </c>
      <c r="H75" s="441">
        <f>G75-'[125]Presupuesto - OBRA'!G75</f>
        <v>-448360</v>
      </c>
      <c r="I75" s="456">
        <f>F75/'[125]Presupuesto - OBRA'!F75</f>
        <v>0.99513489606368866</v>
      </c>
      <c r="J75" s="86">
        <f>'Presupuesto Oficial - OBRA'!E75</f>
        <v>2038</v>
      </c>
      <c r="K75" s="457">
        <f t="shared" si="7"/>
        <v>0</v>
      </c>
    </row>
    <row r="76" spans="1:13" ht="30" customHeight="1" thickBot="1" x14ac:dyDescent="0.3">
      <c r="A76" s="81"/>
      <c r="B76" s="151"/>
      <c r="C76" s="101" t="s">
        <v>165</v>
      </c>
      <c r="D76" s="102"/>
      <c r="E76" s="102"/>
      <c r="F76" s="461"/>
      <c r="G76" s="152">
        <f>SUM(G73:G75)</f>
        <v>971023000</v>
      </c>
      <c r="H76" s="441">
        <f>G76-'[125]Presupuesto - OBRA'!G76</f>
        <v>-3840360</v>
      </c>
      <c r="I76" s="456" t="e">
        <f>F76/'[125]Presupuesto - OBRA'!F76</f>
        <v>#DIV/0!</v>
      </c>
      <c r="J76" s="86">
        <f>'Presupuesto Oficial - OBRA'!E76</f>
        <v>0</v>
      </c>
      <c r="K76" s="457">
        <f t="shared" si="7"/>
        <v>0</v>
      </c>
    </row>
    <row r="77" spans="1:13" ht="30" customHeight="1" thickTop="1" x14ac:dyDescent="0.25">
      <c r="A77" s="81"/>
      <c r="B77" s="153">
        <v>8</v>
      </c>
      <c r="C77" s="82" t="s">
        <v>166</v>
      </c>
      <c r="D77" s="83"/>
      <c r="E77" s="83"/>
      <c r="F77" s="124"/>
      <c r="G77" s="150"/>
      <c r="H77" s="441">
        <f>G77-'[125]Presupuesto - OBRA'!G77</f>
        <v>0</v>
      </c>
      <c r="I77" s="456" t="e">
        <f>F77/'[125]Presupuesto - OBRA'!F77</f>
        <v>#DIV/0!</v>
      </c>
      <c r="J77" s="86">
        <f>'Presupuesto Oficial - OBRA'!E77</f>
        <v>0</v>
      </c>
      <c r="K77" s="457">
        <f t="shared" si="7"/>
        <v>0</v>
      </c>
    </row>
    <row r="78" spans="1:13" ht="30" customHeight="1" x14ac:dyDescent="0.25">
      <c r="A78" s="81"/>
      <c r="B78" s="149">
        <v>8.1</v>
      </c>
      <c r="C78" s="90" t="s">
        <v>167</v>
      </c>
      <c r="D78" s="88" t="s">
        <v>56</v>
      </c>
      <c r="E78" s="89">
        <v>149</v>
      </c>
      <c r="F78" s="124">
        <v>75500</v>
      </c>
      <c r="G78" s="150">
        <f t="shared" ref="G78:G80" si="9">F78*E78</f>
        <v>11249500</v>
      </c>
      <c r="H78" s="441">
        <f>G78-'[125]Presupuesto - OBRA'!G78</f>
        <v>-41720</v>
      </c>
      <c r="I78" s="456">
        <f>F78/'[125]Presupuesto - OBRA'!F78</f>
        <v>0.99630509369226705</v>
      </c>
      <c r="J78" s="86">
        <f>'Presupuesto Oficial - OBRA'!E78</f>
        <v>149</v>
      </c>
      <c r="K78" s="457">
        <f t="shared" si="7"/>
        <v>0</v>
      </c>
    </row>
    <row r="79" spans="1:13" ht="30" customHeight="1" x14ac:dyDescent="0.25">
      <c r="A79" s="81"/>
      <c r="B79" s="149">
        <v>8.1999999999999993</v>
      </c>
      <c r="C79" s="90" t="s">
        <v>168</v>
      </c>
      <c r="D79" s="88" t="s">
        <v>56</v>
      </c>
      <c r="E79" s="89">
        <v>110</v>
      </c>
      <c r="F79" s="124">
        <v>155000</v>
      </c>
      <c r="G79" s="150">
        <f t="shared" si="9"/>
        <v>17050000</v>
      </c>
      <c r="H79" s="441">
        <f>G79-'[125]Presupuesto - OBRA'!G79</f>
        <v>-27500</v>
      </c>
      <c r="I79" s="456">
        <f>F79/'[125]Presupuesto - OBRA'!F79</f>
        <v>0.99838969404186795</v>
      </c>
      <c r="J79" s="86">
        <f>'Presupuesto Oficial - OBRA'!E79</f>
        <v>110</v>
      </c>
      <c r="K79" s="457">
        <f t="shared" si="7"/>
        <v>0</v>
      </c>
    </row>
    <row r="80" spans="1:13" ht="30" customHeight="1" x14ac:dyDescent="0.25">
      <c r="A80" s="81"/>
      <c r="B80" s="149">
        <v>8.3000000000000007</v>
      </c>
      <c r="C80" s="90" t="s">
        <v>169</v>
      </c>
      <c r="D80" s="88" t="s">
        <v>56</v>
      </c>
      <c r="E80" s="89">
        <v>2650</v>
      </c>
      <c r="F80" s="124">
        <v>129500</v>
      </c>
      <c r="G80" s="150">
        <f t="shared" si="9"/>
        <v>343175000</v>
      </c>
      <c r="H80" s="441">
        <f>G80-'[125]Presupuesto - OBRA'!G80</f>
        <v>-1325000</v>
      </c>
      <c r="I80" s="456">
        <f>F80/'[125]Presupuesto - OBRA'!F80</f>
        <v>0.99615384615384617</v>
      </c>
      <c r="J80" s="86">
        <f>'Presupuesto Oficial - OBRA'!E80</f>
        <v>2650</v>
      </c>
      <c r="K80" s="457">
        <f t="shared" si="7"/>
        <v>0</v>
      </c>
    </row>
    <row r="81" spans="1:11" ht="30" customHeight="1" thickBot="1" x14ac:dyDescent="0.3">
      <c r="A81" s="81"/>
      <c r="B81" s="151"/>
      <c r="C81" s="101" t="s">
        <v>170</v>
      </c>
      <c r="D81" s="102"/>
      <c r="E81" s="102"/>
      <c r="F81" s="461"/>
      <c r="G81" s="152">
        <f>SUM(G78:G80)</f>
        <v>371474500</v>
      </c>
      <c r="H81" s="441">
        <f>G81-'[125]Presupuesto - OBRA'!G81</f>
        <v>-1394220</v>
      </c>
      <c r="I81" s="456" t="e">
        <f>F81/'[125]Presupuesto - OBRA'!F81</f>
        <v>#DIV/0!</v>
      </c>
      <c r="J81" s="86">
        <f>'Presupuesto Oficial - OBRA'!E81</f>
        <v>0</v>
      </c>
      <c r="K81" s="457">
        <f t="shared" si="7"/>
        <v>0</v>
      </c>
    </row>
    <row r="82" spans="1:11" ht="30" customHeight="1" thickTop="1" x14ac:dyDescent="0.25">
      <c r="A82" s="81"/>
      <c r="B82" s="153">
        <v>9</v>
      </c>
      <c r="C82" s="82" t="s">
        <v>171</v>
      </c>
      <c r="D82" s="83"/>
      <c r="E82" s="83"/>
      <c r="F82" s="124"/>
      <c r="G82" s="150"/>
      <c r="H82" s="441">
        <f>G82-'[125]Presupuesto - OBRA'!G82</f>
        <v>0</v>
      </c>
      <c r="I82" s="456" t="e">
        <f>F82/'[125]Presupuesto - OBRA'!F82</f>
        <v>#DIV/0!</v>
      </c>
      <c r="J82" s="86">
        <f>'Presupuesto Oficial - OBRA'!E82</f>
        <v>0</v>
      </c>
      <c r="K82" s="457">
        <f t="shared" si="7"/>
        <v>0</v>
      </c>
    </row>
    <row r="83" spans="1:11" ht="30" customHeight="1" x14ac:dyDescent="0.25">
      <c r="A83" s="81"/>
      <c r="B83" s="149" t="s">
        <v>172</v>
      </c>
      <c r="C83" s="90" t="s">
        <v>173</v>
      </c>
      <c r="D83" s="88" t="s">
        <v>56</v>
      </c>
      <c r="E83" s="89">
        <v>622.5</v>
      </c>
      <c r="F83" s="124">
        <v>166000</v>
      </c>
      <c r="G83" s="150">
        <f t="shared" ref="G83:G91" si="10">F83*E83</f>
        <v>103335000</v>
      </c>
      <c r="H83" s="441">
        <f>G83-'[125]Presupuesto - OBRA'!G83</f>
        <v>-178035.0000000298</v>
      </c>
      <c r="I83" s="456">
        <f>F83/'[125]Presupuesto - OBRA'!F83</f>
        <v>0.99828007168372523</v>
      </c>
      <c r="J83" s="86">
        <f>'Presupuesto Oficial - OBRA'!E83</f>
        <v>622.5</v>
      </c>
      <c r="K83" s="457">
        <f t="shared" si="7"/>
        <v>0</v>
      </c>
    </row>
    <row r="84" spans="1:11" ht="30" customHeight="1" x14ac:dyDescent="0.25">
      <c r="A84" s="81"/>
      <c r="B84" s="149" t="s">
        <v>174</v>
      </c>
      <c r="C84" s="90" t="s">
        <v>175</v>
      </c>
      <c r="D84" s="88" t="s">
        <v>56</v>
      </c>
      <c r="E84" s="89">
        <v>1073</v>
      </c>
      <c r="F84" s="124">
        <v>65000</v>
      </c>
      <c r="G84" s="150">
        <f t="shared" si="10"/>
        <v>69745000</v>
      </c>
      <c r="H84" s="441">
        <f>G84-'[125]Presupuesto - OBRA'!G84</f>
        <v>-407740</v>
      </c>
      <c r="I84" s="456">
        <f>F84/'[125]Presupuesto - OBRA'!F84</f>
        <v>0.99418782502294278</v>
      </c>
      <c r="J84" s="86">
        <f>'Presupuesto Oficial - OBRA'!E84</f>
        <v>1073</v>
      </c>
      <c r="K84" s="457">
        <f t="shared" si="7"/>
        <v>0</v>
      </c>
    </row>
    <row r="85" spans="1:11" ht="30" customHeight="1" x14ac:dyDescent="0.25">
      <c r="A85" s="81"/>
      <c r="B85" s="149" t="s">
        <v>176</v>
      </c>
      <c r="C85" s="90" t="s">
        <v>177</v>
      </c>
      <c r="D85" s="88" t="s">
        <v>56</v>
      </c>
      <c r="E85" s="89">
        <v>464</v>
      </c>
      <c r="F85" s="124">
        <v>62500</v>
      </c>
      <c r="G85" s="150">
        <f t="shared" si="10"/>
        <v>29000000</v>
      </c>
      <c r="H85" s="441">
        <f>G85-'[125]Presupuesto - OBRA'!G85</f>
        <v>-215760</v>
      </c>
      <c r="I85" s="456">
        <f>F85/'[125]Presupuesto - OBRA'!F85</f>
        <v>0.99261494481060908</v>
      </c>
      <c r="J85" s="86">
        <f>'Presupuesto Oficial - OBRA'!E85</f>
        <v>464</v>
      </c>
      <c r="K85" s="457">
        <f t="shared" si="7"/>
        <v>0</v>
      </c>
    </row>
    <row r="86" spans="1:11" ht="33.75" customHeight="1" x14ac:dyDescent="0.25">
      <c r="A86" s="81"/>
      <c r="B86" s="149" t="s">
        <v>178</v>
      </c>
      <c r="C86" s="90" t="s">
        <v>519</v>
      </c>
      <c r="D86" s="88" t="s">
        <v>56</v>
      </c>
      <c r="E86" s="89">
        <v>3864</v>
      </c>
      <c r="F86" s="124">
        <v>120000</v>
      </c>
      <c r="G86" s="150">
        <f t="shared" si="10"/>
        <v>463680000</v>
      </c>
      <c r="H86" s="441">
        <f>G86-'[125]Presupuesto - OBRA'!G86</f>
        <v>-1352400</v>
      </c>
      <c r="I86" s="456">
        <f>F86/'[125]Presupuesto - OBRA'!F86</f>
        <v>0.99709181553801407</v>
      </c>
      <c r="J86" s="86">
        <f>'Presupuesto Oficial - OBRA'!E86</f>
        <v>3864</v>
      </c>
      <c r="K86" s="457">
        <f t="shared" si="7"/>
        <v>0</v>
      </c>
    </row>
    <row r="87" spans="1:11" ht="30" customHeight="1" x14ac:dyDescent="0.25">
      <c r="A87" s="81"/>
      <c r="B87" s="149" t="s">
        <v>179</v>
      </c>
      <c r="C87" s="90" t="s">
        <v>180</v>
      </c>
      <c r="D87" s="88" t="s">
        <v>59</v>
      </c>
      <c r="E87" s="89">
        <v>1677</v>
      </c>
      <c r="F87" s="124">
        <v>43500</v>
      </c>
      <c r="G87" s="150">
        <f t="shared" si="10"/>
        <v>72949500</v>
      </c>
      <c r="H87" s="441">
        <f>G87-'[125]Presupuesto - OBRA'!G87</f>
        <v>-134160</v>
      </c>
      <c r="I87" s="456">
        <f>F87/'[125]Presupuesto - OBRA'!F87</f>
        <v>0.99816429554841668</v>
      </c>
      <c r="J87" s="86">
        <f>'Presupuesto Oficial - OBRA'!E87</f>
        <v>1677</v>
      </c>
      <c r="K87" s="457">
        <f t="shared" si="7"/>
        <v>0</v>
      </c>
    </row>
    <row r="88" spans="1:11" ht="30" customHeight="1" x14ac:dyDescent="0.25">
      <c r="A88" s="81"/>
      <c r="B88" s="149" t="s">
        <v>181</v>
      </c>
      <c r="C88" s="90" t="s">
        <v>520</v>
      </c>
      <c r="D88" s="88" t="s">
        <v>56</v>
      </c>
      <c r="E88" s="89">
        <v>3030</v>
      </c>
      <c r="F88" s="124">
        <v>126000</v>
      </c>
      <c r="G88" s="150">
        <f t="shared" si="10"/>
        <v>381780000</v>
      </c>
      <c r="H88" s="441">
        <f>G88-'[125]Presupuesto - OBRA'!G88</f>
        <v>-1021110</v>
      </c>
      <c r="I88" s="456">
        <f>F88/'[125]Presupuesto - OBRA'!F88</f>
        <v>0.99733253124579502</v>
      </c>
      <c r="J88" s="86">
        <f>'Presupuesto Oficial - OBRA'!E88</f>
        <v>3030</v>
      </c>
      <c r="K88" s="457">
        <f t="shared" si="7"/>
        <v>0</v>
      </c>
    </row>
    <row r="89" spans="1:11" ht="30" customHeight="1" x14ac:dyDescent="0.25">
      <c r="A89" s="81"/>
      <c r="B89" s="149" t="s">
        <v>182</v>
      </c>
      <c r="C89" s="90" t="s">
        <v>183</v>
      </c>
      <c r="D89" s="88" t="s">
        <v>56</v>
      </c>
      <c r="E89" s="89">
        <v>3150</v>
      </c>
      <c r="F89" s="124">
        <v>104500</v>
      </c>
      <c r="G89" s="150">
        <f t="shared" si="10"/>
        <v>329175000</v>
      </c>
      <c r="H89" s="441">
        <f>G89-'[125]Presupuesto - OBRA'!G89</f>
        <v>-1575000</v>
      </c>
      <c r="I89" s="456">
        <f>F89/'[125]Presupuesto - OBRA'!F89</f>
        <v>0.99523809523809526</v>
      </c>
      <c r="J89" s="86">
        <f>'Presupuesto Oficial - OBRA'!E89</f>
        <v>3150</v>
      </c>
      <c r="K89" s="457">
        <f t="shared" si="7"/>
        <v>0</v>
      </c>
    </row>
    <row r="90" spans="1:11" ht="30" customHeight="1" x14ac:dyDescent="0.25">
      <c r="A90" s="81"/>
      <c r="B90" s="149" t="s">
        <v>184</v>
      </c>
      <c r="C90" s="90" t="s">
        <v>521</v>
      </c>
      <c r="D90" s="88" t="s">
        <v>56</v>
      </c>
      <c r="E90" s="89">
        <v>216</v>
      </c>
      <c r="F90" s="124">
        <v>76000</v>
      </c>
      <c r="G90" s="150">
        <f t="shared" si="10"/>
        <v>16416000</v>
      </c>
      <c r="H90" s="441">
        <f>G90-'[125]Presupuesto - OBRA'!G90</f>
        <v>-153144</v>
      </c>
      <c r="I90" s="456">
        <f>F90/'[125]Presupuesto - OBRA'!F90</f>
        <v>0.99075727750329168</v>
      </c>
      <c r="J90" s="86">
        <f>'Presupuesto Oficial - OBRA'!E90</f>
        <v>216</v>
      </c>
      <c r="K90" s="457">
        <f t="shared" si="7"/>
        <v>0</v>
      </c>
    </row>
    <row r="91" spans="1:11" ht="30" customHeight="1" x14ac:dyDescent="0.25">
      <c r="A91" s="81"/>
      <c r="B91" s="149" t="s">
        <v>758</v>
      </c>
      <c r="C91" s="90" t="s">
        <v>185</v>
      </c>
      <c r="D91" s="88" t="s">
        <v>56</v>
      </c>
      <c r="E91" s="89">
        <v>1130.2</v>
      </c>
      <c r="F91" s="124">
        <v>75000</v>
      </c>
      <c r="G91" s="150">
        <f t="shared" si="10"/>
        <v>84765000</v>
      </c>
      <c r="H91" s="441">
        <f>G91-'[125]Presupuesto - OBRA'!G91</f>
        <v>-490506.79999999702</v>
      </c>
      <c r="I91" s="456">
        <f>F91/'[125]Presupuesto - OBRA'!F91</f>
        <v>0.99424662618978177</v>
      </c>
      <c r="J91" s="86">
        <f>'Presupuesto Oficial - OBRA'!E91</f>
        <v>1130.2</v>
      </c>
      <c r="K91" s="457">
        <f t="shared" si="7"/>
        <v>0</v>
      </c>
    </row>
    <row r="92" spans="1:11" ht="30" customHeight="1" thickBot="1" x14ac:dyDescent="0.3">
      <c r="A92" s="81"/>
      <c r="B92" s="151"/>
      <c r="C92" s="101" t="s">
        <v>186</v>
      </c>
      <c r="D92" s="102"/>
      <c r="E92" s="102"/>
      <c r="F92" s="461"/>
      <c r="G92" s="152">
        <f>SUM(G83:G91)</f>
        <v>1550845500</v>
      </c>
      <c r="H92" s="441">
        <f>G92-'[125]Presupuesto - OBRA'!G92</f>
        <v>-5527855.7999999523</v>
      </c>
      <c r="I92" s="456" t="e">
        <f>F92/'[125]Presupuesto - OBRA'!F92</f>
        <v>#DIV/0!</v>
      </c>
      <c r="J92" s="86">
        <f>'Presupuesto Oficial - OBRA'!E92</f>
        <v>0</v>
      </c>
      <c r="K92" s="457">
        <f t="shared" si="7"/>
        <v>0</v>
      </c>
    </row>
    <row r="93" spans="1:11" ht="42.75" customHeight="1" thickTop="1" x14ac:dyDescent="0.25">
      <c r="A93" s="81"/>
      <c r="B93" s="153">
        <v>10</v>
      </c>
      <c r="C93" s="82" t="s">
        <v>187</v>
      </c>
      <c r="D93" s="83"/>
      <c r="E93" s="83"/>
      <c r="F93" s="124"/>
      <c r="G93" s="150"/>
      <c r="H93" s="441">
        <f>G93-'[125]Presupuesto - OBRA'!G93</f>
        <v>0</v>
      </c>
      <c r="I93" s="456" t="e">
        <f>F93/'[125]Presupuesto - OBRA'!F93</f>
        <v>#DIV/0!</v>
      </c>
      <c r="J93" s="86">
        <f>'Presupuesto Oficial - OBRA'!E93</f>
        <v>0</v>
      </c>
      <c r="K93" s="457">
        <f t="shared" si="7"/>
        <v>0</v>
      </c>
    </row>
    <row r="94" spans="1:11" ht="30" customHeight="1" x14ac:dyDescent="0.25">
      <c r="A94" s="81"/>
      <c r="B94" s="154" t="s">
        <v>188</v>
      </c>
      <c r="C94" s="87" t="s">
        <v>189</v>
      </c>
      <c r="D94" s="88"/>
      <c r="E94" s="89"/>
      <c r="F94" s="124"/>
      <c r="G94" s="150"/>
      <c r="H94" s="441">
        <f>G94-'[125]Presupuesto - OBRA'!G94</f>
        <v>0</v>
      </c>
      <c r="I94" s="456" t="e">
        <f>F94/'[125]Presupuesto - OBRA'!F94</f>
        <v>#DIV/0!</v>
      </c>
      <c r="J94" s="86">
        <f>'Presupuesto Oficial - OBRA'!E94</f>
        <v>0</v>
      </c>
      <c r="K94" s="457">
        <f t="shared" si="7"/>
        <v>0</v>
      </c>
    </row>
    <row r="95" spans="1:11" ht="30" customHeight="1" x14ac:dyDescent="0.25">
      <c r="A95" s="81"/>
      <c r="B95" s="149" t="s">
        <v>190</v>
      </c>
      <c r="C95" s="90" t="s">
        <v>191</v>
      </c>
      <c r="D95" s="88" t="s">
        <v>59</v>
      </c>
      <c r="E95" s="89">
        <v>1662</v>
      </c>
      <c r="F95" s="124">
        <v>2400</v>
      </c>
      <c r="G95" s="150">
        <f t="shared" ref="G95:G108" si="11">F95*E95</f>
        <v>3988800</v>
      </c>
      <c r="H95" s="441">
        <f>G95-'[125]Presupuesto - OBRA'!G95</f>
        <v>-83100</v>
      </c>
      <c r="I95" s="456">
        <f>F95/'[125]Presupuesto - OBRA'!F95</f>
        <v>0.97959183673469385</v>
      </c>
      <c r="J95" s="86">
        <f>'Presupuesto Oficial - OBRA'!E95</f>
        <v>1662</v>
      </c>
      <c r="K95" s="457">
        <f t="shared" si="7"/>
        <v>0</v>
      </c>
    </row>
    <row r="96" spans="1:11" ht="35.25" customHeight="1" x14ac:dyDescent="0.25">
      <c r="A96" s="81"/>
      <c r="B96" s="149" t="s">
        <v>192</v>
      </c>
      <c r="C96" s="91" t="s">
        <v>74</v>
      </c>
      <c r="D96" s="92" t="s">
        <v>64</v>
      </c>
      <c r="E96" s="89">
        <v>166.20000000000002</v>
      </c>
      <c r="F96" s="124">
        <v>28000</v>
      </c>
      <c r="G96" s="150">
        <f t="shared" si="11"/>
        <v>4653600.0000000009</v>
      </c>
      <c r="H96" s="441">
        <f>G96-'[125]Presupuesto - OBRA'!G96</f>
        <v>-59167.199999999255</v>
      </c>
      <c r="I96" s="456">
        <f>F96/'[125]Presupuesto - OBRA'!F96</f>
        <v>0.98744533784736921</v>
      </c>
      <c r="J96" s="86">
        <f>'Presupuesto Oficial - OBRA'!E96</f>
        <v>166.20000000000002</v>
      </c>
      <c r="K96" s="457">
        <f t="shared" si="7"/>
        <v>0</v>
      </c>
    </row>
    <row r="97" spans="1:11" ht="30" customHeight="1" x14ac:dyDescent="0.25">
      <c r="A97" s="81"/>
      <c r="B97" s="149" t="s">
        <v>193</v>
      </c>
      <c r="C97" s="91" t="s">
        <v>80</v>
      </c>
      <c r="D97" s="92" t="s">
        <v>64</v>
      </c>
      <c r="E97" s="89">
        <v>156.20000000000002</v>
      </c>
      <c r="F97" s="124">
        <v>74000</v>
      </c>
      <c r="G97" s="150">
        <f t="shared" si="11"/>
        <v>11558800.000000002</v>
      </c>
      <c r="H97" s="441">
        <f>G97-'[125]Presupuesto - OBRA'!G97</f>
        <v>-120430.19999999925</v>
      </c>
      <c r="I97" s="456">
        <f>F97/'[125]Presupuesto - OBRA'!F97</f>
        <v>0.98968851560096827</v>
      </c>
      <c r="J97" s="86">
        <f>'Presupuesto Oficial - OBRA'!E97</f>
        <v>156.20000000000002</v>
      </c>
      <c r="K97" s="457">
        <f t="shared" si="7"/>
        <v>0</v>
      </c>
    </row>
    <row r="98" spans="1:11" ht="30" customHeight="1" x14ac:dyDescent="0.25">
      <c r="A98" s="81"/>
      <c r="B98" s="149" t="s">
        <v>194</v>
      </c>
      <c r="C98" s="90" t="s">
        <v>195</v>
      </c>
      <c r="D98" s="88" t="s">
        <v>59</v>
      </c>
      <c r="E98" s="89">
        <v>25</v>
      </c>
      <c r="F98" s="124">
        <v>33000</v>
      </c>
      <c r="G98" s="150">
        <f t="shared" si="11"/>
        <v>825000</v>
      </c>
      <c r="H98" s="441">
        <f>G98-'[125]Presupuesto - OBRA'!G98</f>
        <v>-8000</v>
      </c>
      <c r="I98" s="456">
        <f>F98/'[125]Presupuesto - OBRA'!F98</f>
        <v>0.99039615846338536</v>
      </c>
      <c r="J98" s="86">
        <f>'Presupuesto Oficial - OBRA'!E98</f>
        <v>25</v>
      </c>
      <c r="K98" s="457">
        <f t="shared" si="7"/>
        <v>0</v>
      </c>
    </row>
    <row r="99" spans="1:11" ht="28.5" customHeight="1" x14ac:dyDescent="0.25">
      <c r="A99" s="81"/>
      <c r="B99" s="149" t="s">
        <v>196</v>
      </c>
      <c r="C99" s="90" t="s">
        <v>197</v>
      </c>
      <c r="D99" s="88" t="s">
        <v>59</v>
      </c>
      <c r="E99" s="89">
        <v>1203</v>
      </c>
      <c r="F99" s="124">
        <v>22000</v>
      </c>
      <c r="G99" s="150">
        <f t="shared" si="11"/>
        <v>26466000</v>
      </c>
      <c r="H99" s="441">
        <f>G99-'[125]Presupuesto - OBRA'!G99</f>
        <v>-763905</v>
      </c>
      <c r="I99" s="456">
        <f>F99/'[125]Presupuesto - OBRA'!F99</f>
        <v>0.97194610117075331</v>
      </c>
      <c r="J99" s="86">
        <f>'Presupuesto Oficial - OBRA'!E99</f>
        <v>1203</v>
      </c>
      <c r="K99" s="457">
        <f t="shared" si="7"/>
        <v>0</v>
      </c>
    </row>
    <row r="100" spans="1:11" ht="30" customHeight="1" x14ac:dyDescent="0.25">
      <c r="A100" s="81"/>
      <c r="B100" s="149" t="s">
        <v>198</v>
      </c>
      <c r="C100" s="90" t="s">
        <v>199</v>
      </c>
      <c r="D100" s="88" t="s">
        <v>59</v>
      </c>
      <c r="E100" s="89">
        <v>10</v>
      </c>
      <c r="F100" s="124">
        <v>19500</v>
      </c>
      <c r="G100" s="150">
        <f t="shared" si="11"/>
        <v>195000</v>
      </c>
      <c r="H100" s="441">
        <f>G100-'[125]Presupuesto - OBRA'!G100</f>
        <v>-2500</v>
      </c>
      <c r="I100" s="456">
        <f>F100/'[125]Presupuesto - OBRA'!F100</f>
        <v>0.98734177215189878</v>
      </c>
      <c r="J100" s="86">
        <f>'Presupuesto Oficial - OBRA'!E100</f>
        <v>10</v>
      </c>
      <c r="K100" s="457">
        <f t="shared" si="7"/>
        <v>0</v>
      </c>
    </row>
    <row r="101" spans="1:11" ht="30" customHeight="1" x14ac:dyDescent="0.25">
      <c r="A101" s="81"/>
      <c r="B101" s="149" t="s">
        <v>200</v>
      </c>
      <c r="C101" s="90" t="s">
        <v>522</v>
      </c>
      <c r="D101" s="88" t="s">
        <v>59</v>
      </c>
      <c r="E101" s="89">
        <v>15</v>
      </c>
      <c r="F101" s="124">
        <v>16000</v>
      </c>
      <c r="G101" s="150">
        <f t="shared" si="11"/>
        <v>240000</v>
      </c>
      <c r="H101" s="441">
        <f>G101-'[125]Presupuesto - OBRA'!G101</f>
        <v>-7500</v>
      </c>
      <c r="I101" s="456">
        <f>F101/'[125]Presupuesto - OBRA'!F101</f>
        <v>0.96969696969696972</v>
      </c>
      <c r="J101" s="86">
        <f>'Presupuesto Oficial - OBRA'!E101</f>
        <v>15</v>
      </c>
      <c r="K101" s="457">
        <f t="shared" si="7"/>
        <v>0</v>
      </c>
    </row>
    <row r="102" spans="1:11" ht="30" customHeight="1" x14ac:dyDescent="0.25">
      <c r="A102" s="81"/>
      <c r="B102" s="149" t="s">
        <v>201</v>
      </c>
      <c r="C102" s="90" t="s">
        <v>523</v>
      </c>
      <c r="D102" s="88" t="s">
        <v>59</v>
      </c>
      <c r="E102" s="89">
        <v>35</v>
      </c>
      <c r="F102" s="124">
        <v>11000</v>
      </c>
      <c r="G102" s="150">
        <f t="shared" si="11"/>
        <v>385000</v>
      </c>
      <c r="H102" s="441">
        <f>G102-'[125]Presupuesto - OBRA'!G102</f>
        <v>-11375</v>
      </c>
      <c r="I102" s="456">
        <f>F102/'[125]Presupuesto - OBRA'!F102</f>
        <v>0.9713024282560706</v>
      </c>
      <c r="J102" s="86">
        <f>'Presupuesto Oficial - OBRA'!E102</f>
        <v>35</v>
      </c>
      <c r="K102" s="457">
        <f t="shared" si="7"/>
        <v>0</v>
      </c>
    </row>
    <row r="103" spans="1:11" ht="30" customHeight="1" x14ac:dyDescent="0.25">
      <c r="A103" s="81"/>
      <c r="B103" s="149" t="s">
        <v>202</v>
      </c>
      <c r="C103" s="90" t="s">
        <v>203</v>
      </c>
      <c r="D103" s="88" t="s">
        <v>59</v>
      </c>
      <c r="E103" s="89">
        <v>425</v>
      </c>
      <c r="F103" s="124">
        <v>8500</v>
      </c>
      <c r="G103" s="150">
        <f t="shared" si="11"/>
        <v>3612500</v>
      </c>
      <c r="H103" s="441">
        <f>G103-'[125]Presupuesto - OBRA'!G103</f>
        <v>-106250</v>
      </c>
      <c r="I103" s="456">
        <f>F103/'[125]Presupuesto - OBRA'!F103</f>
        <v>0.97142857142857142</v>
      </c>
      <c r="J103" s="86">
        <f>'Presupuesto Oficial - OBRA'!E103</f>
        <v>425</v>
      </c>
      <c r="K103" s="457">
        <f t="shared" si="7"/>
        <v>0</v>
      </c>
    </row>
    <row r="104" spans="1:11" ht="30" customHeight="1" x14ac:dyDescent="0.25">
      <c r="A104" s="81"/>
      <c r="B104" s="149" t="s">
        <v>204</v>
      </c>
      <c r="C104" s="90" t="s">
        <v>205</v>
      </c>
      <c r="D104" s="88" t="s">
        <v>98</v>
      </c>
      <c r="E104" s="89">
        <v>311</v>
      </c>
      <c r="F104" s="124">
        <v>85500</v>
      </c>
      <c r="G104" s="150">
        <f t="shared" si="11"/>
        <v>26590500</v>
      </c>
      <c r="H104" s="441">
        <f>G104-'[125]Presupuesto - OBRA'!G104</f>
        <v>-141505</v>
      </c>
      <c r="I104" s="456">
        <f>F104/'[125]Presupuesto - OBRA'!F104</f>
        <v>0.99470653248792973</v>
      </c>
      <c r="J104" s="86">
        <f>'Presupuesto Oficial - OBRA'!E104</f>
        <v>311</v>
      </c>
      <c r="K104" s="457">
        <f t="shared" si="7"/>
        <v>0</v>
      </c>
    </row>
    <row r="105" spans="1:11" ht="30" customHeight="1" x14ac:dyDescent="0.25">
      <c r="A105" s="81"/>
      <c r="B105" s="149" t="s">
        <v>206</v>
      </c>
      <c r="C105" s="90" t="s">
        <v>207</v>
      </c>
      <c r="D105" s="88" t="s">
        <v>98</v>
      </c>
      <c r="E105" s="89">
        <v>313</v>
      </c>
      <c r="F105" s="124">
        <v>25000</v>
      </c>
      <c r="G105" s="150">
        <f t="shared" si="11"/>
        <v>7825000</v>
      </c>
      <c r="H105" s="441">
        <f>G105-'[125]Presupuesto - OBRA'!G105</f>
        <v>-244140</v>
      </c>
      <c r="I105" s="456">
        <f>F105/'[125]Presupuesto - OBRA'!F105</f>
        <v>0.96974398758727698</v>
      </c>
      <c r="J105" s="86">
        <f>'Presupuesto Oficial - OBRA'!E105</f>
        <v>313</v>
      </c>
      <c r="K105" s="457">
        <f t="shared" si="7"/>
        <v>0</v>
      </c>
    </row>
    <row r="106" spans="1:11" ht="30" customHeight="1" x14ac:dyDescent="0.25">
      <c r="A106" s="81"/>
      <c r="B106" s="149" t="s">
        <v>208</v>
      </c>
      <c r="C106" s="90" t="s">
        <v>209</v>
      </c>
      <c r="D106" s="88" t="s">
        <v>98</v>
      </c>
      <c r="E106" s="89">
        <v>172</v>
      </c>
      <c r="F106" s="124">
        <v>27000</v>
      </c>
      <c r="G106" s="150">
        <f t="shared" si="11"/>
        <v>4644000</v>
      </c>
      <c r="H106" s="441">
        <f>G106-'[125]Presupuesto - OBRA'!G106</f>
        <v>-37152</v>
      </c>
      <c r="I106" s="456">
        <f>F106/'[125]Presupuesto - OBRA'!F106</f>
        <v>0.99206349206349209</v>
      </c>
      <c r="J106" s="86">
        <f>'Presupuesto Oficial - OBRA'!E106</f>
        <v>172</v>
      </c>
      <c r="K106" s="457">
        <f t="shared" si="7"/>
        <v>0</v>
      </c>
    </row>
    <row r="107" spans="1:11" ht="30" customHeight="1" x14ac:dyDescent="0.25">
      <c r="A107" s="81"/>
      <c r="B107" s="149" t="s">
        <v>210</v>
      </c>
      <c r="C107" s="90" t="s">
        <v>211</v>
      </c>
      <c r="D107" s="88" t="s">
        <v>98</v>
      </c>
      <c r="E107" s="89">
        <v>178</v>
      </c>
      <c r="F107" s="124">
        <v>66000</v>
      </c>
      <c r="G107" s="150">
        <f t="shared" si="11"/>
        <v>11748000</v>
      </c>
      <c r="H107" s="441">
        <f>G107-'[125]Presupuesto - OBRA'!G107</f>
        <v>-139374</v>
      </c>
      <c r="I107" s="456">
        <f>F107/'[125]Presupuesto - OBRA'!F107</f>
        <v>0.98827545932348049</v>
      </c>
      <c r="J107" s="86">
        <f>'Presupuesto Oficial - OBRA'!E107</f>
        <v>178</v>
      </c>
      <c r="K107" s="457">
        <f t="shared" si="7"/>
        <v>0</v>
      </c>
    </row>
    <row r="108" spans="1:11" ht="30" customHeight="1" x14ac:dyDescent="0.25">
      <c r="A108" s="81"/>
      <c r="B108" s="149" t="s">
        <v>212</v>
      </c>
      <c r="C108" s="90" t="s">
        <v>213</v>
      </c>
      <c r="D108" s="88" t="s">
        <v>59</v>
      </c>
      <c r="E108" s="89">
        <v>1662</v>
      </c>
      <c r="F108" s="124">
        <v>1100</v>
      </c>
      <c r="G108" s="150">
        <f t="shared" si="11"/>
        <v>1828200</v>
      </c>
      <c r="H108" s="441">
        <f>G108-'[125]Presupuesto - OBRA'!G108</f>
        <v>-166200</v>
      </c>
      <c r="I108" s="456">
        <f>F108/'[125]Presupuesto - OBRA'!F108</f>
        <v>0.91666666666666663</v>
      </c>
      <c r="J108" s="86">
        <f>'Presupuesto Oficial - OBRA'!E108</f>
        <v>1662</v>
      </c>
      <c r="K108" s="457">
        <f t="shared" si="7"/>
        <v>0</v>
      </c>
    </row>
    <row r="109" spans="1:11" ht="30" customHeight="1" x14ac:dyDescent="0.25">
      <c r="A109" s="81"/>
      <c r="B109" s="154" t="s">
        <v>214</v>
      </c>
      <c r="C109" s="87" t="s">
        <v>215</v>
      </c>
      <c r="D109" s="88"/>
      <c r="E109" s="89"/>
      <c r="F109" s="124"/>
      <c r="G109" s="150"/>
      <c r="H109" s="441">
        <f>G109-'[125]Presupuesto - OBRA'!G109</f>
        <v>0</v>
      </c>
      <c r="I109" s="456" t="e">
        <f>F109/'[125]Presupuesto - OBRA'!F109</f>
        <v>#DIV/0!</v>
      </c>
      <c r="J109" s="86">
        <f>'Presupuesto Oficial - OBRA'!E109</f>
        <v>0</v>
      </c>
      <c r="K109" s="457">
        <f t="shared" si="7"/>
        <v>0</v>
      </c>
    </row>
    <row r="110" spans="1:11" ht="30" customHeight="1" x14ac:dyDescent="0.25">
      <c r="A110" s="81"/>
      <c r="B110" s="149" t="s">
        <v>216</v>
      </c>
      <c r="C110" s="90" t="s">
        <v>191</v>
      </c>
      <c r="D110" s="88" t="s">
        <v>59</v>
      </c>
      <c r="E110" s="89">
        <v>2730</v>
      </c>
      <c r="F110" s="124">
        <v>2400</v>
      </c>
      <c r="G110" s="150">
        <f t="shared" ref="G110:G122" si="12">F110*E110</f>
        <v>6552000</v>
      </c>
      <c r="H110" s="441">
        <f>G110-'[125]Presupuesto - OBRA'!G110</f>
        <v>-136500</v>
      </c>
      <c r="I110" s="456">
        <f>F110/'[125]Presupuesto - OBRA'!F110</f>
        <v>0.97959183673469385</v>
      </c>
      <c r="J110" s="86">
        <f>'Presupuesto Oficial - OBRA'!E110</f>
        <v>2730</v>
      </c>
      <c r="K110" s="457">
        <f t="shared" si="7"/>
        <v>0</v>
      </c>
    </row>
    <row r="111" spans="1:11" ht="39" customHeight="1" x14ac:dyDescent="0.25">
      <c r="A111" s="81"/>
      <c r="B111" s="149" t="s">
        <v>217</v>
      </c>
      <c r="C111" s="91" t="s">
        <v>74</v>
      </c>
      <c r="D111" s="92" t="s">
        <v>64</v>
      </c>
      <c r="E111" s="89">
        <v>409.5</v>
      </c>
      <c r="F111" s="124">
        <v>28000</v>
      </c>
      <c r="G111" s="150">
        <f t="shared" si="12"/>
        <v>11466000</v>
      </c>
      <c r="H111" s="441">
        <f>G111-'[125]Presupuesto - OBRA'!G111</f>
        <v>-145782</v>
      </c>
      <c r="I111" s="456">
        <f>F111/'[125]Presupuesto - OBRA'!F111</f>
        <v>0.98744533784736921</v>
      </c>
      <c r="J111" s="86">
        <f>'Presupuesto Oficial - OBRA'!E111</f>
        <v>409.5</v>
      </c>
      <c r="K111" s="457">
        <f t="shared" si="7"/>
        <v>0</v>
      </c>
    </row>
    <row r="112" spans="1:11" ht="30" customHeight="1" x14ac:dyDescent="0.25">
      <c r="A112" s="81"/>
      <c r="B112" s="149" t="s">
        <v>218</v>
      </c>
      <c r="C112" s="91" t="s">
        <v>80</v>
      </c>
      <c r="D112" s="92" t="s">
        <v>64</v>
      </c>
      <c r="E112" s="89">
        <v>364.5</v>
      </c>
      <c r="F112" s="124">
        <v>74000</v>
      </c>
      <c r="G112" s="150">
        <f t="shared" si="12"/>
        <v>26973000</v>
      </c>
      <c r="H112" s="441">
        <f>G112-'[125]Presupuesto - OBRA'!G112</f>
        <v>-281029.5</v>
      </c>
      <c r="I112" s="456">
        <f>F112/'[125]Presupuesto - OBRA'!F112</f>
        <v>0.98968851560096827</v>
      </c>
      <c r="J112" s="86">
        <f>'Presupuesto Oficial - OBRA'!E112</f>
        <v>364.5</v>
      </c>
      <c r="K112" s="457">
        <f t="shared" si="7"/>
        <v>0</v>
      </c>
    </row>
    <row r="113" spans="1:11" ht="30" customHeight="1" x14ac:dyDescent="0.25">
      <c r="A113" s="81"/>
      <c r="B113" s="149" t="s">
        <v>219</v>
      </c>
      <c r="C113" s="90" t="s">
        <v>220</v>
      </c>
      <c r="D113" s="88" t="s">
        <v>98</v>
      </c>
      <c r="E113" s="89">
        <v>116</v>
      </c>
      <c r="F113" s="124">
        <v>73000</v>
      </c>
      <c r="G113" s="150">
        <f t="shared" si="12"/>
        <v>8468000</v>
      </c>
      <c r="H113" s="441">
        <f>G113-'[125]Presupuesto - OBRA'!G113</f>
        <v>-30624</v>
      </c>
      <c r="I113" s="456">
        <f>F113/'[125]Presupuesto - OBRA'!F113</f>
        <v>0.99639659314260753</v>
      </c>
      <c r="J113" s="86">
        <f>'Presupuesto Oficial - OBRA'!E113</f>
        <v>116</v>
      </c>
      <c r="K113" s="457">
        <f t="shared" si="7"/>
        <v>0</v>
      </c>
    </row>
    <row r="114" spans="1:11" ht="30" customHeight="1" x14ac:dyDescent="0.25">
      <c r="A114" s="93"/>
      <c r="B114" s="149" t="s">
        <v>221</v>
      </c>
      <c r="C114" s="90" t="s">
        <v>222</v>
      </c>
      <c r="D114" s="88" t="s">
        <v>98</v>
      </c>
      <c r="E114" s="89">
        <v>108</v>
      </c>
      <c r="F114" s="124">
        <v>54000</v>
      </c>
      <c r="G114" s="150">
        <f t="shared" si="12"/>
        <v>5832000</v>
      </c>
      <c r="H114" s="441">
        <f>G114-'[125]Presupuesto - OBRA'!G114</f>
        <v>-37800</v>
      </c>
      <c r="I114" s="456">
        <f>F114/'[125]Presupuesto - OBRA'!F114</f>
        <v>0.99356025758969646</v>
      </c>
      <c r="J114" s="86">
        <f>'Presupuesto Oficial - OBRA'!E114</f>
        <v>108</v>
      </c>
      <c r="K114" s="457">
        <f t="shared" si="7"/>
        <v>0</v>
      </c>
    </row>
    <row r="115" spans="1:11" ht="30" customHeight="1" x14ac:dyDescent="0.25">
      <c r="A115" s="93"/>
      <c r="B115" s="149" t="s">
        <v>223</v>
      </c>
      <c r="C115" s="90" t="s">
        <v>224</v>
      </c>
      <c r="D115" s="88" t="s">
        <v>98</v>
      </c>
      <c r="E115" s="89">
        <v>126</v>
      </c>
      <c r="F115" s="124">
        <v>36000</v>
      </c>
      <c r="G115" s="150">
        <f t="shared" si="12"/>
        <v>4536000</v>
      </c>
      <c r="H115" s="441">
        <f>G115-'[125]Presupuesto - OBRA'!G115</f>
        <v>-104580</v>
      </c>
      <c r="I115" s="456">
        <f>F115/'[125]Presupuesto - OBRA'!F115</f>
        <v>0.97746402389356501</v>
      </c>
      <c r="J115" s="86">
        <f>'Presupuesto Oficial - OBRA'!E115</f>
        <v>126</v>
      </c>
      <c r="K115" s="457">
        <f t="shared" si="7"/>
        <v>0</v>
      </c>
    </row>
    <row r="116" spans="1:11" ht="30" customHeight="1" x14ac:dyDescent="0.25">
      <c r="A116" s="93"/>
      <c r="B116" s="149" t="s">
        <v>225</v>
      </c>
      <c r="C116" s="90" t="s">
        <v>226</v>
      </c>
      <c r="D116" s="88" t="s">
        <v>59</v>
      </c>
      <c r="E116" s="89">
        <v>1005</v>
      </c>
      <c r="F116" s="124">
        <v>37000</v>
      </c>
      <c r="G116" s="150">
        <f t="shared" si="12"/>
        <v>37185000</v>
      </c>
      <c r="H116" s="441">
        <f>G116-'[125]Presupuesto - OBRA'!G116</f>
        <v>-239190</v>
      </c>
      <c r="I116" s="456">
        <f>F116/'[125]Presupuesto - OBRA'!F116</f>
        <v>0.99360867930608521</v>
      </c>
      <c r="J116" s="86">
        <f>'Presupuesto Oficial - OBRA'!E116</f>
        <v>1005</v>
      </c>
      <c r="K116" s="457">
        <f t="shared" si="7"/>
        <v>0</v>
      </c>
    </row>
    <row r="117" spans="1:11" ht="30" customHeight="1" x14ac:dyDescent="0.25">
      <c r="A117" s="93"/>
      <c r="B117" s="149" t="s">
        <v>227</v>
      </c>
      <c r="C117" s="90" t="s">
        <v>228</v>
      </c>
      <c r="D117" s="88" t="s">
        <v>59</v>
      </c>
      <c r="E117" s="89">
        <v>125</v>
      </c>
      <c r="F117" s="124">
        <v>46000</v>
      </c>
      <c r="G117" s="150">
        <f t="shared" si="12"/>
        <v>5750000</v>
      </c>
      <c r="H117" s="441">
        <f>G117-'[125]Presupuesto - OBRA'!G117</f>
        <v>-93750</v>
      </c>
      <c r="I117" s="456">
        <f>F117/'[125]Presupuesto - OBRA'!F117</f>
        <v>0.98395721925133695</v>
      </c>
      <c r="J117" s="86">
        <f>'Presupuesto Oficial - OBRA'!E117</f>
        <v>125</v>
      </c>
      <c r="K117" s="457">
        <f t="shared" si="7"/>
        <v>0</v>
      </c>
    </row>
    <row r="118" spans="1:11" ht="30" customHeight="1" x14ac:dyDescent="0.25">
      <c r="A118" s="93"/>
      <c r="B118" s="149" t="s">
        <v>229</v>
      </c>
      <c r="C118" s="90" t="s">
        <v>230</v>
      </c>
      <c r="D118" s="88" t="s">
        <v>59</v>
      </c>
      <c r="E118" s="89">
        <v>1108</v>
      </c>
      <c r="F118" s="124">
        <v>57000</v>
      </c>
      <c r="G118" s="150">
        <f t="shared" si="12"/>
        <v>63156000</v>
      </c>
      <c r="H118" s="441">
        <f>G118-'[125]Presupuesto - OBRA'!G118</f>
        <v>-245976</v>
      </c>
      <c r="I118" s="456">
        <f>F118/'[125]Presupuesto - OBRA'!F118</f>
        <v>0.99612037328300307</v>
      </c>
      <c r="J118" s="86">
        <f>'Presupuesto Oficial - OBRA'!E118</f>
        <v>1108</v>
      </c>
      <c r="K118" s="457">
        <f t="shared" si="7"/>
        <v>0</v>
      </c>
    </row>
    <row r="119" spans="1:11" ht="30" customHeight="1" x14ac:dyDescent="0.25">
      <c r="A119" s="93"/>
      <c r="B119" s="149" t="s">
        <v>231</v>
      </c>
      <c r="C119" s="90" t="s">
        <v>232</v>
      </c>
      <c r="D119" s="88" t="s">
        <v>59</v>
      </c>
      <c r="E119" s="89">
        <v>624</v>
      </c>
      <c r="F119" s="124">
        <v>87000</v>
      </c>
      <c r="G119" s="150">
        <f t="shared" si="12"/>
        <v>54288000</v>
      </c>
      <c r="H119" s="441">
        <f>G119-'[125]Presupuesto - OBRA'!G119</f>
        <v>-101712</v>
      </c>
      <c r="I119" s="456">
        <f>F119/'[125]Presupuesto - OBRA'!F119</f>
        <v>0.99812994045638626</v>
      </c>
      <c r="J119" s="86">
        <f>'Presupuesto Oficial - OBRA'!E119</f>
        <v>624</v>
      </c>
      <c r="K119" s="457">
        <f t="shared" si="7"/>
        <v>0</v>
      </c>
    </row>
    <row r="120" spans="1:11" ht="30" customHeight="1" x14ac:dyDescent="0.25">
      <c r="A120" s="93"/>
      <c r="B120" s="149" t="s">
        <v>233</v>
      </c>
      <c r="C120" s="90" t="s">
        <v>234</v>
      </c>
      <c r="D120" s="88" t="s">
        <v>98</v>
      </c>
      <c r="E120" s="89">
        <v>8</v>
      </c>
      <c r="F120" s="124">
        <v>415000</v>
      </c>
      <c r="G120" s="150">
        <f t="shared" si="12"/>
        <v>3320000</v>
      </c>
      <c r="H120" s="441">
        <f>G120-'[125]Presupuesto - OBRA'!G120</f>
        <v>-23200</v>
      </c>
      <c r="I120" s="456">
        <f>F120/'[125]Presupuesto - OBRA'!F120</f>
        <v>0.99306054079923423</v>
      </c>
      <c r="J120" s="86">
        <f>'Presupuesto Oficial - OBRA'!E120</f>
        <v>8</v>
      </c>
      <c r="K120" s="457">
        <f t="shared" si="7"/>
        <v>0</v>
      </c>
    </row>
    <row r="121" spans="1:11" ht="39" customHeight="1" x14ac:dyDescent="0.25">
      <c r="A121" s="93"/>
      <c r="B121" s="149" t="s">
        <v>235</v>
      </c>
      <c r="C121" s="90" t="s">
        <v>524</v>
      </c>
      <c r="D121" s="88" t="s">
        <v>98</v>
      </c>
      <c r="E121" s="89">
        <v>11</v>
      </c>
      <c r="F121" s="124">
        <v>910000</v>
      </c>
      <c r="G121" s="150">
        <f t="shared" si="12"/>
        <v>10010000</v>
      </c>
      <c r="H121" s="441">
        <f>G121-'[125]Presupuesto - OBRA'!G121</f>
        <v>-255178</v>
      </c>
      <c r="I121" s="456">
        <f>F121/'[125]Presupuesto - OBRA'!F121</f>
        <v>0.9751413955023478</v>
      </c>
      <c r="J121" s="86">
        <f>'Presupuesto Oficial - OBRA'!E121</f>
        <v>11</v>
      </c>
      <c r="K121" s="457">
        <f t="shared" si="7"/>
        <v>0</v>
      </c>
    </row>
    <row r="122" spans="1:11" ht="30" customHeight="1" x14ac:dyDescent="0.25">
      <c r="A122" s="93"/>
      <c r="B122" s="149" t="s">
        <v>236</v>
      </c>
      <c r="C122" s="90" t="s">
        <v>237</v>
      </c>
      <c r="D122" s="88" t="s">
        <v>59</v>
      </c>
      <c r="E122" s="89">
        <v>2730</v>
      </c>
      <c r="F122" s="124">
        <v>1100</v>
      </c>
      <c r="G122" s="150">
        <f t="shared" si="12"/>
        <v>3003000</v>
      </c>
      <c r="H122" s="441">
        <f>G122-'[125]Presupuesto - OBRA'!G122</f>
        <v>-273000</v>
      </c>
      <c r="I122" s="456">
        <f>F122/'[125]Presupuesto - OBRA'!F122</f>
        <v>0.91666666666666663</v>
      </c>
      <c r="J122" s="86">
        <f>'Presupuesto Oficial - OBRA'!E122</f>
        <v>2730</v>
      </c>
      <c r="K122" s="457">
        <f t="shared" si="7"/>
        <v>0</v>
      </c>
    </row>
    <row r="123" spans="1:11" ht="30" customHeight="1" x14ac:dyDescent="0.25">
      <c r="A123" s="93"/>
      <c r="B123" s="154" t="s">
        <v>238</v>
      </c>
      <c r="C123" s="87" t="s">
        <v>239</v>
      </c>
      <c r="D123" s="88"/>
      <c r="E123" s="89"/>
      <c r="F123" s="124"/>
      <c r="G123" s="150"/>
      <c r="H123" s="441">
        <f>G123-'[125]Presupuesto - OBRA'!G123</f>
        <v>0</v>
      </c>
      <c r="I123" s="456" t="e">
        <f>F123/'[125]Presupuesto - OBRA'!F123</f>
        <v>#DIV/0!</v>
      </c>
      <c r="J123" s="86">
        <f>'Presupuesto Oficial - OBRA'!E123</f>
        <v>0</v>
      </c>
      <c r="K123" s="457">
        <f t="shared" si="7"/>
        <v>0</v>
      </c>
    </row>
    <row r="124" spans="1:11" ht="30" customHeight="1" x14ac:dyDescent="0.25">
      <c r="A124" s="93"/>
      <c r="B124" s="149" t="s">
        <v>240</v>
      </c>
      <c r="C124" s="90" t="s">
        <v>191</v>
      </c>
      <c r="D124" s="88" t="s">
        <v>59</v>
      </c>
      <c r="E124" s="89">
        <v>960</v>
      </c>
      <c r="F124" s="124">
        <v>2400</v>
      </c>
      <c r="G124" s="150">
        <f t="shared" ref="G124:G130" si="13">F124*E124</f>
        <v>2304000</v>
      </c>
      <c r="H124" s="441">
        <f>G124-'[125]Presupuesto - OBRA'!G124</f>
        <v>-48000</v>
      </c>
      <c r="I124" s="456">
        <f>F124/'[125]Presupuesto - OBRA'!F124</f>
        <v>0.97959183673469385</v>
      </c>
      <c r="J124" s="86">
        <f>'Presupuesto Oficial - OBRA'!E124</f>
        <v>960</v>
      </c>
      <c r="K124" s="457">
        <f t="shared" si="7"/>
        <v>0</v>
      </c>
    </row>
    <row r="125" spans="1:11" ht="35.25" customHeight="1" x14ac:dyDescent="0.25">
      <c r="A125" s="93"/>
      <c r="B125" s="149" t="s">
        <v>241</v>
      </c>
      <c r="C125" s="91" t="s">
        <v>74</v>
      </c>
      <c r="D125" s="92" t="s">
        <v>64</v>
      </c>
      <c r="E125" s="89">
        <v>144</v>
      </c>
      <c r="F125" s="124">
        <v>28000</v>
      </c>
      <c r="G125" s="150">
        <f t="shared" si="13"/>
        <v>4032000</v>
      </c>
      <c r="H125" s="441">
        <f>G125-'[125]Presupuesto - OBRA'!G125</f>
        <v>-51264</v>
      </c>
      <c r="I125" s="456">
        <f>F125/'[125]Presupuesto - OBRA'!F125</f>
        <v>0.98744533784736921</v>
      </c>
      <c r="J125" s="86">
        <f>'Presupuesto Oficial - OBRA'!E125</f>
        <v>144</v>
      </c>
      <c r="K125" s="457">
        <f t="shared" si="7"/>
        <v>0</v>
      </c>
    </row>
    <row r="126" spans="1:11" ht="30" customHeight="1" x14ac:dyDescent="0.25">
      <c r="A126" s="93"/>
      <c r="B126" s="149" t="s">
        <v>242</v>
      </c>
      <c r="C126" s="91" t="s">
        <v>80</v>
      </c>
      <c r="D126" s="92" t="s">
        <v>64</v>
      </c>
      <c r="E126" s="89">
        <v>129</v>
      </c>
      <c r="F126" s="124">
        <v>74000</v>
      </c>
      <c r="G126" s="150">
        <f t="shared" si="13"/>
        <v>9546000</v>
      </c>
      <c r="H126" s="441">
        <f>G126-'[125]Presupuesto - OBRA'!G126</f>
        <v>-99459</v>
      </c>
      <c r="I126" s="456">
        <f>F126/'[125]Presupuesto - OBRA'!F126</f>
        <v>0.98968851560096827</v>
      </c>
      <c r="J126" s="86">
        <f>'Presupuesto Oficial - OBRA'!E126</f>
        <v>129</v>
      </c>
      <c r="K126" s="457">
        <f t="shared" si="7"/>
        <v>0</v>
      </c>
    </row>
    <row r="127" spans="1:11" ht="30" customHeight="1" x14ac:dyDescent="0.25">
      <c r="A127" s="93"/>
      <c r="B127" s="149" t="s">
        <v>243</v>
      </c>
      <c r="C127" s="90" t="s">
        <v>244</v>
      </c>
      <c r="D127" s="88" t="s">
        <v>59</v>
      </c>
      <c r="E127" s="89">
        <v>385</v>
      </c>
      <c r="F127" s="124">
        <v>87000</v>
      </c>
      <c r="G127" s="150">
        <f t="shared" si="13"/>
        <v>33495000</v>
      </c>
      <c r="H127" s="441">
        <f>G127-'[125]Presupuesto - OBRA'!G127</f>
        <v>-62755</v>
      </c>
      <c r="I127" s="456">
        <f>F127/'[125]Presupuesto - OBRA'!F127</f>
        <v>0.99812994045638626</v>
      </c>
      <c r="J127" s="86">
        <f>'Presupuesto Oficial - OBRA'!E127</f>
        <v>385</v>
      </c>
      <c r="K127" s="457">
        <f t="shared" si="7"/>
        <v>0</v>
      </c>
    </row>
    <row r="128" spans="1:11" ht="30" customHeight="1" x14ac:dyDescent="0.25">
      <c r="A128" s="93"/>
      <c r="B128" s="149" t="s">
        <v>245</v>
      </c>
      <c r="C128" s="90" t="s">
        <v>246</v>
      </c>
      <c r="D128" s="88" t="s">
        <v>59</v>
      </c>
      <c r="E128" s="89">
        <v>575</v>
      </c>
      <c r="F128" s="124">
        <v>57000</v>
      </c>
      <c r="G128" s="150">
        <f t="shared" si="13"/>
        <v>32775000</v>
      </c>
      <c r="H128" s="441">
        <f>G128-'[125]Presupuesto - OBRA'!G128</f>
        <v>-127650</v>
      </c>
      <c r="I128" s="456">
        <f>F128/'[125]Presupuesto - OBRA'!F128</f>
        <v>0.99612037328300307</v>
      </c>
      <c r="J128" s="86">
        <f>'Presupuesto Oficial - OBRA'!E128</f>
        <v>575</v>
      </c>
      <c r="K128" s="457">
        <f t="shared" si="7"/>
        <v>0</v>
      </c>
    </row>
    <row r="129" spans="1:11" ht="30" customHeight="1" x14ac:dyDescent="0.25">
      <c r="A129" s="93"/>
      <c r="B129" s="149" t="s">
        <v>247</v>
      </c>
      <c r="C129" s="90" t="s">
        <v>248</v>
      </c>
      <c r="D129" s="88" t="s">
        <v>98</v>
      </c>
      <c r="E129" s="89">
        <v>10</v>
      </c>
      <c r="F129" s="124">
        <v>417000</v>
      </c>
      <c r="G129" s="150">
        <f t="shared" si="13"/>
        <v>4170000</v>
      </c>
      <c r="H129" s="441">
        <f>G129-'[125]Presupuesto - OBRA'!G129</f>
        <v>-9000</v>
      </c>
      <c r="I129" s="456">
        <f>F129/'[125]Presupuesto - OBRA'!F129</f>
        <v>0.99784637473079685</v>
      </c>
      <c r="J129" s="86">
        <f>'Presupuesto Oficial - OBRA'!E129</f>
        <v>10</v>
      </c>
      <c r="K129" s="457">
        <f t="shared" si="7"/>
        <v>0</v>
      </c>
    </row>
    <row r="130" spans="1:11" ht="36.75" customHeight="1" x14ac:dyDescent="0.25">
      <c r="A130" s="81"/>
      <c r="B130" s="149" t="s">
        <v>249</v>
      </c>
      <c r="C130" s="90" t="s">
        <v>524</v>
      </c>
      <c r="D130" s="88" t="s">
        <v>98</v>
      </c>
      <c r="E130" s="89">
        <v>10</v>
      </c>
      <c r="F130" s="124">
        <v>910000</v>
      </c>
      <c r="G130" s="150">
        <f t="shared" si="13"/>
        <v>9100000</v>
      </c>
      <c r="H130" s="441">
        <f>G130-'[125]Presupuesto - OBRA'!G130</f>
        <v>-231980</v>
      </c>
      <c r="I130" s="456">
        <f>F130/'[125]Presupuesto - OBRA'!F130</f>
        <v>0.9751413955023478</v>
      </c>
      <c r="J130" s="86">
        <f>'Presupuesto Oficial - OBRA'!E130</f>
        <v>10</v>
      </c>
      <c r="K130" s="457">
        <f t="shared" si="7"/>
        <v>0</v>
      </c>
    </row>
    <row r="131" spans="1:11" ht="36.75" customHeight="1" x14ac:dyDescent="0.25">
      <c r="A131" s="81"/>
      <c r="B131" s="154" t="s">
        <v>250</v>
      </c>
      <c r="C131" s="87" t="s">
        <v>45</v>
      </c>
      <c r="D131" s="88"/>
      <c r="E131" s="89"/>
      <c r="F131" s="124"/>
      <c r="G131" s="150"/>
      <c r="H131" s="441">
        <f>G131-'[125]Presupuesto - OBRA'!G131</f>
        <v>0</v>
      </c>
      <c r="I131" s="456" t="e">
        <f>F131/'[125]Presupuesto - OBRA'!F131</f>
        <v>#DIV/0!</v>
      </c>
      <c r="J131" s="86">
        <f>'Presupuesto Oficial - OBRA'!E131</f>
        <v>0</v>
      </c>
      <c r="K131" s="457">
        <f t="shared" si="7"/>
        <v>0</v>
      </c>
    </row>
    <row r="132" spans="1:11" ht="33" customHeight="1" x14ac:dyDescent="0.25">
      <c r="A132" s="81"/>
      <c r="B132" s="154" t="s">
        <v>251</v>
      </c>
      <c r="C132" s="87" t="s">
        <v>252</v>
      </c>
      <c r="D132" s="88"/>
      <c r="E132" s="89"/>
      <c r="F132" s="124"/>
      <c r="G132" s="150"/>
      <c r="H132" s="441">
        <f>G132-'[125]Presupuesto - OBRA'!G132</f>
        <v>0</v>
      </c>
      <c r="I132" s="456" t="e">
        <f>F132/'[125]Presupuesto - OBRA'!F132</f>
        <v>#DIV/0!</v>
      </c>
      <c r="J132" s="86">
        <f>'Presupuesto Oficial - OBRA'!E132</f>
        <v>0</v>
      </c>
      <c r="K132" s="457">
        <f t="shared" si="7"/>
        <v>0</v>
      </c>
    </row>
    <row r="133" spans="1:11" ht="30" customHeight="1" x14ac:dyDescent="0.25">
      <c r="A133" s="81"/>
      <c r="B133" s="155" t="s">
        <v>253</v>
      </c>
      <c r="C133" s="104" t="s">
        <v>537</v>
      </c>
      <c r="D133" s="105" t="s">
        <v>277</v>
      </c>
      <c r="E133" s="89">
        <v>1</v>
      </c>
      <c r="F133" s="471">
        <v>27000000</v>
      </c>
      <c r="G133" s="150">
        <f t="shared" ref="G133:G147" si="14">F133*E133</f>
        <v>27000000</v>
      </c>
      <c r="H133" s="441">
        <f>G133-'[125]Presupuesto - OBRA'!G133</f>
        <v>-126400</v>
      </c>
      <c r="I133" s="456">
        <f>F133/'[125]Presupuesto - OBRA'!F133</f>
        <v>0.99534033266485789</v>
      </c>
      <c r="J133" s="86">
        <f>'Presupuesto Oficial - OBRA'!E133</f>
        <v>1</v>
      </c>
      <c r="K133" s="457">
        <f t="shared" si="7"/>
        <v>0</v>
      </c>
    </row>
    <row r="134" spans="1:11" ht="23.25" customHeight="1" x14ac:dyDescent="0.25">
      <c r="A134" s="81"/>
      <c r="B134" s="155" t="s">
        <v>254</v>
      </c>
      <c r="C134" s="104" t="s">
        <v>538</v>
      </c>
      <c r="D134" s="105" t="s">
        <v>56</v>
      </c>
      <c r="E134" s="89">
        <v>146</v>
      </c>
      <c r="F134" s="471">
        <v>127000</v>
      </c>
      <c r="G134" s="150">
        <f t="shared" si="14"/>
        <v>18542000</v>
      </c>
      <c r="H134" s="441">
        <f>G134-'[125]Presupuesto - OBRA'!G134</f>
        <v>-58400</v>
      </c>
      <c r="I134" s="456">
        <f>F134/'[125]Presupuesto - OBRA'!F134</f>
        <v>0.99686028257456827</v>
      </c>
      <c r="J134" s="86">
        <f>'Presupuesto Oficial - OBRA'!E134</f>
        <v>146</v>
      </c>
      <c r="K134" s="457">
        <f t="shared" si="7"/>
        <v>0</v>
      </c>
    </row>
    <row r="135" spans="1:11" ht="37.5" customHeight="1" x14ac:dyDescent="0.25">
      <c r="A135" s="81"/>
      <c r="B135" s="155" t="s">
        <v>255</v>
      </c>
      <c r="C135" s="104" t="s">
        <v>539</v>
      </c>
      <c r="D135" s="105" t="s">
        <v>277</v>
      </c>
      <c r="E135" s="89">
        <v>20</v>
      </c>
      <c r="F135" s="471">
        <v>16000000</v>
      </c>
      <c r="G135" s="150">
        <f t="shared" si="14"/>
        <v>320000000</v>
      </c>
      <c r="H135" s="441">
        <f>G135-'[125]Presupuesto - OBRA'!G135</f>
        <v>-320000</v>
      </c>
      <c r="I135" s="456">
        <f>F135/'[125]Presupuesto - OBRA'!F135</f>
        <v>0.99900099900099903</v>
      </c>
      <c r="J135" s="86">
        <f>'Presupuesto Oficial - OBRA'!E135</f>
        <v>20</v>
      </c>
      <c r="K135" s="457">
        <f t="shared" si="7"/>
        <v>0</v>
      </c>
    </row>
    <row r="136" spans="1:11" ht="24.75" customHeight="1" x14ac:dyDescent="0.25">
      <c r="A136" s="81"/>
      <c r="B136" s="155" t="s">
        <v>256</v>
      </c>
      <c r="C136" s="104" t="s">
        <v>540</v>
      </c>
      <c r="D136" s="105" t="s">
        <v>277</v>
      </c>
      <c r="E136" s="89">
        <v>20</v>
      </c>
      <c r="F136" s="471">
        <v>1750000</v>
      </c>
      <c r="G136" s="150">
        <f t="shared" si="14"/>
        <v>35000000</v>
      </c>
      <c r="H136" s="441">
        <f>G136-'[125]Presupuesto - OBRA'!G136</f>
        <v>-985600</v>
      </c>
      <c r="I136" s="456">
        <f>F136/'[125]Presupuesto - OBRA'!F136</f>
        <v>0.97261126672891374</v>
      </c>
      <c r="J136" s="86">
        <f>'Presupuesto Oficial - OBRA'!E136</f>
        <v>20</v>
      </c>
      <c r="K136" s="457">
        <f t="shared" ref="K136:K199" si="15">+ROUND(J136-E136,2)</f>
        <v>0</v>
      </c>
    </row>
    <row r="137" spans="1:11" ht="36.75" customHeight="1" x14ac:dyDescent="0.25">
      <c r="A137" s="81"/>
      <c r="B137" s="155" t="s">
        <v>257</v>
      </c>
      <c r="C137" s="104" t="s">
        <v>541</v>
      </c>
      <c r="D137" s="105" t="s">
        <v>59</v>
      </c>
      <c r="E137" s="89">
        <v>25</v>
      </c>
      <c r="F137" s="471">
        <v>320000</v>
      </c>
      <c r="G137" s="150">
        <f t="shared" si="14"/>
        <v>8000000</v>
      </c>
      <c r="H137" s="441">
        <f>G137-'[125]Presupuesto - OBRA'!G137</f>
        <v>-26200</v>
      </c>
      <c r="I137" s="456">
        <f>F137/'[125]Presupuesto - OBRA'!F137</f>
        <v>0.99673569061324163</v>
      </c>
      <c r="J137" s="86">
        <f>'Presupuesto Oficial - OBRA'!E137</f>
        <v>25</v>
      </c>
      <c r="K137" s="457">
        <f t="shared" si="15"/>
        <v>0</v>
      </c>
    </row>
    <row r="138" spans="1:11" ht="36.75" customHeight="1" x14ac:dyDescent="0.25">
      <c r="A138" s="81"/>
      <c r="B138" s="155" t="s">
        <v>258</v>
      </c>
      <c r="C138" s="104" t="s">
        <v>542</v>
      </c>
      <c r="D138" s="105" t="s">
        <v>277</v>
      </c>
      <c r="E138" s="89">
        <v>4</v>
      </c>
      <c r="F138" s="471">
        <v>540000</v>
      </c>
      <c r="G138" s="150">
        <f t="shared" si="14"/>
        <v>2160000</v>
      </c>
      <c r="H138" s="441">
        <f>G138-'[125]Presupuesto - OBRA'!G138</f>
        <v>-12800</v>
      </c>
      <c r="I138" s="456">
        <f>F138/'[125]Presupuesto - OBRA'!F138</f>
        <v>0.99410898379970547</v>
      </c>
      <c r="J138" s="86">
        <f>'Presupuesto Oficial - OBRA'!E138</f>
        <v>4</v>
      </c>
      <c r="K138" s="457">
        <f t="shared" si="15"/>
        <v>0</v>
      </c>
    </row>
    <row r="139" spans="1:11" ht="57" customHeight="1" x14ac:dyDescent="0.25">
      <c r="A139" s="81"/>
      <c r="B139" s="155" t="s">
        <v>259</v>
      </c>
      <c r="C139" s="104" t="s">
        <v>543</v>
      </c>
      <c r="D139" s="105" t="s">
        <v>59</v>
      </c>
      <c r="E139" s="89">
        <v>550</v>
      </c>
      <c r="F139" s="471">
        <v>20500</v>
      </c>
      <c r="G139" s="150">
        <f t="shared" si="14"/>
        <v>11275000</v>
      </c>
      <c r="H139" s="441">
        <f>G139-'[125]Presupuesto - OBRA'!G139</f>
        <v>-121000</v>
      </c>
      <c r="I139" s="456">
        <f>F139/'[125]Presupuesto - OBRA'!F139</f>
        <v>0.98938223938223935</v>
      </c>
      <c r="J139" s="86">
        <f>'Presupuesto Oficial - OBRA'!E139</f>
        <v>550</v>
      </c>
      <c r="K139" s="457">
        <f t="shared" si="15"/>
        <v>0</v>
      </c>
    </row>
    <row r="140" spans="1:11" ht="36.75" customHeight="1" x14ac:dyDescent="0.25">
      <c r="A140" s="81"/>
      <c r="B140" s="155" t="s">
        <v>260</v>
      </c>
      <c r="C140" s="104" t="s">
        <v>544</v>
      </c>
      <c r="D140" s="105" t="s">
        <v>59</v>
      </c>
      <c r="E140" s="89">
        <v>60</v>
      </c>
      <c r="F140" s="471">
        <v>73000</v>
      </c>
      <c r="G140" s="150">
        <f t="shared" si="14"/>
        <v>4380000</v>
      </c>
      <c r="H140" s="441">
        <f>G140-'[125]Presupuesto - OBRA'!G140</f>
        <v>-22272</v>
      </c>
      <c r="I140" s="456">
        <f>F140/'[125]Presupuesto - OBRA'!F140</f>
        <v>0.99494079420808168</v>
      </c>
      <c r="J140" s="86">
        <f>'Presupuesto Oficial - OBRA'!E140</f>
        <v>60</v>
      </c>
      <c r="K140" s="457">
        <f t="shared" si="15"/>
        <v>0</v>
      </c>
    </row>
    <row r="141" spans="1:11" ht="36.75" customHeight="1" x14ac:dyDescent="0.25">
      <c r="A141" s="81"/>
      <c r="B141" s="155" t="s">
        <v>261</v>
      </c>
      <c r="C141" s="104" t="s">
        <v>545</v>
      </c>
      <c r="D141" s="105" t="s">
        <v>59</v>
      </c>
      <c r="E141" s="89">
        <v>60</v>
      </c>
      <c r="F141" s="471">
        <v>30000</v>
      </c>
      <c r="G141" s="150">
        <f t="shared" si="14"/>
        <v>1800000</v>
      </c>
      <c r="H141" s="441">
        <f>G141-'[125]Presupuesto - OBRA'!G141</f>
        <v>-153.60000000009313</v>
      </c>
      <c r="I141" s="456">
        <f>F141/'[125]Presupuesto - OBRA'!F141</f>
        <v>0.99991467394782307</v>
      </c>
      <c r="J141" s="86">
        <f>'Presupuesto Oficial - OBRA'!E141</f>
        <v>60</v>
      </c>
      <c r="K141" s="457">
        <f t="shared" si="15"/>
        <v>0</v>
      </c>
    </row>
    <row r="142" spans="1:11" ht="36.75" customHeight="1" x14ac:dyDescent="0.25">
      <c r="A142" s="81"/>
      <c r="B142" s="472" t="s">
        <v>262</v>
      </c>
      <c r="C142" s="473" t="s">
        <v>546</v>
      </c>
      <c r="D142" s="474" t="s">
        <v>85</v>
      </c>
      <c r="E142" s="475">
        <v>1</v>
      </c>
      <c r="F142" s="476">
        <v>1400000</v>
      </c>
      <c r="G142" s="157">
        <f t="shared" si="14"/>
        <v>1400000</v>
      </c>
      <c r="H142" s="441">
        <f>G142-'[125]Presupuesto - OBRA'!G142</f>
        <v>-36467.199999999953</v>
      </c>
      <c r="I142" s="456">
        <f>F142/'[125]Presupuesto - OBRA'!F142</f>
        <v>0.9746132734530939</v>
      </c>
      <c r="J142" s="86">
        <f>'Presupuesto Oficial - OBRA'!E142</f>
        <v>1</v>
      </c>
      <c r="K142" s="457">
        <f t="shared" si="15"/>
        <v>0</v>
      </c>
    </row>
    <row r="143" spans="1:11" ht="36.75" customHeight="1" x14ac:dyDescent="0.25">
      <c r="A143" s="81"/>
      <c r="B143" s="477" t="s">
        <v>263</v>
      </c>
      <c r="C143" s="478" t="s">
        <v>547</v>
      </c>
      <c r="D143" s="479" t="s">
        <v>85</v>
      </c>
      <c r="E143" s="468">
        <v>1</v>
      </c>
      <c r="F143" s="480">
        <v>750000</v>
      </c>
      <c r="G143" s="470">
        <f t="shared" si="14"/>
        <v>750000</v>
      </c>
      <c r="H143" s="441">
        <f>G143-'[125]Presupuesto - OBRA'!G143</f>
        <v>-6044.8000000000466</v>
      </c>
      <c r="I143" s="456">
        <f>F143/'[125]Presupuesto - OBRA'!F143</f>
        <v>0.99200470659939721</v>
      </c>
      <c r="J143" s="86">
        <f>'Presupuesto Oficial - OBRA'!E143</f>
        <v>1</v>
      </c>
      <c r="K143" s="457">
        <f t="shared" si="15"/>
        <v>0</v>
      </c>
    </row>
    <row r="144" spans="1:11" ht="36.75" customHeight="1" x14ac:dyDescent="0.25">
      <c r="A144" s="81"/>
      <c r="B144" s="155" t="s">
        <v>264</v>
      </c>
      <c r="C144" s="104" t="s">
        <v>548</v>
      </c>
      <c r="D144" s="105" t="s">
        <v>59</v>
      </c>
      <c r="E144" s="89">
        <v>55</v>
      </c>
      <c r="F144" s="471">
        <v>54000</v>
      </c>
      <c r="G144" s="150">
        <f t="shared" si="14"/>
        <v>2970000</v>
      </c>
      <c r="H144" s="441">
        <f>G144-'[125]Presupuesto - OBRA'!G144</f>
        <v>-18216</v>
      </c>
      <c r="I144" s="456">
        <f>F144/'[125]Presupuesto - OBRA'!F144</f>
        <v>0.99390405512854496</v>
      </c>
      <c r="J144" s="86">
        <f>'Presupuesto Oficial - OBRA'!E144</f>
        <v>55</v>
      </c>
      <c r="K144" s="457">
        <f t="shared" si="15"/>
        <v>0</v>
      </c>
    </row>
    <row r="145" spans="1:11" ht="36.75" customHeight="1" x14ac:dyDescent="0.25">
      <c r="A145" s="81"/>
      <c r="B145" s="155" t="s">
        <v>552</v>
      </c>
      <c r="C145" s="104" t="s">
        <v>549</v>
      </c>
      <c r="D145" s="105" t="s">
        <v>59</v>
      </c>
      <c r="E145" s="89">
        <v>55</v>
      </c>
      <c r="F145" s="471">
        <v>30000</v>
      </c>
      <c r="G145" s="150">
        <f t="shared" si="14"/>
        <v>1650000</v>
      </c>
      <c r="H145" s="441">
        <f>G145-'[125]Presupuesto - OBRA'!G145</f>
        <v>-140.80000000004657</v>
      </c>
      <c r="I145" s="456">
        <f>F145/'[125]Presupuesto - OBRA'!F145</f>
        <v>0.99991467394782307</v>
      </c>
      <c r="J145" s="86">
        <f>'Presupuesto Oficial - OBRA'!E145</f>
        <v>55</v>
      </c>
      <c r="K145" s="457">
        <f t="shared" si="15"/>
        <v>0</v>
      </c>
    </row>
    <row r="146" spans="1:11" ht="36.75" customHeight="1" x14ac:dyDescent="0.25">
      <c r="A146" s="81"/>
      <c r="B146" s="155" t="s">
        <v>553</v>
      </c>
      <c r="C146" s="104" t="s">
        <v>550</v>
      </c>
      <c r="D146" s="105" t="s">
        <v>85</v>
      </c>
      <c r="E146" s="89">
        <v>1</v>
      </c>
      <c r="F146" s="471">
        <v>1060000</v>
      </c>
      <c r="G146" s="150">
        <f t="shared" si="14"/>
        <v>1060000</v>
      </c>
      <c r="H146" s="441">
        <f>G146-'[125]Presupuesto - OBRA'!G146</f>
        <v>-4806.3999999999069</v>
      </c>
      <c r="I146" s="456">
        <f>F146/'[125]Presupuesto - OBRA'!F146</f>
        <v>0.99548612780689527</v>
      </c>
      <c r="J146" s="86">
        <f>'Presupuesto Oficial - OBRA'!E146</f>
        <v>1</v>
      </c>
      <c r="K146" s="457">
        <f t="shared" si="15"/>
        <v>0</v>
      </c>
    </row>
    <row r="147" spans="1:11" ht="36.75" customHeight="1" x14ac:dyDescent="0.25">
      <c r="A147" s="81"/>
      <c r="B147" s="155" t="s">
        <v>554</v>
      </c>
      <c r="C147" s="104" t="s">
        <v>551</v>
      </c>
      <c r="D147" s="105" t="s">
        <v>85</v>
      </c>
      <c r="E147" s="89">
        <v>1</v>
      </c>
      <c r="F147" s="471">
        <v>690000</v>
      </c>
      <c r="G147" s="150">
        <f t="shared" si="14"/>
        <v>690000</v>
      </c>
      <c r="H147" s="441">
        <f>G147-'[125]Presupuesto - OBRA'!G147</f>
        <v>-3342.7199999999721</v>
      </c>
      <c r="I147" s="456">
        <f>F147/'[125]Presupuesto - OBRA'!F147</f>
        <v>0.9951788345019329</v>
      </c>
      <c r="J147" s="86">
        <f>'Presupuesto Oficial - OBRA'!E147</f>
        <v>1</v>
      </c>
      <c r="K147" s="457">
        <f t="shared" si="15"/>
        <v>0</v>
      </c>
    </row>
    <row r="148" spans="1:11" ht="36.75" customHeight="1" x14ac:dyDescent="0.25">
      <c r="A148" s="81"/>
      <c r="B148" s="156" t="s">
        <v>265</v>
      </c>
      <c r="C148" s="106" t="s">
        <v>266</v>
      </c>
      <c r="D148" s="105"/>
      <c r="E148" s="89"/>
      <c r="F148" s="124"/>
      <c r="G148" s="150"/>
      <c r="H148" s="441">
        <f>G148-'[125]Presupuesto - OBRA'!G148</f>
        <v>0</v>
      </c>
      <c r="I148" s="456" t="e">
        <f>F148/'[125]Presupuesto - OBRA'!F148</f>
        <v>#DIV/0!</v>
      </c>
      <c r="J148" s="86">
        <f>'Presupuesto Oficial - OBRA'!E148</f>
        <v>0</v>
      </c>
      <c r="K148" s="457">
        <f t="shared" si="15"/>
        <v>0</v>
      </c>
    </row>
    <row r="149" spans="1:11" ht="36.75" customHeight="1" x14ac:dyDescent="0.25">
      <c r="A149" s="81"/>
      <c r="B149" s="155" t="s">
        <v>267</v>
      </c>
      <c r="C149" s="104" t="s">
        <v>555</v>
      </c>
      <c r="D149" s="105" t="s">
        <v>277</v>
      </c>
      <c r="E149" s="89">
        <v>1</v>
      </c>
      <c r="F149" s="471">
        <v>8200000</v>
      </c>
      <c r="G149" s="150">
        <f t="shared" ref="G149:G159" si="16">F149*E149</f>
        <v>8200000</v>
      </c>
      <c r="H149" s="441">
        <f>G149-'[125]Presupuesto - OBRA'!G149</f>
        <v>-47680</v>
      </c>
      <c r="I149" s="456">
        <f>F149/'[125]Presupuesto - OBRA'!F149</f>
        <v>0.99421898036781253</v>
      </c>
      <c r="J149" s="86">
        <f>'Presupuesto Oficial - OBRA'!E149</f>
        <v>1</v>
      </c>
      <c r="K149" s="457">
        <f t="shared" si="15"/>
        <v>0</v>
      </c>
    </row>
    <row r="150" spans="1:11" ht="48.75" customHeight="1" x14ac:dyDescent="0.25">
      <c r="A150" s="81"/>
      <c r="B150" s="155" t="s">
        <v>268</v>
      </c>
      <c r="C150" s="104" t="s">
        <v>540</v>
      </c>
      <c r="D150" s="105" t="s">
        <v>277</v>
      </c>
      <c r="E150" s="89">
        <v>1</v>
      </c>
      <c r="F150" s="471">
        <v>1790000</v>
      </c>
      <c r="G150" s="150">
        <f t="shared" si="16"/>
        <v>1790000</v>
      </c>
      <c r="H150" s="441">
        <f>G150-'[125]Presupuesto - OBRA'!G150</f>
        <v>-9280</v>
      </c>
      <c r="I150" s="456">
        <f>F150/'[125]Presupuesto - OBRA'!F150</f>
        <v>0.99484238139700321</v>
      </c>
      <c r="J150" s="86">
        <f>'Presupuesto Oficial - OBRA'!E150</f>
        <v>1</v>
      </c>
      <c r="K150" s="457">
        <f t="shared" si="15"/>
        <v>0</v>
      </c>
    </row>
    <row r="151" spans="1:11" ht="42" customHeight="1" x14ac:dyDescent="0.25">
      <c r="A151" s="81"/>
      <c r="B151" s="155" t="s">
        <v>269</v>
      </c>
      <c r="C151" s="104" t="s">
        <v>541</v>
      </c>
      <c r="D151" s="105" t="s">
        <v>59</v>
      </c>
      <c r="E151" s="89">
        <v>10</v>
      </c>
      <c r="F151" s="471">
        <v>320000</v>
      </c>
      <c r="G151" s="150">
        <f t="shared" si="16"/>
        <v>3200000</v>
      </c>
      <c r="H151" s="441">
        <f>G151-'[125]Presupuesto - OBRA'!G151</f>
        <v>-10480</v>
      </c>
      <c r="I151" s="456">
        <f>F151/'[125]Presupuesto - OBRA'!F151</f>
        <v>0.99673569061324163</v>
      </c>
      <c r="J151" s="86">
        <f>'Presupuesto Oficial - OBRA'!E151</f>
        <v>10</v>
      </c>
      <c r="K151" s="457">
        <f t="shared" si="15"/>
        <v>0</v>
      </c>
    </row>
    <row r="152" spans="1:11" ht="36.75" customHeight="1" x14ac:dyDescent="0.25">
      <c r="A152" s="81"/>
      <c r="B152" s="155" t="s">
        <v>270</v>
      </c>
      <c r="C152" s="104" t="s">
        <v>542</v>
      </c>
      <c r="D152" s="105" t="s">
        <v>277</v>
      </c>
      <c r="E152" s="89">
        <v>2</v>
      </c>
      <c r="F152" s="471">
        <v>540000</v>
      </c>
      <c r="G152" s="150">
        <f t="shared" si="16"/>
        <v>1080000</v>
      </c>
      <c r="H152" s="441">
        <f>G152-'[125]Presupuesto - OBRA'!G152</f>
        <v>-6400</v>
      </c>
      <c r="I152" s="456">
        <f>F152/'[125]Presupuesto - OBRA'!F152</f>
        <v>0.99410898379970547</v>
      </c>
      <c r="J152" s="86">
        <f>'Presupuesto Oficial - OBRA'!E152</f>
        <v>2</v>
      </c>
      <c r="K152" s="457">
        <f t="shared" si="15"/>
        <v>0</v>
      </c>
    </row>
    <row r="153" spans="1:11" ht="36.75" customHeight="1" x14ac:dyDescent="0.25">
      <c r="A153" s="81"/>
      <c r="B153" s="155" t="s">
        <v>271</v>
      </c>
      <c r="C153" s="104" t="s">
        <v>556</v>
      </c>
      <c r="D153" s="105" t="s">
        <v>277</v>
      </c>
      <c r="E153" s="89">
        <v>1</v>
      </c>
      <c r="F153" s="471">
        <v>167000</v>
      </c>
      <c r="G153" s="150">
        <f t="shared" si="16"/>
        <v>167000</v>
      </c>
      <c r="H153" s="441">
        <f>G153-'[125]Presupuesto - OBRA'!G153</f>
        <v>-1000</v>
      </c>
      <c r="I153" s="456">
        <f>F153/'[125]Presupuesto - OBRA'!F153</f>
        <v>0.99404761904761907</v>
      </c>
      <c r="J153" s="86">
        <f>'Presupuesto Oficial - OBRA'!E153</f>
        <v>1</v>
      </c>
      <c r="K153" s="457">
        <f t="shared" si="15"/>
        <v>0</v>
      </c>
    </row>
    <row r="154" spans="1:11" ht="44.25" customHeight="1" x14ac:dyDescent="0.25">
      <c r="A154" s="81"/>
      <c r="B154" s="155" t="s">
        <v>272</v>
      </c>
      <c r="C154" s="104" t="s">
        <v>557</v>
      </c>
      <c r="D154" s="105" t="s">
        <v>277</v>
      </c>
      <c r="E154" s="89">
        <v>1</v>
      </c>
      <c r="F154" s="471">
        <v>2000000</v>
      </c>
      <c r="G154" s="150">
        <f t="shared" si="16"/>
        <v>2000000</v>
      </c>
      <c r="H154" s="441">
        <f>G154-'[125]Presupuesto - OBRA'!G154</f>
        <v>-72000</v>
      </c>
      <c r="I154" s="456">
        <f>F154/'[125]Presupuesto - OBRA'!F154</f>
        <v>0.96525096525096521</v>
      </c>
      <c r="J154" s="86">
        <f>'Presupuesto Oficial - OBRA'!E154</f>
        <v>1</v>
      </c>
      <c r="K154" s="457">
        <f t="shared" si="15"/>
        <v>0</v>
      </c>
    </row>
    <row r="155" spans="1:11" ht="36.75" customHeight="1" x14ac:dyDescent="0.25">
      <c r="A155" s="81"/>
      <c r="B155" s="155" t="s">
        <v>273</v>
      </c>
      <c r="C155" s="104" t="s">
        <v>558</v>
      </c>
      <c r="D155" s="105" t="s">
        <v>59</v>
      </c>
      <c r="E155" s="89">
        <v>70</v>
      </c>
      <c r="F155" s="471">
        <v>38000</v>
      </c>
      <c r="G155" s="150">
        <f t="shared" si="16"/>
        <v>2660000</v>
      </c>
      <c r="H155" s="441">
        <f>G155-'[125]Presupuesto - OBRA'!G155</f>
        <v>-1131.2000000001863</v>
      </c>
      <c r="I155" s="456">
        <f>F155/'[125]Presupuesto - OBRA'!F155</f>
        <v>0.99957491761398298</v>
      </c>
      <c r="J155" s="86">
        <f>'Presupuesto Oficial - OBRA'!E155</f>
        <v>70</v>
      </c>
      <c r="K155" s="457">
        <f t="shared" si="15"/>
        <v>0</v>
      </c>
    </row>
    <row r="156" spans="1:11" ht="36.75" customHeight="1" x14ac:dyDescent="0.25">
      <c r="A156" s="81"/>
      <c r="B156" s="155" t="s">
        <v>274</v>
      </c>
      <c r="C156" s="104" t="s">
        <v>559</v>
      </c>
      <c r="D156" s="105" t="s">
        <v>59</v>
      </c>
      <c r="E156" s="89">
        <v>70</v>
      </c>
      <c r="F156" s="471">
        <v>10500</v>
      </c>
      <c r="G156" s="150">
        <f t="shared" si="16"/>
        <v>735000</v>
      </c>
      <c r="H156" s="441">
        <f>G156-'[125]Presupuesto - OBRA'!G156</f>
        <v>-11211.199999999953</v>
      </c>
      <c r="I156" s="456">
        <f>F156/'[125]Presupuesto - OBRA'!F156</f>
        <v>0.98497583525950827</v>
      </c>
      <c r="J156" s="86">
        <f>'Presupuesto Oficial - OBRA'!E156</f>
        <v>70</v>
      </c>
      <c r="K156" s="457">
        <f t="shared" si="15"/>
        <v>0</v>
      </c>
    </row>
    <row r="157" spans="1:11" ht="36.75" customHeight="1" x14ac:dyDescent="0.25">
      <c r="A157" s="81"/>
      <c r="B157" s="155" t="s">
        <v>563</v>
      </c>
      <c r="C157" s="104" t="s">
        <v>560</v>
      </c>
      <c r="D157" s="105" t="s">
        <v>85</v>
      </c>
      <c r="E157" s="89">
        <v>1</v>
      </c>
      <c r="F157" s="471">
        <v>780000</v>
      </c>
      <c r="G157" s="150">
        <f t="shared" si="16"/>
        <v>780000</v>
      </c>
      <c r="H157" s="441">
        <f>G157-'[125]Presupuesto - OBRA'!G157</f>
        <v>-1132.8000000000466</v>
      </c>
      <c r="I157" s="456">
        <f>F157/'[125]Presupuesto - OBRA'!F157</f>
        <v>0.99854979844656366</v>
      </c>
      <c r="J157" s="86">
        <f>'Presupuesto Oficial - OBRA'!E157</f>
        <v>1</v>
      </c>
      <c r="K157" s="457">
        <f t="shared" si="15"/>
        <v>0</v>
      </c>
    </row>
    <row r="158" spans="1:11" ht="36.75" customHeight="1" x14ac:dyDescent="0.25">
      <c r="A158" s="81"/>
      <c r="B158" s="155" t="s">
        <v>564</v>
      </c>
      <c r="C158" s="104" t="s">
        <v>561</v>
      </c>
      <c r="D158" s="105" t="s">
        <v>85</v>
      </c>
      <c r="E158" s="89">
        <v>1</v>
      </c>
      <c r="F158" s="471">
        <v>460000</v>
      </c>
      <c r="G158" s="150">
        <f t="shared" si="16"/>
        <v>460000</v>
      </c>
      <c r="H158" s="441">
        <f>G158-'[125]Presupuesto - OBRA'!G158</f>
        <v>-8823.039999999979</v>
      </c>
      <c r="I158" s="456">
        <f>F158/'[125]Presupuesto - OBRA'!F158</f>
        <v>0.98118044710430619</v>
      </c>
      <c r="J158" s="86">
        <f>'Presupuesto Oficial - OBRA'!E158</f>
        <v>1</v>
      </c>
      <c r="K158" s="457">
        <f t="shared" si="15"/>
        <v>0</v>
      </c>
    </row>
    <row r="159" spans="1:11" ht="36.75" customHeight="1" x14ac:dyDescent="0.25">
      <c r="A159" s="81"/>
      <c r="B159" s="155" t="s">
        <v>565</v>
      </c>
      <c r="C159" s="104" t="s">
        <v>562</v>
      </c>
      <c r="D159" s="105" t="s">
        <v>85</v>
      </c>
      <c r="E159" s="89">
        <v>1</v>
      </c>
      <c r="F159" s="471">
        <v>2600000</v>
      </c>
      <c r="G159" s="150">
        <f t="shared" si="16"/>
        <v>2600000</v>
      </c>
      <c r="H159" s="441">
        <f>G159-'[125]Presupuesto - OBRA'!G159</f>
        <v>-73664</v>
      </c>
      <c r="I159" s="456">
        <f>F159/'[125]Presupuesto - OBRA'!F159</f>
        <v>0.97244829567215629</v>
      </c>
      <c r="J159" s="86">
        <f>'Presupuesto Oficial - OBRA'!E159</f>
        <v>1</v>
      </c>
      <c r="K159" s="457">
        <f t="shared" si="15"/>
        <v>0</v>
      </c>
    </row>
    <row r="160" spans="1:11" ht="36.75" customHeight="1" x14ac:dyDescent="0.25">
      <c r="A160" s="81"/>
      <c r="B160" s="156" t="s">
        <v>275</v>
      </c>
      <c r="C160" s="106" t="s">
        <v>566</v>
      </c>
      <c r="D160" s="105"/>
      <c r="E160" s="89"/>
      <c r="F160" s="471"/>
      <c r="G160" s="150"/>
      <c r="H160" s="441">
        <f>G160-'[125]Presupuesto - OBRA'!G160</f>
        <v>0</v>
      </c>
      <c r="I160" s="456" t="e">
        <f>F160/'[125]Presupuesto - OBRA'!F160</f>
        <v>#DIV/0!</v>
      </c>
      <c r="J160" s="86">
        <f>'Presupuesto Oficial - OBRA'!E160</f>
        <v>0</v>
      </c>
      <c r="K160" s="457">
        <f t="shared" si="15"/>
        <v>0</v>
      </c>
    </row>
    <row r="161" spans="1:11" ht="36.75" customHeight="1" x14ac:dyDescent="0.25">
      <c r="A161" s="81"/>
      <c r="B161" s="155" t="s">
        <v>276</v>
      </c>
      <c r="C161" s="104" t="s">
        <v>567</v>
      </c>
      <c r="D161" s="105" t="s">
        <v>277</v>
      </c>
      <c r="E161" s="89">
        <v>1</v>
      </c>
      <c r="F161" s="471">
        <v>13500000</v>
      </c>
      <c r="G161" s="150">
        <f t="shared" ref="G161:G168" si="17">F161*E161</f>
        <v>13500000</v>
      </c>
      <c r="H161" s="441">
        <f>G161-'[125]Presupuesto - OBRA'!G161</f>
        <v>-439519.99999914318</v>
      </c>
      <c r="I161" s="456">
        <f>F161/'[125]Presupuesto - OBRA'!F161</f>
        <v>0.96846950253673225</v>
      </c>
      <c r="J161" s="86">
        <f>'Presupuesto Oficial - OBRA'!E161</f>
        <v>1</v>
      </c>
      <c r="K161" s="457">
        <f t="shared" si="15"/>
        <v>0</v>
      </c>
    </row>
    <row r="162" spans="1:11" ht="36.75" customHeight="1" x14ac:dyDescent="0.25">
      <c r="A162" s="81"/>
      <c r="B162" s="155" t="s">
        <v>278</v>
      </c>
      <c r="C162" s="104" t="s">
        <v>540</v>
      </c>
      <c r="D162" s="105" t="s">
        <v>277</v>
      </c>
      <c r="E162" s="89">
        <v>1</v>
      </c>
      <c r="F162" s="471">
        <v>1790000</v>
      </c>
      <c r="G162" s="150">
        <f t="shared" si="17"/>
        <v>1790000</v>
      </c>
      <c r="H162" s="441">
        <f>G162-'[125]Presupuesto - OBRA'!G162</f>
        <v>-9280</v>
      </c>
      <c r="I162" s="456">
        <f>F162/'[125]Presupuesto - OBRA'!F162</f>
        <v>0.99484238139700321</v>
      </c>
      <c r="J162" s="86">
        <f>'Presupuesto Oficial - OBRA'!E162</f>
        <v>1</v>
      </c>
      <c r="K162" s="457">
        <f t="shared" si="15"/>
        <v>0</v>
      </c>
    </row>
    <row r="163" spans="1:11" ht="36.75" customHeight="1" x14ac:dyDescent="0.25">
      <c r="A163" s="81"/>
      <c r="B163" s="155" t="s">
        <v>279</v>
      </c>
      <c r="C163" s="104" t="s">
        <v>541</v>
      </c>
      <c r="D163" s="105" t="s">
        <v>59</v>
      </c>
      <c r="E163" s="89">
        <v>8</v>
      </c>
      <c r="F163" s="471">
        <v>320000</v>
      </c>
      <c r="G163" s="150">
        <f t="shared" si="17"/>
        <v>2560000</v>
      </c>
      <c r="H163" s="441">
        <f>G163-'[125]Presupuesto - OBRA'!G163</f>
        <v>-8384</v>
      </c>
      <c r="I163" s="456">
        <f>F163/'[125]Presupuesto - OBRA'!F163</f>
        <v>0.99673569061324163</v>
      </c>
      <c r="J163" s="86">
        <f>'Presupuesto Oficial - OBRA'!E163</f>
        <v>8</v>
      </c>
      <c r="K163" s="457">
        <f t="shared" si="15"/>
        <v>0</v>
      </c>
    </row>
    <row r="164" spans="1:11" ht="36.75" customHeight="1" x14ac:dyDescent="0.25">
      <c r="A164" s="81"/>
      <c r="B164" s="155" t="s">
        <v>280</v>
      </c>
      <c r="C164" s="104" t="s">
        <v>542</v>
      </c>
      <c r="D164" s="105" t="s">
        <v>277</v>
      </c>
      <c r="E164" s="89">
        <v>2</v>
      </c>
      <c r="F164" s="471">
        <v>540000</v>
      </c>
      <c r="G164" s="150">
        <f t="shared" si="17"/>
        <v>1080000</v>
      </c>
      <c r="H164" s="441">
        <f>G164-'[125]Presupuesto - OBRA'!G164</f>
        <v>-6400</v>
      </c>
      <c r="I164" s="456">
        <f>F164/'[125]Presupuesto - OBRA'!F164</f>
        <v>0.99410898379970547</v>
      </c>
      <c r="J164" s="86">
        <f>'Presupuesto Oficial - OBRA'!E164</f>
        <v>2</v>
      </c>
      <c r="K164" s="457">
        <f t="shared" si="15"/>
        <v>0</v>
      </c>
    </row>
    <row r="165" spans="1:11" ht="36.75" customHeight="1" x14ac:dyDescent="0.25">
      <c r="A165" s="81"/>
      <c r="B165" s="155" t="s">
        <v>281</v>
      </c>
      <c r="C165" s="104" t="s">
        <v>568</v>
      </c>
      <c r="D165" s="105" t="s">
        <v>59</v>
      </c>
      <c r="E165" s="89">
        <v>80</v>
      </c>
      <c r="F165" s="471">
        <v>54000</v>
      </c>
      <c r="G165" s="150">
        <f t="shared" si="17"/>
        <v>4320000</v>
      </c>
      <c r="H165" s="441">
        <f>G165-'[125]Presupuesto - OBRA'!G165</f>
        <v>-26496</v>
      </c>
      <c r="I165" s="456">
        <f>F165/'[125]Presupuesto - OBRA'!F165</f>
        <v>0.99390405512854496</v>
      </c>
      <c r="J165" s="86">
        <f>'Presupuesto Oficial - OBRA'!E165</f>
        <v>80</v>
      </c>
      <c r="K165" s="457">
        <f t="shared" si="15"/>
        <v>0</v>
      </c>
    </row>
    <row r="166" spans="1:11" ht="36.75" customHeight="1" x14ac:dyDescent="0.25">
      <c r="A166" s="81"/>
      <c r="B166" s="155" t="s">
        <v>572</v>
      </c>
      <c r="C166" s="104" t="s">
        <v>569</v>
      </c>
      <c r="D166" s="105" t="s">
        <v>59</v>
      </c>
      <c r="E166" s="89">
        <v>80</v>
      </c>
      <c r="F166" s="471">
        <v>30000</v>
      </c>
      <c r="G166" s="150">
        <f t="shared" si="17"/>
        <v>2400000</v>
      </c>
      <c r="H166" s="441">
        <f>G166-'[125]Presupuesto - OBRA'!G166</f>
        <v>-206.40000000037253</v>
      </c>
      <c r="I166" s="456">
        <f>F166/'[125]Presupuesto - OBRA'!F166</f>
        <v>0.99991400739536396</v>
      </c>
      <c r="J166" s="86">
        <f>'Presupuesto Oficial - OBRA'!E166</f>
        <v>80</v>
      </c>
      <c r="K166" s="457">
        <f t="shared" si="15"/>
        <v>0</v>
      </c>
    </row>
    <row r="167" spans="1:11" ht="36.75" customHeight="1" x14ac:dyDescent="0.25">
      <c r="A167" s="81"/>
      <c r="B167" s="155" t="s">
        <v>573</v>
      </c>
      <c r="C167" s="104" t="s">
        <v>570</v>
      </c>
      <c r="D167" s="105" t="s">
        <v>85</v>
      </c>
      <c r="E167" s="89">
        <v>1</v>
      </c>
      <c r="F167" s="471">
        <v>1060000</v>
      </c>
      <c r="G167" s="150">
        <f t="shared" si="17"/>
        <v>1060000</v>
      </c>
      <c r="H167" s="441">
        <f>G167-'[125]Presupuesto - OBRA'!G167</f>
        <v>-4806.3999999999069</v>
      </c>
      <c r="I167" s="456">
        <f>F167/'[125]Presupuesto - OBRA'!F167</f>
        <v>0.99548612780689527</v>
      </c>
      <c r="J167" s="86">
        <f>'Presupuesto Oficial - OBRA'!E167</f>
        <v>1</v>
      </c>
      <c r="K167" s="457">
        <f t="shared" si="15"/>
        <v>0</v>
      </c>
    </row>
    <row r="168" spans="1:11" ht="36.75" customHeight="1" x14ac:dyDescent="0.25">
      <c r="A168" s="81"/>
      <c r="B168" s="155" t="s">
        <v>574</v>
      </c>
      <c r="C168" s="104" t="s">
        <v>571</v>
      </c>
      <c r="D168" s="105" t="s">
        <v>85</v>
      </c>
      <c r="E168" s="89">
        <v>1</v>
      </c>
      <c r="F168" s="471">
        <v>690000</v>
      </c>
      <c r="G168" s="150">
        <f t="shared" si="17"/>
        <v>690000</v>
      </c>
      <c r="H168" s="441">
        <f>G168-'[125]Presupuesto - OBRA'!G168</f>
        <v>-3342.7199999999721</v>
      </c>
      <c r="I168" s="456">
        <f>F168/'[125]Presupuesto - OBRA'!F168</f>
        <v>0.9951788345019329</v>
      </c>
      <c r="J168" s="86">
        <f>'Presupuesto Oficial - OBRA'!E168</f>
        <v>1</v>
      </c>
      <c r="K168" s="457">
        <f t="shared" si="15"/>
        <v>0</v>
      </c>
    </row>
    <row r="169" spans="1:11" ht="36.75" customHeight="1" x14ac:dyDescent="0.25">
      <c r="A169" s="81"/>
      <c r="B169" s="156" t="s">
        <v>282</v>
      </c>
      <c r="C169" s="106" t="s">
        <v>283</v>
      </c>
      <c r="D169" s="105"/>
      <c r="E169" s="89"/>
      <c r="F169" s="471"/>
      <c r="G169" s="150"/>
      <c r="H169" s="441">
        <f>G169-'[125]Presupuesto - OBRA'!G169</f>
        <v>0</v>
      </c>
      <c r="I169" s="456" t="e">
        <f>F169/'[125]Presupuesto - OBRA'!F169</f>
        <v>#DIV/0!</v>
      </c>
      <c r="J169" s="86">
        <f>'Presupuesto Oficial - OBRA'!E169</f>
        <v>0</v>
      </c>
      <c r="K169" s="457">
        <f t="shared" si="15"/>
        <v>0</v>
      </c>
    </row>
    <row r="170" spans="1:11" ht="36.75" customHeight="1" x14ac:dyDescent="0.25">
      <c r="A170" s="81"/>
      <c r="B170" s="155" t="s">
        <v>284</v>
      </c>
      <c r="C170" s="104" t="s">
        <v>575</v>
      </c>
      <c r="D170" s="105" t="s">
        <v>277</v>
      </c>
      <c r="E170" s="89">
        <v>1</v>
      </c>
      <c r="F170" s="471">
        <v>13500000</v>
      </c>
      <c r="G170" s="150">
        <f t="shared" ref="G170:G179" si="18">F170*E170</f>
        <v>13500000</v>
      </c>
      <c r="H170" s="441">
        <f>G170-'[125]Presupuesto - OBRA'!G170</f>
        <v>-439520</v>
      </c>
      <c r="I170" s="456">
        <f>F170/'[125]Presupuesto - OBRA'!F170</f>
        <v>0.96846950253667274</v>
      </c>
      <c r="J170" s="86">
        <f>'Presupuesto Oficial - OBRA'!E170</f>
        <v>1</v>
      </c>
      <c r="K170" s="457">
        <f t="shared" si="15"/>
        <v>0</v>
      </c>
    </row>
    <row r="171" spans="1:11" ht="48.75" customHeight="1" x14ac:dyDescent="0.25">
      <c r="A171" s="81"/>
      <c r="B171" s="155" t="s">
        <v>285</v>
      </c>
      <c r="C171" s="104" t="s">
        <v>538</v>
      </c>
      <c r="D171" s="105" t="s">
        <v>56</v>
      </c>
      <c r="E171" s="89">
        <v>73</v>
      </c>
      <c r="F171" s="471">
        <v>125000</v>
      </c>
      <c r="G171" s="150">
        <f t="shared" si="18"/>
        <v>9125000</v>
      </c>
      <c r="H171" s="441">
        <f>G171-'[125]Presupuesto - OBRA'!G171</f>
        <v>-175200</v>
      </c>
      <c r="I171" s="456">
        <f>F171/'[125]Presupuesto - OBRA'!F171</f>
        <v>0.98116169544740972</v>
      </c>
      <c r="J171" s="86">
        <f>'Presupuesto Oficial - OBRA'!E171</f>
        <v>73</v>
      </c>
      <c r="K171" s="457">
        <f t="shared" si="15"/>
        <v>0</v>
      </c>
    </row>
    <row r="172" spans="1:11" ht="45" customHeight="1" x14ac:dyDescent="0.25">
      <c r="A172" s="81"/>
      <c r="B172" s="155" t="s">
        <v>286</v>
      </c>
      <c r="C172" s="104" t="s">
        <v>539</v>
      </c>
      <c r="D172" s="105" t="s">
        <v>277</v>
      </c>
      <c r="E172" s="89">
        <v>10</v>
      </c>
      <c r="F172" s="471">
        <v>16000000</v>
      </c>
      <c r="G172" s="150">
        <f t="shared" si="18"/>
        <v>160000000</v>
      </c>
      <c r="H172" s="441">
        <f>G172-'[125]Presupuesto - OBRA'!G172</f>
        <v>-160000</v>
      </c>
      <c r="I172" s="456">
        <f>F172/'[125]Presupuesto - OBRA'!F172</f>
        <v>0.99900099900099903</v>
      </c>
      <c r="J172" s="86">
        <f>'Presupuesto Oficial - OBRA'!E172</f>
        <v>10</v>
      </c>
      <c r="K172" s="457">
        <f t="shared" si="15"/>
        <v>0</v>
      </c>
    </row>
    <row r="173" spans="1:11" ht="36.75" customHeight="1" x14ac:dyDescent="0.25">
      <c r="A173" s="81"/>
      <c r="B173" s="155" t="s">
        <v>287</v>
      </c>
      <c r="C173" s="104" t="s">
        <v>540</v>
      </c>
      <c r="D173" s="105" t="s">
        <v>277</v>
      </c>
      <c r="E173" s="89">
        <v>10</v>
      </c>
      <c r="F173" s="471">
        <v>1790000</v>
      </c>
      <c r="G173" s="150">
        <f t="shared" si="18"/>
        <v>17900000</v>
      </c>
      <c r="H173" s="441">
        <f>G173-'[125]Presupuesto - OBRA'!G173</f>
        <v>-92800</v>
      </c>
      <c r="I173" s="456">
        <f>F173/'[125]Presupuesto - OBRA'!F173</f>
        <v>0.99484238139700321</v>
      </c>
      <c r="J173" s="86">
        <f>'Presupuesto Oficial - OBRA'!E173</f>
        <v>10</v>
      </c>
      <c r="K173" s="457">
        <f t="shared" si="15"/>
        <v>0</v>
      </c>
    </row>
    <row r="174" spans="1:11" ht="36.75" customHeight="1" x14ac:dyDescent="0.25">
      <c r="A174" s="81"/>
      <c r="B174" s="155" t="s">
        <v>288</v>
      </c>
      <c r="C174" s="104" t="s">
        <v>541</v>
      </c>
      <c r="D174" s="105" t="s">
        <v>59</v>
      </c>
      <c r="E174" s="89">
        <v>25</v>
      </c>
      <c r="F174" s="471">
        <v>320000</v>
      </c>
      <c r="G174" s="150">
        <f t="shared" si="18"/>
        <v>8000000</v>
      </c>
      <c r="H174" s="441">
        <f>G174-'[125]Presupuesto - OBRA'!G174</f>
        <v>-26200</v>
      </c>
      <c r="I174" s="456">
        <f>F174/'[125]Presupuesto - OBRA'!F174</f>
        <v>0.99673569061324163</v>
      </c>
      <c r="J174" s="86">
        <f>'Presupuesto Oficial - OBRA'!E174</f>
        <v>25</v>
      </c>
      <c r="K174" s="457">
        <f t="shared" si="15"/>
        <v>0</v>
      </c>
    </row>
    <row r="175" spans="1:11" ht="36.75" customHeight="1" x14ac:dyDescent="0.25">
      <c r="A175" s="81"/>
      <c r="B175" s="155" t="s">
        <v>289</v>
      </c>
      <c r="C175" s="104" t="s">
        <v>542</v>
      </c>
      <c r="D175" s="105" t="s">
        <v>277</v>
      </c>
      <c r="E175" s="89">
        <v>7</v>
      </c>
      <c r="F175" s="471">
        <v>540000</v>
      </c>
      <c r="G175" s="150">
        <f t="shared" si="18"/>
        <v>3780000</v>
      </c>
      <c r="H175" s="441">
        <f>G175-'[125]Presupuesto - OBRA'!G175</f>
        <v>-22400</v>
      </c>
      <c r="I175" s="456">
        <f>F175/'[125]Presupuesto - OBRA'!F175</f>
        <v>0.99410898379970547</v>
      </c>
      <c r="J175" s="86">
        <f>'Presupuesto Oficial - OBRA'!E175</f>
        <v>7</v>
      </c>
      <c r="K175" s="457">
        <f t="shared" si="15"/>
        <v>0</v>
      </c>
    </row>
    <row r="176" spans="1:11" ht="36.75" customHeight="1" x14ac:dyDescent="0.25">
      <c r="A176" s="81"/>
      <c r="B176" s="155" t="s">
        <v>290</v>
      </c>
      <c r="C176" s="104" t="s">
        <v>576</v>
      </c>
      <c r="D176" s="105" t="s">
        <v>59</v>
      </c>
      <c r="E176" s="89">
        <v>70</v>
      </c>
      <c r="F176" s="471">
        <v>50000</v>
      </c>
      <c r="G176" s="150">
        <f t="shared" si="18"/>
        <v>3500000</v>
      </c>
      <c r="H176" s="441">
        <f>G176-'[125]Presupuesto - OBRA'!G176</f>
        <v>-3225.6000000000931</v>
      </c>
      <c r="I176" s="456">
        <f>F176/'[125]Presupuesto - OBRA'!F176</f>
        <v>0.9990792485645229</v>
      </c>
      <c r="J176" s="86">
        <f>'Presupuesto Oficial - OBRA'!E176</f>
        <v>70</v>
      </c>
      <c r="K176" s="457">
        <f t="shared" si="15"/>
        <v>0</v>
      </c>
    </row>
    <row r="177" spans="1:11" ht="36.75" customHeight="1" x14ac:dyDescent="0.25">
      <c r="A177" s="81"/>
      <c r="B177" s="155" t="s">
        <v>291</v>
      </c>
      <c r="C177" s="104" t="s">
        <v>577</v>
      </c>
      <c r="D177" s="105" t="s">
        <v>59</v>
      </c>
      <c r="E177" s="89">
        <v>70</v>
      </c>
      <c r="F177" s="471">
        <v>18000</v>
      </c>
      <c r="G177" s="150">
        <f t="shared" si="18"/>
        <v>1260000</v>
      </c>
      <c r="H177" s="441">
        <f>G177-'[125]Presupuesto - OBRA'!G177</f>
        <v>-7022.3999999999069</v>
      </c>
      <c r="I177" s="456">
        <f>F177/'[125]Presupuesto - OBRA'!F177</f>
        <v>0.99445755655148638</v>
      </c>
      <c r="J177" s="86">
        <f>'Presupuesto Oficial - OBRA'!E177</f>
        <v>70</v>
      </c>
      <c r="K177" s="457">
        <f t="shared" si="15"/>
        <v>0</v>
      </c>
    </row>
    <row r="178" spans="1:11" ht="36.75" customHeight="1" x14ac:dyDescent="0.25">
      <c r="A178" s="81"/>
      <c r="B178" s="155" t="s">
        <v>580</v>
      </c>
      <c r="C178" s="104" t="s">
        <v>578</v>
      </c>
      <c r="D178" s="105" t="s">
        <v>85</v>
      </c>
      <c r="E178" s="89">
        <v>1</v>
      </c>
      <c r="F178" s="471">
        <v>780000</v>
      </c>
      <c r="G178" s="150">
        <f t="shared" si="18"/>
        <v>780000</v>
      </c>
      <c r="H178" s="441">
        <f>G178-'[125]Presupuesto - OBRA'!G178</f>
        <v>-1132.8000000000466</v>
      </c>
      <c r="I178" s="456">
        <f>F178/'[125]Presupuesto - OBRA'!F178</f>
        <v>0.99854979844656366</v>
      </c>
      <c r="J178" s="86">
        <f>'Presupuesto Oficial - OBRA'!E178</f>
        <v>1</v>
      </c>
      <c r="K178" s="457">
        <f t="shared" si="15"/>
        <v>0</v>
      </c>
    </row>
    <row r="179" spans="1:11" ht="36.75" customHeight="1" x14ac:dyDescent="0.25">
      <c r="A179" s="81"/>
      <c r="B179" s="155" t="s">
        <v>581</v>
      </c>
      <c r="C179" s="104" t="s">
        <v>579</v>
      </c>
      <c r="D179" s="105" t="s">
        <v>85</v>
      </c>
      <c r="E179" s="89">
        <v>1</v>
      </c>
      <c r="F179" s="471">
        <v>460000</v>
      </c>
      <c r="G179" s="150">
        <f t="shared" si="18"/>
        <v>460000</v>
      </c>
      <c r="H179" s="441">
        <f>G179-'[125]Presupuesto - OBRA'!G179</f>
        <v>-8823.039999999979</v>
      </c>
      <c r="I179" s="456">
        <f>F179/'[125]Presupuesto - OBRA'!F179</f>
        <v>0.98118044710430619</v>
      </c>
      <c r="J179" s="86">
        <f>'Presupuesto Oficial - OBRA'!E179</f>
        <v>1</v>
      </c>
      <c r="K179" s="457">
        <f t="shared" si="15"/>
        <v>0</v>
      </c>
    </row>
    <row r="180" spans="1:11" ht="36.75" customHeight="1" x14ac:dyDescent="0.25">
      <c r="A180" s="81"/>
      <c r="B180" s="156" t="s">
        <v>292</v>
      </c>
      <c r="C180" s="106" t="s">
        <v>293</v>
      </c>
      <c r="D180" s="105"/>
      <c r="E180" s="89"/>
      <c r="F180" s="471"/>
      <c r="G180" s="150"/>
      <c r="H180" s="441">
        <f>G180-'[125]Presupuesto - OBRA'!G180</f>
        <v>0</v>
      </c>
      <c r="I180" s="456" t="e">
        <f>F180/'[125]Presupuesto - OBRA'!F180</f>
        <v>#DIV/0!</v>
      </c>
      <c r="J180" s="86">
        <f>'Presupuesto Oficial - OBRA'!E180</f>
        <v>0</v>
      </c>
      <c r="K180" s="457">
        <f t="shared" si="15"/>
        <v>0</v>
      </c>
    </row>
    <row r="181" spans="1:11" ht="57.75" customHeight="1" x14ac:dyDescent="0.25">
      <c r="A181" s="81"/>
      <c r="B181" s="155" t="s">
        <v>294</v>
      </c>
      <c r="C181" s="104" t="s">
        <v>587</v>
      </c>
      <c r="D181" s="105" t="s">
        <v>277</v>
      </c>
      <c r="E181" s="89">
        <v>1</v>
      </c>
      <c r="F181" s="471">
        <v>7900000</v>
      </c>
      <c r="G181" s="150">
        <f t="shared" ref="G181:G190" si="19">F181*E181</f>
        <v>7900000</v>
      </c>
      <c r="H181" s="441">
        <f>G181-'[125]Presupuesto - OBRA'!G181</f>
        <v>-88960</v>
      </c>
      <c r="I181" s="456">
        <f>F181/'[125]Presupuesto - OBRA'!F181</f>
        <v>0.98886463319380746</v>
      </c>
      <c r="J181" s="86">
        <f>'Presupuesto Oficial - OBRA'!E181</f>
        <v>1</v>
      </c>
      <c r="K181" s="457">
        <f t="shared" si="15"/>
        <v>0</v>
      </c>
    </row>
    <row r="182" spans="1:11" ht="36.75" customHeight="1" x14ac:dyDescent="0.25">
      <c r="A182" s="81"/>
      <c r="B182" s="481" t="s">
        <v>295</v>
      </c>
      <c r="C182" s="482" t="s">
        <v>538</v>
      </c>
      <c r="D182" s="483" t="s">
        <v>277</v>
      </c>
      <c r="E182" s="484">
        <v>14.6</v>
      </c>
      <c r="F182" s="485">
        <v>120000</v>
      </c>
      <c r="G182" s="486">
        <f t="shared" si="19"/>
        <v>1752000</v>
      </c>
      <c r="H182" s="441">
        <f>G182-'[125]Presupuesto - OBRA'!G182</f>
        <v>-108040</v>
      </c>
      <c r="I182" s="456">
        <f>F182/'[125]Presupuesto - OBRA'!F182</f>
        <v>0.9419152276295133</v>
      </c>
      <c r="J182" s="86">
        <f>'Presupuesto Oficial - OBRA'!E182</f>
        <v>14.6</v>
      </c>
      <c r="K182" s="457">
        <f t="shared" si="15"/>
        <v>0</v>
      </c>
    </row>
    <row r="183" spans="1:11" ht="51" customHeight="1" x14ac:dyDescent="0.25">
      <c r="A183" s="81"/>
      <c r="B183" s="477" t="s">
        <v>296</v>
      </c>
      <c r="C183" s="478" t="s">
        <v>539</v>
      </c>
      <c r="D183" s="479" t="s">
        <v>56</v>
      </c>
      <c r="E183" s="468">
        <v>2</v>
      </c>
      <c r="F183" s="480">
        <v>16000000</v>
      </c>
      <c r="G183" s="470">
        <f t="shared" si="19"/>
        <v>32000000</v>
      </c>
      <c r="H183" s="441">
        <f>G183-'[125]Presupuesto - OBRA'!G183</f>
        <v>-32000</v>
      </c>
      <c r="I183" s="456">
        <f>F183/'[125]Presupuesto - OBRA'!F183</f>
        <v>0.99900099900099903</v>
      </c>
      <c r="J183" s="86">
        <f>'Presupuesto Oficial - OBRA'!E183</f>
        <v>2</v>
      </c>
      <c r="K183" s="457">
        <f t="shared" si="15"/>
        <v>0</v>
      </c>
    </row>
    <row r="184" spans="1:11" ht="36.75" customHeight="1" x14ac:dyDescent="0.25">
      <c r="A184" s="81"/>
      <c r="B184" s="155" t="s">
        <v>297</v>
      </c>
      <c r="C184" s="104" t="s">
        <v>540</v>
      </c>
      <c r="D184" s="105" t="s">
        <v>277</v>
      </c>
      <c r="E184" s="89">
        <v>2</v>
      </c>
      <c r="F184" s="471">
        <v>1790000</v>
      </c>
      <c r="G184" s="150">
        <f t="shared" si="19"/>
        <v>3580000</v>
      </c>
      <c r="H184" s="441">
        <f>G184-'[125]Presupuesto - OBRA'!G184</f>
        <v>-18560</v>
      </c>
      <c r="I184" s="456">
        <f>F184/'[125]Presupuesto - OBRA'!F184</f>
        <v>0.99484238139700321</v>
      </c>
      <c r="J184" s="86">
        <f>'Presupuesto Oficial - OBRA'!E184</f>
        <v>2</v>
      </c>
      <c r="K184" s="457">
        <f t="shared" si="15"/>
        <v>0</v>
      </c>
    </row>
    <row r="185" spans="1:11" ht="36.75" customHeight="1" x14ac:dyDescent="0.25">
      <c r="A185" s="81"/>
      <c r="B185" s="155" t="s">
        <v>298</v>
      </c>
      <c r="C185" s="104" t="s">
        <v>541</v>
      </c>
      <c r="D185" s="105" t="s">
        <v>277</v>
      </c>
      <c r="E185" s="89">
        <v>7</v>
      </c>
      <c r="F185" s="471">
        <v>320000</v>
      </c>
      <c r="G185" s="150">
        <f t="shared" si="19"/>
        <v>2240000</v>
      </c>
      <c r="H185" s="441">
        <f>G185-'[125]Presupuesto - OBRA'!G185</f>
        <v>-7336</v>
      </c>
      <c r="I185" s="456">
        <f>F185/'[125]Presupuesto - OBRA'!F185</f>
        <v>0.99673569061324163</v>
      </c>
      <c r="J185" s="86">
        <f>'Presupuesto Oficial - OBRA'!E185</f>
        <v>7</v>
      </c>
      <c r="K185" s="457">
        <f t="shared" si="15"/>
        <v>0</v>
      </c>
    </row>
    <row r="186" spans="1:11" ht="36.75" customHeight="1" x14ac:dyDescent="0.25">
      <c r="A186" s="81"/>
      <c r="B186" s="155" t="s">
        <v>582</v>
      </c>
      <c r="C186" s="104" t="s">
        <v>542</v>
      </c>
      <c r="D186" s="105" t="s">
        <v>59</v>
      </c>
      <c r="E186" s="89">
        <v>4</v>
      </c>
      <c r="F186" s="471">
        <v>540000</v>
      </c>
      <c r="G186" s="150">
        <f t="shared" si="19"/>
        <v>2160000</v>
      </c>
      <c r="H186" s="441">
        <f>G186-'[125]Presupuesto - OBRA'!G186</f>
        <v>-12800</v>
      </c>
      <c r="I186" s="456">
        <f>F186/'[125]Presupuesto - OBRA'!F186</f>
        <v>0.99410898379970547</v>
      </c>
      <c r="J186" s="86">
        <f>'Presupuesto Oficial - OBRA'!E186</f>
        <v>4</v>
      </c>
      <c r="K186" s="457">
        <f t="shared" si="15"/>
        <v>0</v>
      </c>
    </row>
    <row r="187" spans="1:11" ht="36.75" customHeight="1" x14ac:dyDescent="0.25">
      <c r="A187" s="81"/>
      <c r="B187" s="155" t="s">
        <v>583</v>
      </c>
      <c r="C187" s="104" t="s">
        <v>576</v>
      </c>
      <c r="D187" s="105" t="s">
        <v>277</v>
      </c>
      <c r="E187" s="89">
        <v>70</v>
      </c>
      <c r="F187" s="471">
        <v>50000</v>
      </c>
      <c r="G187" s="150">
        <f t="shared" si="19"/>
        <v>3500000</v>
      </c>
      <c r="H187" s="441">
        <f>G187-'[125]Presupuesto - OBRA'!G187</f>
        <v>-3225.6000000000931</v>
      </c>
      <c r="I187" s="456">
        <f>F187/'[125]Presupuesto - OBRA'!F187</f>
        <v>0.9990792485645229</v>
      </c>
      <c r="J187" s="86">
        <f>'Presupuesto Oficial - OBRA'!E187</f>
        <v>70</v>
      </c>
      <c r="K187" s="457">
        <f t="shared" si="15"/>
        <v>0</v>
      </c>
    </row>
    <row r="188" spans="1:11" ht="36.75" customHeight="1" x14ac:dyDescent="0.25">
      <c r="A188" s="81"/>
      <c r="B188" s="155" t="s">
        <v>584</v>
      </c>
      <c r="C188" s="104" t="s">
        <v>577</v>
      </c>
      <c r="D188" s="105" t="s">
        <v>59</v>
      </c>
      <c r="E188" s="89">
        <v>70</v>
      </c>
      <c r="F188" s="471">
        <v>18000</v>
      </c>
      <c r="G188" s="150">
        <f t="shared" si="19"/>
        <v>1260000</v>
      </c>
      <c r="H188" s="441">
        <f>G188-'[125]Presupuesto - OBRA'!G188</f>
        <v>-7022.3999999999069</v>
      </c>
      <c r="I188" s="456">
        <f>F188/'[125]Presupuesto - OBRA'!F188</f>
        <v>0.99445755655148638</v>
      </c>
      <c r="J188" s="86">
        <f>'Presupuesto Oficial - OBRA'!E188</f>
        <v>70</v>
      </c>
      <c r="K188" s="457">
        <f t="shared" si="15"/>
        <v>0</v>
      </c>
    </row>
    <row r="189" spans="1:11" ht="36.75" customHeight="1" x14ac:dyDescent="0.25">
      <c r="A189" s="81"/>
      <c r="B189" s="155" t="s">
        <v>585</v>
      </c>
      <c r="C189" s="104" t="s">
        <v>578</v>
      </c>
      <c r="D189" s="105" t="s">
        <v>59</v>
      </c>
      <c r="E189" s="89">
        <v>1</v>
      </c>
      <c r="F189" s="471">
        <v>780000</v>
      </c>
      <c r="G189" s="150">
        <f t="shared" si="19"/>
        <v>780000</v>
      </c>
      <c r="H189" s="441">
        <f>G189-'[125]Presupuesto - OBRA'!G189</f>
        <v>-1132.8000000000466</v>
      </c>
      <c r="I189" s="456">
        <f>F189/'[125]Presupuesto - OBRA'!F189</f>
        <v>0.99854979844656366</v>
      </c>
      <c r="J189" s="86">
        <f>'Presupuesto Oficial - OBRA'!E189</f>
        <v>1</v>
      </c>
      <c r="K189" s="457">
        <f t="shared" si="15"/>
        <v>0</v>
      </c>
    </row>
    <row r="190" spans="1:11" ht="36.75" customHeight="1" x14ac:dyDescent="0.25">
      <c r="A190" s="81"/>
      <c r="B190" s="155" t="s">
        <v>586</v>
      </c>
      <c r="C190" s="104" t="s">
        <v>579</v>
      </c>
      <c r="D190" s="105" t="s">
        <v>85</v>
      </c>
      <c r="E190" s="89">
        <v>1</v>
      </c>
      <c r="F190" s="471">
        <v>460000</v>
      </c>
      <c r="G190" s="150">
        <f t="shared" si="19"/>
        <v>460000</v>
      </c>
      <c r="H190" s="441">
        <f>G190-'[125]Presupuesto - OBRA'!G190</f>
        <v>-8823.039999999979</v>
      </c>
      <c r="I190" s="456">
        <f>F190/'[125]Presupuesto - OBRA'!F190</f>
        <v>0.98118044710430619</v>
      </c>
      <c r="J190" s="86">
        <f>'Presupuesto Oficial - OBRA'!E190</f>
        <v>1</v>
      </c>
      <c r="K190" s="457">
        <f t="shared" si="15"/>
        <v>0</v>
      </c>
    </row>
    <row r="191" spans="1:11" ht="42.75" customHeight="1" thickBot="1" x14ac:dyDescent="0.3">
      <c r="A191" s="81"/>
      <c r="B191" s="151"/>
      <c r="C191" s="101" t="s">
        <v>299</v>
      </c>
      <c r="D191" s="102"/>
      <c r="E191" s="102"/>
      <c r="F191" s="461"/>
      <c r="G191" s="152">
        <f>SUM(G95:G190)</f>
        <v>1202207400</v>
      </c>
      <c r="H191" s="441">
        <f>G191-'[125]Presupuesto - OBRA'!G191</f>
        <v>-8196332.8599989414</v>
      </c>
      <c r="I191" s="456" t="e">
        <f>F191/'[125]Presupuesto - OBRA'!F191</f>
        <v>#DIV/0!</v>
      </c>
      <c r="J191" s="86">
        <f>'Presupuesto Oficial - OBRA'!E191</f>
        <v>0</v>
      </c>
      <c r="K191" s="457">
        <f t="shared" si="15"/>
        <v>0</v>
      </c>
    </row>
    <row r="192" spans="1:11" ht="30" customHeight="1" thickTop="1" x14ac:dyDescent="0.25">
      <c r="A192" s="81"/>
      <c r="B192" s="153">
        <v>11</v>
      </c>
      <c r="C192" s="82" t="s">
        <v>300</v>
      </c>
      <c r="D192" s="83"/>
      <c r="E192" s="83"/>
      <c r="F192" s="124"/>
      <c r="G192" s="150"/>
      <c r="H192" s="441">
        <f>G192-'[125]Presupuesto - OBRA'!G192</f>
        <v>0</v>
      </c>
      <c r="I192" s="456" t="e">
        <f>F192/'[125]Presupuesto - OBRA'!F192</f>
        <v>#DIV/0!</v>
      </c>
      <c r="J192" s="86">
        <f>'Presupuesto Oficial - OBRA'!E192</f>
        <v>0</v>
      </c>
      <c r="K192" s="457">
        <f t="shared" si="15"/>
        <v>0</v>
      </c>
    </row>
    <row r="193" spans="1:12" ht="30" customHeight="1" x14ac:dyDescent="0.25">
      <c r="A193" s="81"/>
      <c r="B193" s="149" t="s">
        <v>301</v>
      </c>
      <c r="C193" s="90" t="s">
        <v>302</v>
      </c>
      <c r="D193" s="88" t="s">
        <v>56</v>
      </c>
      <c r="E193" s="89">
        <v>2225.4</v>
      </c>
      <c r="F193" s="124">
        <v>564000</v>
      </c>
      <c r="G193" s="150">
        <f t="shared" ref="G193:G194" si="20">F193*E193</f>
        <v>1255125600</v>
      </c>
      <c r="H193" s="441">
        <f>G193-'[125]Presupuesto - OBRA'!G193</f>
        <v>-2254330.2000000477</v>
      </c>
      <c r="I193" s="456">
        <f>F193/'[125]Presupuesto - OBRA'!F193</f>
        <v>0.99820712089810326</v>
      </c>
      <c r="J193" s="86">
        <f>'Presupuesto Oficial - OBRA'!E193</f>
        <v>2225.4</v>
      </c>
      <c r="K193" s="457">
        <f t="shared" si="15"/>
        <v>0</v>
      </c>
      <c r="L193" s="550"/>
    </row>
    <row r="194" spans="1:12" ht="30" customHeight="1" x14ac:dyDescent="0.25">
      <c r="A194" s="81"/>
      <c r="B194" s="149" t="s">
        <v>303</v>
      </c>
      <c r="C194" s="90" t="s">
        <v>304</v>
      </c>
      <c r="D194" s="88" t="s">
        <v>98</v>
      </c>
      <c r="E194" s="89">
        <v>1068</v>
      </c>
      <c r="F194" s="124">
        <v>38500</v>
      </c>
      <c r="G194" s="150">
        <f t="shared" si="20"/>
        <v>41118000</v>
      </c>
      <c r="H194" s="441">
        <f>G194-'[125]Presupuesto - OBRA'!G194</f>
        <v>-480600</v>
      </c>
      <c r="I194" s="456">
        <f>F194/'[125]Presupuesto - OBRA'!F194</f>
        <v>0.98844672657252886</v>
      </c>
      <c r="J194" s="86">
        <f>'Presupuesto Oficial - OBRA'!E194</f>
        <v>1068</v>
      </c>
      <c r="K194" s="457">
        <f t="shared" si="15"/>
        <v>0</v>
      </c>
    </row>
    <row r="195" spans="1:12" ht="30" customHeight="1" thickBot="1" x14ac:dyDescent="0.3">
      <c r="A195" s="81"/>
      <c r="B195" s="151"/>
      <c r="C195" s="101" t="s">
        <v>305</v>
      </c>
      <c r="D195" s="102"/>
      <c r="E195" s="102"/>
      <c r="F195" s="461"/>
      <c r="G195" s="152">
        <f>SUM(G193:G194)</f>
        <v>1296243600</v>
      </c>
      <c r="H195" s="441">
        <f>G195-'[125]Presupuesto - OBRA'!G195</f>
        <v>-2734930.2000000477</v>
      </c>
      <c r="I195" s="456" t="e">
        <f>F195/'[125]Presupuesto - OBRA'!F195</f>
        <v>#DIV/0!</v>
      </c>
      <c r="J195" s="86">
        <f>'Presupuesto Oficial - OBRA'!E195</f>
        <v>0</v>
      </c>
      <c r="K195" s="457">
        <f t="shared" si="15"/>
        <v>0</v>
      </c>
    </row>
    <row r="196" spans="1:12" ht="30" customHeight="1" thickTop="1" x14ac:dyDescent="0.25">
      <c r="A196" s="81"/>
      <c r="B196" s="153">
        <v>12</v>
      </c>
      <c r="C196" s="82" t="s">
        <v>306</v>
      </c>
      <c r="D196" s="83"/>
      <c r="E196" s="83"/>
      <c r="F196" s="124"/>
      <c r="G196" s="150"/>
      <c r="H196" s="441">
        <f>G196-'[125]Presupuesto - OBRA'!G196</f>
        <v>0</v>
      </c>
      <c r="I196" s="456" t="e">
        <f>F196/'[125]Presupuesto - OBRA'!F196</f>
        <v>#DIV/0!</v>
      </c>
      <c r="J196" s="86">
        <f>'Presupuesto Oficial - OBRA'!E196</f>
        <v>0</v>
      </c>
      <c r="K196" s="457">
        <f t="shared" si="15"/>
        <v>0</v>
      </c>
    </row>
    <row r="197" spans="1:12" ht="42.75" customHeight="1" x14ac:dyDescent="0.25">
      <c r="A197" s="81"/>
      <c r="B197" s="149" t="s">
        <v>307</v>
      </c>
      <c r="C197" s="90" t="s">
        <v>309</v>
      </c>
      <c r="D197" s="88" t="s">
        <v>56</v>
      </c>
      <c r="E197" s="459">
        <v>435</v>
      </c>
      <c r="F197" s="124">
        <v>684000</v>
      </c>
      <c r="G197" s="150">
        <f t="shared" ref="G197:G213" si="21">F197*E197</f>
        <v>297540000</v>
      </c>
      <c r="H197" s="441">
        <f>G197-'[125]Presupuesto - OBRA'!G197</f>
        <v>-424125</v>
      </c>
      <c r="I197" s="456">
        <f>F197/'[125]Presupuesto - OBRA'!F197</f>
        <v>0.99857659038651048</v>
      </c>
      <c r="J197" s="86">
        <f>'Presupuesto Oficial - OBRA'!E197</f>
        <v>435</v>
      </c>
      <c r="K197" s="457">
        <f t="shared" si="15"/>
        <v>0</v>
      </c>
    </row>
    <row r="198" spans="1:12" ht="36" customHeight="1" x14ac:dyDescent="0.25">
      <c r="A198" s="81"/>
      <c r="B198" s="149" t="s">
        <v>308</v>
      </c>
      <c r="C198" s="90" t="s">
        <v>311</v>
      </c>
      <c r="D198" s="88" t="s">
        <v>56</v>
      </c>
      <c r="E198" s="459">
        <v>48</v>
      </c>
      <c r="F198" s="124">
        <v>684000</v>
      </c>
      <c r="G198" s="150">
        <f t="shared" si="21"/>
        <v>32832000</v>
      </c>
      <c r="H198" s="441">
        <f>G198-'[125]Presupuesto - OBRA'!G198</f>
        <v>-46800</v>
      </c>
      <c r="I198" s="456">
        <f>F198/'[125]Presupuesto - OBRA'!F198</f>
        <v>0.99857659038651048</v>
      </c>
      <c r="J198" s="86">
        <f>'Presupuesto Oficial - OBRA'!E198</f>
        <v>48</v>
      </c>
      <c r="K198" s="457">
        <f t="shared" si="15"/>
        <v>0</v>
      </c>
    </row>
    <row r="199" spans="1:12" ht="26.25" customHeight="1" x14ac:dyDescent="0.25">
      <c r="A199" s="81"/>
      <c r="B199" s="149" t="s">
        <v>310</v>
      </c>
      <c r="C199" s="90" t="s">
        <v>313</v>
      </c>
      <c r="D199" s="88" t="s">
        <v>56</v>
      </c>
      <c r="E199" s="459">
        <v>800</v>
      </c>
      <c r="F199" s="124">
        <v>420000</v>
      </c>
      <c r="G199" s="150">
        <f t="shared" si="21"/>
        <v>336000000</v>
      </c>
      <c r="H199" s="441">
        <f>G199-'[125]Presupuesto - OBRA'!G199</f>
        <v>-7144000</v>
      </c>
      <c r="I199" s="456">
        <f>F199/'[125]Presupuesto - OBRA'!F199</f>
        <v>0.97918075210407296</v>
      </c>
      <c r="J199" s="86">
        <f>'Presupuesto Oficial - OBRA'!E199</f>
        <v>800</v>
      </c>
      <c r="K199" s="457">
        <f t="shared" si="15"/>
        <v>0</v>
      </c>
    </row>
    <row r="200" spans="1:12" ht="30" customHeight="1" x14ac:dyDescent="0.25">
      <c r="A200" s="81"/>
      <c r="B200" s="149" t="s">
        <v>312</v>
      </c>
      <c r="C200" s="90" t="s">
        <v>752</v>
      </c>
      <c r="D200" s="88" t="s">
        <v>98</v>
      </c>
      <c r="E200" s="459">
        <v>239</v>
      </c>
      <c r="F200" s="124">
        <v>970000</v>
      </c>
      <c r="G200" s="150">
        <f t="shared" si="21"/>
        <v>231830000</v>
      </c>
      <c r="H200" s="441">
        <f>G200-'[125]Presupuesto - OBRA'!G200</f>
        <v>-247365</v>
      </c>
      <c r="I200" s="456">
        <f>F200/'[125]Presupuesto - OBRA'!F200</f>
        <v>0.9989341269882136</v>
      </c>
      <c r="J200" s="86">
        <f>'Presupuesto Oficial - OBRA'!E200</f>
        <v>239</v>
      </c>
      <c r="K200" s="457">
        <f t="shared" ref="K200:K263" si="22">+ROUND(J200-E200,2)</f>
        <v>0</v>
      </c>
    </row>
    <row r="201" spans="1:12" ht="30" customHeight="1" x14ac:dyDescent="0.25">
      <c r="A201" s="81"/>
      <c r="B201" s="149" t="s">
        <v>314</v>
      </c>
      <c r="C201" s="90" t="s">
        <v>753</v>
      </c>
      <c r="D201" s="88" t="s">
        <v>98</v>
      </c>
      <c r="E201" s="459">
        <v>20</v>
      </c>
      <c r="F201" s="124">
        <v>1800000</v>
      </c>
      <c r="G201" s="150">
        <f t="shared" si="21"/>
        <v>36000000</v>
      </c>
      <c r="H201" s="441">
        <f>G201-'[125]Presupuesto - OBRA'!G201</f>
        <v>-1370120</v>
      </c>
      <c r="I201" s="456">
        <f>F201/'[125]Presupuesto - OBRA'!F201</f>
        <v>0.96333648380042669</v>
      </c>
      <c r="J201" s="86">
        <f>'Presupuesto Oficial - OBRA'!E201</f>
        <v>20</v>
      </c>
      <c r="K201" s="457">
        <f t="shared" si="22"/>
        <v>0</v>
      </c>
    </row>
    <row r="202" spans="1:12" ht="43.5" customHeight="1" x14ac:dyDescent="0.25">
      <c r="A202" s="81"/>
      <c r="B202" s="149" t="s">
        <v>315</v>
      </c>
      <c r="C202" s="94" t="s">
        <v>317</v>
      </c>
      <c r="D202" s="88" t="s">
        <v>98</v>
      </c>
      <c r="E202" s="459">
        <v>240</v>
      </c>
      <c r="F202" s="124">
        <v>340000</v>
      </c>
      <c r="G202" s="150">
        <f t="shared" si="21"/>
        <v>81600000</v>
      </c>
      <c r="H202" s="441">
        <f>G202-'[125]Presupuesto - OBRA'!G202</f>
        <v>-2400000</v>
      </c>
      <c r="I202" s="456">
        <f>F202/'[125]Presupuesto - OBRA'!F202</f>
        <v>0.97142857142857142</v>
      </c>
      <c r="J202" s="86">
        <f>'Presupuesto Oficial - OBRA'!E202</f>
        <v>240</v>
      </c>
      <c r="K202" s="457">
        <f t="shared" si="22"/>
        <v>0</v>
      </c>
    </row>
    <row r="203" spans="1:12" ht="30" customHeight="1" x14ac:dyDescent="0.25">
      <c r="A203" s="81"/>
      <c r="B203" s="149" t="s">
        <v>316</v>
      </c>
      <c r="C203" s="90" t="s">
        <v>319</v>
      </c>
      <c r="D203" s="88" t="s">
        <v>59</v>
      </c>
      <c r="E203" s="459">
        <v>1017</v>
      </c>
      <c r="F203" s="124">
        <v>190000</v>
      </c>
      <c r="G203" s="150">
        <f t="shared" si="21"/>
        <v>193230000</v>
      </c>
      <c r="H203" s="441">
        <f>G203-'[125]Presupuesto - OBRA'!G203</f>
        <v>-8868240</v>
      </c>
      <c r="I203" s="456">
        <f>F203/'[125]Presupuesto - OBRA'!F203</f>
        <v>0.9561191626409018</v>
      </c>
      <c r="J203" s="86">
        <f>'Presupuesto Oficial - OBRA'!E203</f>
        <v>1017</v>
      </c>
      <c r="K203" s="457">
        <f t="shared" si="22"/>
        <v>0</v>
      </c>
    </row>
    <row r="204" spans="1:12" ht="59.25" customHeight="1" x14ac:dyDescent="0.25">
      <c r="A204" s="81"/>
      <c r="B204" s="149" t="s">
        <v>318</v>
      </c>
      <c r="C204" s="90" t="s">
        <v>321</v>
      </c>
      <c r="D204" s="88" t="s">
        <v>56</v>
      </c>
      <c r="E204" s="459">
        <v>415.2</v>
      </c>
      <c r="F204" s="124">
        <v>170000</v>
      </c>
      <c r="G204" s="150">
        <f t="shared" si="21"/>
        <v>70584000</v>
      </c>
      <c r="H204" s="441">
        <f>G204-'[125]Presupuesto - OBRA'!G204</f>
        <v>-1141384.799999997</v>
      </c>
      <c r="I204" s="456">
        <f>F204/'[125]Presupuesto - OBRA'!F204</f>
        <v>0.98408673856288609</v>
      </c>
      <c r="J204" s="86">
        <f>'Presupuesto Oficial - OBRA'!E204</f>
        <v>415.2</v>
      </c>
      <c r="K204" s="457">
        <f t="shared" si="22"/>
        <v>0</v>
      </c>
    </row>
    <row r="205" spans="1:12" ht="30" customHeight="1" x14ac:dyDescent="0.25">
      <c r="A205" s="81"/>
      <c r="B205" s="149" t="s">
        <v>320</v>
      </c>
      <c r="C205" s="90" t="s">
        <v>323</v>
      </c>
      <c r="D205" s="88" t="s">
        <v>59</v>
      </c>
      <c r="E205" s="459">
        <v>1400</v>
      </c>
      <c r="F205" s="124">
        <v>62000</v>
      </c>
      <c r="G205" s="150">
        <f t="shared" si="21"/>
        <v>86800000</v>
      </c>
      <c r="H205" s="441">
        <f>G205-'[125]Presupuesto - OBRA'!G205</f>
        <v>-1198400</v>
      </c>
      <c r="I205" s="456">
        <f>F205/'[125]Presupuesto - OBRA'!F205</f>
        <v>0.98638157057401044</v>
      </c>
      <c r="J205" s="86">
        <f>'Presupuesto Oficial - OBRA'!E205</f>
        <v>1400</v>
      </c>
      <c r="K205" s="457">
        <f t="shared" si="22"/>
        <v>0</v>
      </c>
    </row>
    <row r="206" spans="1:12" ht="30" customHeight="1" x14ac:dyDescent="0.25">
      <c r="A206" s="81"/>
      <c r="B206" s="149" t="s">
        <v>322</v>
      </c>
      <c r="C206" s="90" t="s">
        <v>325</v>
      </c>
      <c r="D206" s="88" t="s">
        <v>59</v>
      </c>
      <c r="E206" s="459">
        <v>8050</v>
      </c>
      <c r="F206" s="124">
        <v>22000</v>
      </c>
      <c r="G206" s="150">
        <f t="shared" si="21"/>
        <v>177100000</v>
      </c>
      <c r="H206" s="441">
        <f>G206-'[125]Presupuesto - OBRA'!G206</f>
        <v>-5200300</v>
      </c>
      <c r="I206" s="456">
        <f>F206/'[125]Presupuesto - OBRA'!F206</f>
        <v>0.97147399099178666</v>
      </c>
      <c r="J206" s="86">
        <f>'Presupuesto Oficial - OBRA'!E206</f>
        <v>8050</v>
      </c>
      <c r="K206" s="457">
        <f t="shared" si="22"/>
        <v>0</v>
      </c>
    </row>
    <row r="207" spans="1:12" ht="30" customHeight="1" x14ac:dyDescent="0.25">
      <c r="A207" s="81"/>
      <c r="B207" s="149" t="s">
        <v>324</v>
      </c>
      <c r="C207" s="90" t="s">
        <v>327</v>
      </c>
      <c r="D207" s="88" t="s">
        <v>56</v>
      </c>
      <c r="E207" s="459">
        <v>259</v>
      </c>
      <c r="F207" s="124">
        <v>105000</v>
      </c>
      <c r="G207" s="150">
        <f t="shared" si="21"/>
        <v>27195000</v>
      </c>
      <c r="H207" s="441">
        <f>G207-'[125]Presupuesto - OBRA'!G207</f>
        <v>-587930</v>
      </c>
      <c r="I207" s="456">
        <f>F207/'[125]Presupuesto - OBRA'!F207</f>
        <v>0.978838445045213</v>
      </c>
      <c r="J207" s="86">
        <f>'Presupuesto Oficial - OBRA'!E207</f>
        <v>259</v>
      </c>
      <c r="K207" s="457">
        <f t="shared" si="22"/>
        <v>0</v>
      </c>
    </row>
    <row r="208" spans="1:12" ht="30" customHeight="1" x14ac:dyDescent="0.25">
      <c r="A208" s="81"/>
      <c r="B208" s="149" t="s">
        <v>326</v>
      </c>
      <c r="C208" s="90" t="s">
        <v>329</v>
      </c>
      <c r="D208" s="88" t="s">
        <v>56</v>
      </c>
      <c r="E208" s="459">
        <v>233</v>
      </c>
      <c r="F208" s="124">
        <v>19000</v>
      </c>
      <c r="G208" s="150">
        <f t="shared" si="21"/>
        <v>4427000</v>
      </c>
      <c r="H208" s="441">
        <f>G208-'[125]Presupuesto - OBRA'!G208</f>
        <v>-88540</v>
      </c>
      <c r="I208" s="456">
        <f>F208/'[125]Presupuesto - OBRA'!F208</f>
        <v>0.98039215686274506</v>
      </c>
      <c r="J208" s="86">
        <f>'Presupuesto Oficial - OBRA'!E208</f>
        <v>233</v>
      </c>
      <c r="K208" s="457">
        <f t="shared" si="22"/>
        <v>0</v>
      </c>
    </row>
    <row r="209" spans="1:11" ht="30" customHeight="1" x14ac:dyDescent="0.25">
      <c r="A209" s="81"/>
      <c r="B209" s="149" t="s">
        <v>328</v>
      </c>
      <c r="C209" s="90" t="s">
        <v>331</v>
      </c>
      <c r="D209" s="88" t="s">
        <v>85</v>
      </c>
      <c r="E209" s="459">
        <v>1</v>
      </c>
      <c r="F209" s="124">
        <v>2800000</v>
      </c>
      <c r="G209" s="150">
        <f t="shared" si="21"/>
        <v>2800000</v>
      </c>
      <c r="H209" s="441">
        <f>G209-'[125]Presupuesto - OBRA'!G209</f>
        <v>-50000</v>
      </c>
      <c r="I209" s="456">
        <f>F209/'[125]Presupuesto - OBRA'!F209</f>
        <v>0.98245614035087714</v>
      </c>
      <c r="J209" s="86">
        <f>'Presupuesto Oficial - OBRA'!E209</f>
        <v>1</v>
      </c>
      <c r="K209" s="457">
        <f t="shared" si="22"/>
        <v>0</v>
      </c>
    </row>
    <row r="210" spans="1:11" ht="35.25" customHeight="1" x14ac:dyDescent="0.25">
      <c r="A210" s="81"/>
      <c r="B210" s="149" t="s">
        <v>330</v>
      </c>
      <c r="C210" s="90" t="s">
        <v>333</v>
      </c>
      <c r="D210" s="88" t="s">
        <v>85</v>
      </c>
      <c r="E210" s="459">
        <v>1</v>
      </c>
      <c r="F210" s="124">
        <v>5800000</v>
      </c>
      <c r="G210" s="150">
        <f t="shared" si="21"/>
        <v>5800000</v>
      </c>
      <c r="H210" s="441">
        <f>G210-'[125]Presupuesto - OBRA'!G210</f>
        <v>-70900</v>
      </c>
      <c r="I210" s="456">
        <f>F210/'[125]Presupuesto - OBRA'!F210</f>
        <v>0.98792348702924593</v>
      </c>
      <c r="J210" s="86">
        <f>'Presupuesto Oficial - OBRA'!E210</f>
        <v>1</v>
      </c>
      <c r="K210" s="457">
        <f t="shared" si="22"/>
        <v>0</v>
      </c>
    </row>
    <row r="211" spans="1:11" ht="35.25" customHeight="1" x14ac:dyDescent="0.25">
      <c r="A211" s="81"/>
      <c r="B211" s="149" t="s">
        <v>332</v>
      </c>
      <c r="C211" s="90" t="s">
        <v>335</v>
      </c>
      <c r="D211" s="88" t="s">
        <v>98</v>
      </c>
      <c r="E211" s="459">
        <v>31</v>
      </c>
      <c r="F211" s="124">
        <v>760000</v>
      </c>
      <c r="G211" s="150">
        <f t="shared" si="21"/>
        <v>23560000</v>
      </c>
      <c r="H211" s="441">
        <f>G211-'[125]Presupuesto - OBRA'!G211</f>
        <v>-230516</v>
      </c>
      <c r="I211" s="456">
        <f>F211/'[125]Presupuesto - OBRA'!F211</f>
        <v>0.9903105926748289</v>
      </c>
      <c r="J211" s="86">
        <f>'Presupuesto Oficial - OBRA'!E211</f>
        <v>31</v>
      </c>
      <c r="K211" s="457">
        <f t="shared" si="22"/>
        <v>0</v>
      </c>
    </row>
    <row r="212" spans="1:11" ht="35.25" customHeight="1" x14ac:dyDescent="0.25">
      <c r="A212" s="81"/>
      <c r="B212" s="149" t="s">
        <v>334</v>
      </c>
      <c r="C212" s="90" t="s">
        <v>337</v>
      </c>
      <c r="D212" s="88" t="s">
        <v>56</v>
      </c>
      <c r="E212" s="459">
        <v>32</v>
      </c>
      <c r="F212" s="124">
        <v>540000</v>
      </c>
      <c r="G212" s="150">
        <f t="shared" si="21"/>
        <v>17280000</v>
      </c>
      <c r="H212" s="441">
        <f>G212-'[125]Presupuesto - OBRA'!G212</f>
        <v>-320000</v>
      </c>
      <c r="I212" s="456">
        <f>F212/'[125]Presupuesto - OBRA'!F212</f>
        <v>0.98181818181818181</v>
      </c>
      <c r="J212" s="86">
        <f>'Presupuesto Oficial - OBRA'!E212</f>
        <v>32</v>
      </c>
      <c r="K212" s="457">
        <f t="shared" si="22"/>
        <v>0</v>
      </c>
    </row>
    <row r="213" spans="1:11" ht="35.25" customHeight="1" x14ac:dyDescent="0.25">
      <c r="A213" s="81"/>
      <c r="B213" s="149" t="s">
        <v>336</v>
      </c>
      <c r="C213" s="90" t="s">
        <v>338</v>
      </c>
      <c r="D213" s="88" t="s">
        <v>59</v>
      </c>
      <c r="E213" s="459">
        <v>31</v>
      </c>
      <c r="F213" s="124">
        <v>35000</v>
      </c>
      <c r="G213" s="150">
        <f t="shared" si="21"/>
        <v>1085000</v>
      </c>
      <c r="H213" s="441">
        <f>G213-'[125]Presupuesto - OBRA'!G213</f>
        <v>-24800</v>
      </c>
      <c r="I213" s="456">
        <f>F213/'[125]Presupuesto - OBRA'!F213</f>
        <v>0.97765363128491622</v>
      </c>
      <c r="J213" s="86">
        <f>'Presupuesto Oficial - OBRA'!E213</f>
        <v>31</v>
      </c>
      <c r="K213" s="457">
        <f t="shared" si="22"/>
        <v>0</v>
      </c>
    </row>
    <row r="214" spans="1:11" ht="30" customHeight="1" thickBot="1" x14ac:dyDescent="0.3">
      <c r="A214" s="81"/>
      <c r="B214" s="151"/>
      <c r="C214" s="101" t="s">
        <v>339</v>
      </c>
      <c r="D214" s="102"/>
      <c r="E214" s="102"/>
      <c r="F214" s="461"/>
      <c r="G214" s="152">
        <f>SUM(G197:G213)</f>
        <v>1625663000</v>
      </c>
      <c r="H214" s="441">
        <f>G214-'[125]Presupuesto - OBRA'!G214</f>
        <v>-29413420.799999952</v>
      </c>
      <c r="I214" s="456" t="e">
        <f>F214/'[125]Presupuesto - OBRA'!F214</f>
        <v>#DIV/0!</v>
      </c>
      <c r="J214" s="86">
        <f>'Presupuesto Oficial - OBRA'!E214</f>
        <v>0</v>
      </c>
      <c r="K214" s="457">
        <f t="shared" si="22"/>
        <v>0</v>
      </c>
    </row>
    <row r="215" spans="1:11" ht="30" customHeight="1" thickTop="1" x14ac:dyDescent="0.25">
      <c r="A215" s="81"/>
      <c r="B215" s="153">
        <v>13</v>
      </c>
      <c r="C215" s="82" t="s">
        <v>340</v>
      </c>
      <c r="D215" s="83"/>
      <c r="E215" s="83"/>
      <c r="F215" s="124"/>
      <c r="G215" s="150"/>
      <c r="H215" s="441">
        <f>G215-'[125]Presupuesto - OBRA'!G215</f>
        <v>0</v>
      </c>
      <c r="I215" s="456" t="e">
        <f>F215/'[125]Presupuesto - OBRA'!F215</f>
        <v>#DIV/0!</v>
      </c>
      <c r="J215" s="86">
        <f>'Presupuesto Oficial - OBRA'!E215</f>
        <v>0</v>
      </c>
      <c r="K215" s="457">
        <f t="shared" si="22"/>
        <v>0</v>
      </c>
    </row>
    <row r="216" spans="1:11" ht="26.25" customHeight="1" x14ac:dyDescent="0.25">
      <c r="A216" s="81"/>
      <c r="B216" s="149" t="s">
        <v>341</v>
      </c>
      <c r="C216" s="90" t="s">
        <v>624</v>
      </c>
      <c r="D216" s="88" t="s">
        <v>98</v>
      </c>
      <c r="E216" s="459">
        <v>31</v>
      </c>
      <c r="F216" s="124">
        <v>505000</v>
      </c>
      <c r="G216" s="150">
        <f t="shared" ref="G216:G224" si="23">F216*E216</f>
        <v>15655000</v>
      </c>
      <c r="H216" s="441">
        <f>G216-'[125]Presupuesto - OBRA'!G216</f>
        <v>-54715</v>
      </c>
      <c r="I216" s="456">
        <f>F216/'[125]Presupuesto - OBRA'!F216</f>
        <v>0.99651712332146059</v>
      </c>
      <c r="J216" s="86">
        <f>'Presupuesto Oficial - OBRA'!E216</f>
        <v>31</v>
      </c>
      <c r="K216" s="457">
        <f t="shared" si="22"/>
        <v>0</v>
      </c>
    </row>
    <row r="217" spans="1:11" ht="28.5" customHeight="1" x14ac:dyDescent="0.25">
      <c r="A217" s="81"/>
      <c r="B217" s="149" t="s">
        <v>342</v>
      </c>
      <c r="C217" s="90" t="s">
        <v>343</v>
      </c>
      <c r="D217" s="88" t="s">
        <v>98</v>
      </c>
      <c r="E217" s="459">
        <v>116</v>
      </c>
      <c r="F217" s="124">
        <v>1050000</v>
      </c>
      <c r="G217" s="150">
        <f t="shared" si="23"/>
        <v>121800000</v>
      </c>
      <c r="H217" s="441">
        <f>G217-'[125]Presupuesto - OBRA'!G217</f>
        <v>-4177160</v>
      </c>
      <c r="I217" s="456">
        <f>F217/'[125]Presupuesto - OBRA'!F217</f>
        <v>0.96684192594911644</v>
      </c>
      <c r="J217" s="86">
        <f>'Presupuesto Oficial - OBRA'!E217</f>
        <v>116</v>
      </c>
      <c r="K217" s="457">
        <f t="shared" si="22"/>
        <v>0</v>
      </c>
    </row>
    <row r="218" spans="1:11" ht="28.5" customHeight="1" x14ac:dyDescent="0.25">
      <c r="A218" s="81"/>
      <c r="B218" s="149" t="s">
        <v>344</v>
      </c>
      <c r="C218" s="90" t="s">
        <v>525</v>
      </c>
      <c r="D218" s="88" t="s">
        <v>98</v>
      </c>
      <c r="E218" s="459">
        <v>55</v>
      </c>
      <c r="F218" s="124">
        <v>840000</v>
      </c>
      <c r="G218" s="150">
        <f t="shared" si="23"/>
        <v>46200000</v>
      </c>
      <c r="H218" s="441">
        <f>G218-'[125]Presupuesto - OBRA'!G218</f>
        <v>-19250</v>
      </c>
      <c r="I218" s="456">
        <f>F218/'[125]Presupuesto - OBRA'!F218</f>
        <v>0.9995835068721366</v>
      </c>
      <c r="J218" s="86">
        <f>'Presupuesto Oficial - OBRA'!E218</f>
        <v>55</v>
      </c>
      <c r="K218" s="457">
        <f t="shared" si="22"/>
        <v>0</v>
      </c>
    </row>
    <row r="219" spans="1:11" ht="38.25" customHeight="1" x14ac:dyDescent="0.25">
      <c r="A219" s="81"/>
      <c r="B219" s="149" t="s">
        <v>345</v>
      </c>
      <c r="C219" s="90" t="s">
        <v>346</v>
      </c>
      <c r="D219" s="88" t="s">
        <v>98</v>
      </c>
      <c r="E219" s="459">
        <v>32</v>
      </c>
      <c r="F219" s="124">
        <v>195000</v>
      </c>
      <c r="G219" s="150">
        <f t="shared" si="23"/>
        <v>6240000</v>
      </c>
      <c r="H219" s="441">
        <f>G219-'[125]Presupuesto - OBRA'!G219</f>
        <v>-24960</v>
      </c>
      <c r="I219" s="456">
        <f>F219/'[125]Presupuesto - OBRA'!F219</f>
        <v>0.99601593625498008</v>
      </c>
      <c r="J219" s="86">
        <f>'Presupuesto Oficial - OBRA'!E219</f>
        <v>32</v>
      </c>
      <c r="K219" s="457">
        <f t="shared" si="22"/>
        <v>0</v>
      </c>
    </row>
    <row r="220" spans="1:11" ht="28.5" customHeight="1" x14ac:dyDescent="0.25">
      <c r="A220" s="81"/>
      <c r="B220" s="149" t="s">
        <v>347</v>
      </c>
      <c r="C220" s="90" t="s">
        <v>348</v>
      </c>
      <c r="D220" s="88" t="s">
        <v>98</v>
      </c>
      <c r="E220" s="459">
        <v>32</v>
      </c>
      <c r="F220" s="124">
        <v>187000</v>
      </c>
      <c r="G220" s="150">
        <f t="shared" si="23"/>
        <v>5984000</v>
      </c>
      <c r="H220" s="441">
        <f>G220-'[125]Presupuesto - OBRA'!G220</f>
        <v>-25280</v>
      </c>
      <c r="I220" s="456">
        <f>F220/'[125]Presupuesto - OBRA'!F220</f>
        <v>0.99579317322541139</v>
      </c>
      <c r="J220" s="86">
        <f>'Presupuesto Oficial - OBRA'!E220</f>
        <v>32</v>
      </c>
      <c r="K220" s="457">
        <f t="shared" si="22"/>
        <v>0</v>
      </c>
    </row>
    <row r="221" spans="1:11" ht="47.25" customHeight="1" x14ac:dyDescent="0.25">
      <c r="A221" s="81"/>
      <c r="B221" s="149" t="s">
        <v>349</v>
      </c>
      <c r="C221" s="90" t="s">
        <v>350</v>
      </c>
      <c r="D221" s="88" t="s">
        <v>98</v>
      </c>
      <c r="E221" s="459">
        <v>27</v>
      </c>
      <c r="F221" s="124">
        <v>142000</v>
      </c>
      <c r="G221" s="150">
        <f t="shared" si="23"/>
        <v>3834000</v>
      </c>
      <c r="H221" s="441">
        <f>G221-'[125]Presupuesto - OBRA'!G221</f>
        <v>-102060</v>
      </c>
      <c r="I221" s="456">
        <f>F221/'[125]Presupuesto - OBRA'!F221</f>
        <v>0.97407051721772531</v>
      </c>
      <c r="J221" s="86">
        <f>'Presupuesto Oficial - OBRA'!E221</f>
        <v>27</v>
      </c>
      <c r="K221" s="457">
        <f t="shared" si="22"/>
        <v>0</v>
      </c>
    </row>
    <row r="222" spans="1:11" ht="32.25" customHeight="1" x14ac:dyDescent="0.25">
      <c r="A222" s="81"/>
      <c r="B222" s="149" t="s">
        <v>351</v>
      </c>
      <c r="C222" s="90" t="s">
        <v>352</v>
      </c>
      <c r="D222" s="88" t="s">
        <v>98</v>
      </c>
      <c r="E222" s="459">
        <v>31</v>
      </c>
      <c r="F222" s="124">
        <v>67000</v>
      </c>
      <c r="G222" s="150">
        <f t="shared" si="23"/>
        <v>2077000</v>
      </c>
      <c r="H222" s="441">
        <f>G222-'[125]Presupuesto - OBRA'!G222</f>
        <v>-25730</v>
      </c>
      <c r="I222" s="456">
        <f>F222/'[125]Presupuesto - OBRA'!F222</f>
        <v>0.98776352646321686</v>
      </c>
      <c r="J222" s="86">
        <f>'Presupuesto Oficial - OBRA'!E222</f>
        <v>31</v>
      </c>
      <c r="K222" s="457">
        <f t="shared" si="22"/>
        <v>0</v>
      </c>
    </row>
    <row r="223" spans="1:11" ht="42.75" customHeight="1" x14ac:dyDescent="0.25">
      <c r="A223" s="81"/>
      <c r="B223" s="149" t="s">
        <v>353</v>
      </c>
      <c r="C223" s="90" t="s">
        <v>354</v>
      </c>
      <c r="D223" s="88" t="s">
        <v>56</v>
      </c>
      <c r="E223" s="459">
        <v>52</v>
      </c>
      <c r="F223" s="124">
        <v>480000</v>
      </c>
      <c r="G223" s="150">
        <f t="shared" si="23"/>
        <v>24960000</v>
      </c>
      <c r="H223" s="441">
        <f>G223-'[125]Presupuesto - OBRA'!G223</f>
        <v>-421772</v>
      </c>
      <c r="I223" s="456">
        <f>F223/'[125]Presupuesto - OBRA'!F223</f>
        <v>0.98338287807486413</v>
      </c>
      <c r="J223" s="86">
        <f>'Presupuesto Oficial - OBRA'!E223</f>
        <v>52</v>
      </c>
      <c r="K223" s="457">
        <f t="shared" si="22"/>
        <v>0</v>
      </c>
    </row>
    <row r="224" spans="1:11" ht="35.25" customHeight="1" x14ac:dyDescent="0.25">
      <c r="A224" s="81"/>
      <c r="B224" s="149" t="s">
        <v>355</v>
      </c>
      <c r="C224" s="90" t="s">
        <v>356</v>
      </c>
      <c r="D224" s="88" t="s">
        <v>98</v>
      </c>
      <c r="E224" s="459">
        <v>108</v>
      </c>
      <c r="F224" s="124">
        <v>25000</v>
      </c>
      <c r="G224" s="150">
        <f t="shared" si="23"/>
        <v>2700000</v>
      </c>
      <c r="H224" s="441">
        <f>G224-'[125]Presupuesto - OBRA'!G224</f>
        <v>-84672</v>
      </c>
      <c r="I224" s="456">
        <f>F224/'[125]Presupuesto - OBRA'!F224</f>
        <v>0.96959354638535522</v>
      </c>
      <c r="J224" s="86">
        <f>'Presupuesto Oficial - OBRA'!E224</f>
        <v>108</v>
      </c>
      <c r="K224" s="457">
        <f t="shared" si="22"/>
        <v>0</v>
      </c>
    </row>
    <row r="225" spans="1:11" ht="30" customHeight="1" thickBot="1" x14ac:dyDescent="0.3">
      <c r="A225" s="81"/>
      <c r="B225" s="151"/>
      <c r="C225" s="101" t="s">
        <v>357</v>
      </c>
      <c r="D225" s="102"/>
      <c r="E225" s="102"/>
      <c r="F225" s="461"/>
      <c r="G225" s="152">
        <f>SUM(G216:G224)</f>
        <v>229450000</v>
      </c>
      <c r="H225" s="441">
        <f>G225-'[125]Presupuesto - OBRA'!G225</f>
        <v>-4935599</v>
      </c>
      <c r="I225" s="456" t="e">
        <f>F225/'[125]Presupuesto - OBRA'!F225</f>
        <v>#DIV/0!</v>
      </c>
      <c r="J225" s="86">
        <f>'Presupuesto Oficial - OBRA'!E225</f>
        <v>0</v>
      </c>
      <c r="K225" s="457">
        <f t="shared" si="22"/>
        <v>0</v>
      </c>
    </row>
    <row r="226" spans="1:11" ht="30" customHeight="1" thickTop="1" x14ac:dyDescent="0.25">
      <c r="A226" s="81"/>
      <c r="B226" s="153">
        <v>14</v>
      </c>
      <c r="C226" s="82" t="s">
        <v>358</v>
      </c>
      <c r="D226" s="83"/>
      <c r="E226" s="83"/>
      <c r="F226" s="124"/>
      <c r="G226" s="150"/>
      <c r="H226" s="441">
        <f>G226-'[125]Presupuesto - OBRA'!G226</f>
        <v>0</v>
      </c>
      <c r="I226" s="456" t="e">
        <f>F226/'[125]Presupuesto - OBRA'!F226</f>
        <v>#DIV/0!</v>
      </c>
      <c r="J226" s="86">
        <f>'Presupuesto Oficial - OBRA'!E226</f>
        <v>0</v>
      </c>
      <c r="K226" s="457">
        <f t="shared" si="22"/>
        <v>0</v>
      </c>
    </row>
    <row r="227" spans="1:11" ht="30" customHeight="1" x14ac:dyDescent="0.25">
      <c r="A227" s="81"/>
      <c r="B227" s="487" t="s">
        <v>359</v>
      </c>
      <c r="C227" s="488" t="s">
        <v>360</v>
      </c>
      <c r="D227" s="489" t="s">
        <v>98</v>
      </c>
      <c r="E227" s="484">
        <v>2</v>
      </c>
      <c r="F227" s="490">
        <v>35000000</v>
      </c>
      <c r="G227" s="486">
        <f t="shared" ref="G227:G228" si="24">F227*E227</f>
        <v>70000000</v>
      </c>
      <c r="H227" s="441">
        <f>G227-'[125]Presupuesto - OBRA'!G227</f>
        <v>-350000</v>
      </c>
      <c r="I227" s="456">
        <f>F227/'[125]Presupuesto - OBRA'!F227</f>
        <v>0.99502487562189057</v>
      </c>
      <c r="J227" s="86">
        <f>'Presupuesto Oficial - OBRA'!E227</f>
        <v>2</v>
      </c>
      <c r="K227" s="457">
        <f t="shared" si="22"/>
        <v>0</v>
      </c>
    </row>
    <row r="228" spans="1:11" ht="65.25" customHeight="1" x14ac:dyDescent="0.25">
      <c r="A228" s="81"/>
      <c r="B228" s="465" t="s">
        <v>361</v>
      </c>
      <c r="C228" s="466" t="s">
        <v>362</v>
      </c>
      <c r="D228" s="467" t="s">
        <v>98</v>
      </c>
      <c r="E228" s="468">
        <v>2</v>
      </c>
      <c r="F228" s="469">
        <v>166000000</v>
      </c>
      <c r="G228" s="470">
        <f t="shared" si="24"/>
        <v>332000000</v>
      </c>
      <c r="H228" s="441">
        <f>G228-'[125]Presupuesto - OBRA'!G228</f>
        <v>-800000</v>
      </c>
      <c r="I228" s="456">
        <f>F228/'[125]Presupuesto - OBRA'!F228</f>
        <v>0.99759615384615385</v>
      </c>
      <c r="J228" s="86">
        <f>'Presupuesto Oficial - OBRA'!E228</f>
        <v>2</v>
      </c>
      <c r="K228" s="457">
        <f t="shared" si="22"/>
        <v>0</v>
      </c>
    </row>
    <row r="229" spans="1:11" ht="30" customHeight="1" thickBot="1" x14ac:dyDescent="0.3">
      <c r="A229" s="81"/>
      <c r="B229" s="151"/>
      <c r="C229" s="101" t="s">
        <v>363</v>
      </c>
      <c r="D229" s="102"/>
      <c r="E229" s="102"/>
      <c r="F229" s="461"/>
      <c r="G229" s="152">
        <f>SUM(G227:G228)</f>
        <v>402000000</v>
      </c>
      <c r="H229" s="441">
        <f>G229-'[125]Presupuesto - OBRA'!G229</f>
        <v>-1150000</v>
      </c>
      <c r="I229" s="456" t="e">
        <f>F229/'[125]Presupuesto - OBRA'!F229</f>
        <v>#DIV/0!</v>
      </c>
      <c r="J229" s="86">
        <f>'Presupuesto Oficial - OBRA'!E229</f>
        <v>0</v>
      </c>
      <c r="K229" s="457">
        <f t="shared" si="22"/>
        <v>0</v>
      </c>
    </row>
    <row r="230" spans="1:11" ht="30" customHeight="1" thickTop="1" x14ac:dyDescent="0.25">
      <c r="A230" s="81"/>
      <c r="B230" s="153">
        <v>15</v>
      </c>
      <c r="C230" s="82" t="s">
        <v>364</v>
      </c>
      <c r="D230" s="83"/>
      <c r="E230" s="83"/>
      <c r="F230" s="124"/>
      <c r="G230" s="150"/>
      <c r="H230" s="441">
        <f>G230-'[125]Presupuesto - OBRA'!G230</f>
        <v>0</v>
      </c>
      <c r="I230" s="456" t="e">
        <f>F230/'[125]Presupuesto - OBRA'!F230</f>
        <v>#DIV/0!</v>
      </c>
      <c r="J230" s="86">
        <f>'Presupuesto Oficial - OBRA'!E230</f>
        <v>0</v>
      </c>
      <c r="K230" s="457">
        <f t="shared" si="22"/>
        <v>0</v>
      </c>
    </row>
    <row r="231" spans="1:11" ht="39.75" customHeight="1" x14ac:dyDescent="0.25">
      <c r="A231" s="81"/>
      <c r="B231" s="149" t="s">
        <v>365</v>
      </c>
      <c r="C231" s="90" t="s">
        <v>526</v>
      </c>
      <c r="D231" s="88" t="s">
        <v>56</v>
      </c>
      <c r="E231" s="89">
        <v>520</v>
      </c>
      <c r="F231" s="124">
        <v>35500</v>
      </c>
      <c r="G231" s="150">
        <f t="shared" ref="G231" si="25">F231*E231</f>
        <v>18460000</v>
      </c>
      <c r="H231" s="441">
        <f>G231-'[125]Presupuesto - OBRA'!G231</f>
        <v>-192400</v>
      </c>
      <c r="I231" s="456">
        <f>F231/'[125]Presupuesto - OBRA'!F231</f>
        <v>0.98968497351547258</v>
      </c>
      <c r="J231" s="86">
        <f>'Presupuesto Oficial - OBRA'!E231</f>
        <v>520</v>
      </c>
      <c r="K231" s="457">
        <f t="shared" si="22"/>
        <v>0</v>
      </c>
    </row>
    <row r="232" spans="1:11" ht="30" customHeight="1" thickBot="1" x14ac:dyDescent="0.3">
      <c r="A232" s="81"/>
      <c r="B232" s="151"/>
      <c r="C232" s="101" t="s">
        <v>366</v>
      </c>
      <c r="D232" s="102"/>
      <c r="E232" s="102"/>
      <c r="F232" s="461"/>
      <c r="G232" s="152">
        <f>SUM(G231)</f>
        <v>18460000</v>
      </c>
      <c r="H232" s="441">
        <f>G232-'[125]Presupuesto - OBRA'!G232</f>
        <v>-192400</v>
      </c>
      <c r="I232" s="456" t="e">
        <f>F232/'[125]Presupuesto - OBRA'!F232</f>
        <v>#DIV/0!</v>
      </c>
      <c r="J232" s="86">
        <f>'Presupuesto Oficial - OBRA'!E232</f>
        <v>0</v>
      </c>
      <c r="K232" s="457">
        <f t="shared" si="22"/>
        <v>0</v>
      </c>
    </row>
    <row r="233" spans="1:11" ht="30" customHeight="1" thickTop="1" x14ac:dyDescent="0.25">
      <c r="A233" s="81"/>
      <c r="B233" s="153">
        <v>16</v>
      </c>
      <c r="C233" s="82" t="s">
        <v>367</v>
      </c>
      <c r="D233" s="83"/>
      <c r="E233" s="83"/>
      <c r="F233" s="124"/>
      <c r="G233" s="150"/>
      <c r="H233" s="441">
        <f>G233-'[125]Presupuesto - OBRA'!G233</f>
        <v>0</v>
      </c>
      <c r="I233" s="456" t="e">
        <f>F233/'[125]Presupuesto - OBRA'!F233</f>
        <v>#DIV/0!</v>
      </c>
      <c r="J233" s="86">
        <f>'Presupuesto Oficial - OBRA'!E233</f>
        <v>0</v>
      </c>
      <c r="K233" s="457">
        <f t="shared" si="22"/>
        <v>0</v>
      </c>
    </row>
    <row r="234" spans="1:11" ht="30" customHeight="1" x14ac:dyDescent="0.25">
      <c r="A234" s="81"/>
      <c r="B234" s="149" t="s">
        <v>368</v>
      </c>
      <c r="C234" s="90" t="s">
        <v>369</v>
      </c>
      <c r="D234" s="88" t="s">
        <v>59</v>
      </c>
      <c r="E234" s="89">
        <v>340</v>
      </c>
      <c r="F234" s="124">
        <v>31000</v>
      </c>
      <c r="G234" s="150">
        <f t="shared" ref="G234:G242" si="26">F234*E234</f>
        <v>10540000</v>
      </c>
      <c r="H234" s="441">
        <f>G234-'[125]Presupuesto - OBRA'!G234</f>
        <v>-210460</v>
      </c>
      <c r="I234" s="456">
        <f>F234/'[125]Presupuesto - OBRA'!F234</f>
        <v>0.98042316328789647</v>
      </c>
      <c r="J234" s="86">
        <f>'Presupuesto Oficial - OBRA'!E234</f>
        <v>340</v>
      </c>
      <c r="K234" s="457">
        <f t="shared" si="22"/>
        <v>0</v>
      </c>
    </row>
    <row r="235" spans="1:11" ht="30" customHeight="1" x14ac:dyDescent="0.25">
      <c r="A235" s="81"/>
      <c r="B235" s="149" t="s">
        <v>370</v>
      </c>
      <c r="C235" s="90" t="s">
        <v>371</v>
      </c>
      <c r="D235" s="88" t="s">
        <v>59</v>
      </c>
      <c r="E235" s="89">
        <v>1980</v>
      </c>
      <c r="F235" s="124">
        <v>67000</v>
      </c>
      <c r="G235" s="150">
        <f t="shared" si="26"/>
        <v>132660000</v>
      </c>
      <c r="H235" s="441">
        <f>G235-'[125]Presupuesto - OBRA'!G235</f>
        <v>-1524600</v>
      </c>
      <c r="I235" s="456">
        <f>F235/'[125]Presupuesto - OBRA'!F235</f>
        <v>0.98863804043086911</v>
      </c>
      <c r="J235" s="86">
        <f>'Presupuesto Oficial - OBRA'!E235</f>
        <v>1980</v>
      </c>
      <c r="K235" s="457">
        <f t="shared" si="22"/>
        <v>0</v>
      </c>
    </row>
    <row r="236" spans="1:11" ht="30" customHeight="1" x14ac:dyDescent="0.25">
      <c r="A236" s="81"/>
      <c r="B236" s="149" t="s">
        <v>372</v>
      </c>
      <c r="C236" s="90" t="s">
        <v>373</v>
      </c>
      <c r="D236" s="88" t="s">
        <v>56</v>
      </c>
      <c r="E236" s="89">
        <v>7928</v>
      </c>
      <c r="F236" s="124">
        <v>11000</v>
      </c>
      <c r="G236" s="150">
        <f t="shared" si="26"/>
        <v>87208000</v>
      </c>
      <c r="H236" s="441">
        <f>G236-'[125]Presupuesto - OBRA'!G236</f>
        <v>-1982000</v>
      </c>
      <c r="I236" s="456">
        <f>F236/'[125]Presupuesto - OBRA'!F236</f>
        <v>0.97777777777777775</v>
      </c>
      <c r="J236" s="86">
        <f>'Presupuesto Oficial - OBRA'!E236</f>
        <v>7928</v>
      </c>
      <c r="K236" s="457">
        <f t="shared" si="22"/>
        <v>0</v>
      </c>
    </row>
    <row r="237" spans="1:11" ht="30" customHeight="1" x14ac:dyDescent="0.25">
      <c r="A237" s="81"/>
      <c r="B237" s="149" t="s">
        <v>374</v>
      </c>
      <c r="C237" s="90" t="s">
        <v>375</v>
      </c>
      <c r="D237" s="88" t="s">
        <v>64</v>
      </c>
      <c r="E237" s="89">
        <v>1189.2</v>
      </c>
      <c r="F237" s="124">
        <v>135000</v>
      </c>
      <c r="G237" s="150">
        <f t="shared" si="26"/>
        <v>160542000</v>
      </c>
      <c r="H237" s="441">
        <f>G237-'[125]Presupuesto - OBRA'!G237</f>
        <v>-499464</v>
      </c>
      <c r="I237" s="456">
        <f>F237/'[125]Presupuesto - OBRA'!F237</f>
        <v>0.99689853788214444</v>
      </c>
      <c r="J237" s="86">
        <f>'Presupuesto Oficial - OBRA'!E237</f>
        <v>1189.2</v>
      </c>
      <c r="K237" s="457">
        <f t="shared" si="22"/>
        <v>0</v>
      </c>
    </row>
    <row r="238" spans="1:11" ht="30" customHeight="1" x14ac:dyDescent="0.25">
      <c r="A238" s="81"/>
      <c r="B238" s="149" t="s">
        <v>376</v>
      </c>
      <c r="C238" s="90" t="s">
        <v>377</v>
      </c>
      <c r="D238" s="88" t="s">
        <v>64</v>
      </c>
      <c r="E238" s="89">
        <v>792.8</v>
      </c>
      <c r="F238" s="124">
        <v>98000</v>
      </c>
      <c r="G238" s="150">
        <f t="shared" si="26"/>
        <v>77694400</v>
      </c>
      <c r="H238" s="441">
        <f>G238-'[125]Presupuesto - OBRA'!G238</f>
        <v>-277480</v>
      </c>
      <c r="I238" s="456">
        <f>F238/'[125]Presupuesto - OBRA'!F238</f>
        <v>0.99644128113879005</v>
      </c>
      <c r="J238" s="86">
        <f>'Presupuesto Oficial - OBRA'!E238</f>
        <v>792.8</v>
      </c>
      <c r="K238" s="457">
        <f t="shared" si="22"/>
        <v>0</v>
      </c>
    </row>
    <row r="239" spans="1:11" ht="30" customHeight="1" x14ac:dyDescent="0.25">
      <c r="A239" s="81"/>
      <c r="B239" s="149" t="s">
        <v>378</v>
      </c>
      <c r="C239" s="90" t="s">
        <v>426</v>
      </c>
      <c r="D239" s="88" t="s">
        <v>56</v>
      </c>
      <c r="E239" s="89">
        <v>7928</v>
      </c>
      <c r="F239" s="124">
        <v>4200</v>
      </c>
      <c r="G239" s="150">
        <f t="shared" si="26"/>
        <v>33297600</v>
      </c>
      <c r="H239" s="441">
        <f>G239-'[125]Presupuesto - OBRA'!G239</f>
        <v>-491536</v>
      </c>
      <c r="I239" s="456">
        <f>F239/'[125]Presupuesto - OBRA'!F239</f>
        <v>0.98545283904270298</v>
      </c>
      <c r="J239" s="86">
        <f>'Presupuesto Oficial - OBRA'!E239</f>
        <v>7928</v>
      </c>
      <c r="K239" s="457">
        <f t="shared" si="22"/>
        <v>0</v>
      </c>
    </row>
    <row r="240" spans="1:11" ht="30" customHeight="1" x14ac:dyDescent="0.25">
      <c r="A240" s="81"/>
      <c r="B240" s="149" t="s">
        <v>379</v>
      </c>
      <c r="C240" s="90" t="s">
        <v>380</v>
      </c>
      <c r="D240" s="88" t="s">
        <v>56</v>
      </c>
      <c r="E240" s="89">
        <v>7992</v>
      </c>
      <c r="F240" s="124">
        <v>103000</v>
      </c>
      <c r="G240" s="150">
        <f t="shared" si="26"/>
        <v>823176000</v>
      </c>
      <c r="H240" s="441">
        <f>G240-'[125]Presupuesto - OBRA'!G240</f>
        <v>-7992000</v>
      </c>
      <c r="I240" s="456">
        <f>F240/'[125]Presupuesto - OBRA'!F240</f>
        <v>0.99038461538461542</v>
      </c>
      <c r="J240" s="86">
        <f>'Presupuesto Oficial - OBRA'!E240</f>
        <v>7992</v>
      </c>
      <c r="K240" s="457">
        <f t="shared" si="22"/>
        <v>0</v>
      </c>
    </row>
    <row r="241" spans="1:11" ht="30" customHeight="1" x14ac:dyDescent="0.25">
      <c r="A241" s="81"/>
      <c r="B241" s="149" t="s">
        <v>381</v>
      </c>
      <c r="C241" s="90" t="s">
        <v>382</v>
      </c>
      <c r="D241" s="88" t="s">
        <v>56</v>
      </c>
      <c r="E241" s="89">
        <v>7992</v>
      </c>
      <c r="F241" s="124">
        <v>59000</v>
      </c>
      <c r="G241" s="150">
        <f t="shared" si="26"/>
        <v>471528000</v>
      </c>
      <c r="H241" s="441">
        <f>G241-'[125]Presupuesto - OBRA'!G241</f>
        <v>-5594400</v>
      </c>
      <c r="I241" s="456">
        <f>F241/'[125]Presupuesto - OBRA'!F241</f>
        <v>0.98827470686767172</v>
      </c>
      <c r="J241" s="86">
        <f>'Presupuesto Oficial - OBRA'!E241</f>
        <v>7992</v>
      </c>
      <c r="K241" s="457">
        <f t="shared" si="22"/>
        <v>0</v>
      </c>
    </row>
    <row r="242" spans="1:11" ht="30" customHeight="1" x14ac:dyDescent="0.25">
      <c r="A242" s="81"/>
      <c r="B242" s="149" t="s">
        <v>383</v>
      </c>
      <c r="C242" s="90" t="s">
        <v>384</v>
      </c>
      <c r="D242" s="88" t="s">
        <v>385</v>
      </c>
      <c r="E242" s="89">
        <v>1</v>
      </c>
      <c r="F242" s="124">
        <v>10600000</v>
      </c>
      <c r="G242" s="150">
        <f t="shared" si="26"/>
        <v>10600000</v>
      </c>
      <c r="H242" s="441">
        <f>G242-'[125]Presupuesto - OBRA'!G242</f>
        <v>-26830</v>
      </c>
      <c r="I242" s="456">
        <f>F242/'[125]Presupuesto - OBRA'!F242</f>
        <v>0.9974752583790274</v>
      </c>
      <c r="J242" s="86">
        <f>'Presupuesto Oficial - OBRA'!E242</f>
        <v>1</v>
      </c>
      <c r="K242" s="457">
        <f t="shared" si="22"/>
        <v>0</v>
      </c>
    </row>
    <row r="243" spans="1:11" ht="30" customHeight="1" thickBot="1" x14ac:dyDescent="0.3">
      <c r="A243" s="81"/>
      <c r="B243" s="151"/>
      <c r="C243" s="101" t="s">
        <v>386</v>
      </c>
      <c r="D243" s="102"/>
      <c r="E243" s="102"/>
      <c r="F243" s="461"/>
      <c r="G243" s="152">
        <f>SUM(G234:G242)</f>
        <v>1807246000</v>
      </c>
      <c r="H243" s="441">
        <f>G243-'[125]Presupuesto - OBRA'!G243</f>
        <v>-18598770</v>
      </c>
      <c r="I243" s="456" t="e">
        <f>F243/'[125]Presupuesto - OBRA'!F243</f>
        <v>#DIV/0!</v>
      </c>
      <c r="J243" s="86">
        <f>'Presupuesto Oficial - OBRA'!E243</f>
        <v>0</v>
      </c>
      <c r="K243" s="457">
        <f t="shared" si="22"/>
        <v>0</v>
      </c>
    </row>
    <row r="244" spans="1:11" ht="30" customHeight="1" thickTop="1" x14ac:dyDescent="0.25">
      <c r="A244" s="81"/>
      <c r="B244" s="153">
        <v>17</v>
      </c>
      <c r="C244" s="82" t="s">
        <v>387</v>
      </c>
      <c r="D244" s="83"/>
      <c r="E244" s="83"/>
      <c r="F244" s="124"/>
      <c r="G244" s="150"/>
      <c r="H244" s="441">
        <f>G244-'[125]Presupuesto - OBRA'!G244</f>
        <v>0</v>
      </c>
      <c r="I244" s="456" t="e">
        <f>F244/'[125]Presupuesto - OBRA'!F244</f>
        <v>#DIV/0!</v>
      </c>
      <c r="J244" s="86">
        <f>'Presupuesto Oficial - OBRA'!E244</f>
        <v>0</v>
      </c>
      <c r="K244" s="457">
        <f t="shared" si="22"/>
        <v>0</v>
      </c>
    </row>
    <row r="245" spans="1:11" ht="30" customHeight="1" x14ac:dyDescent="0.25">
      <c r="A245" s="81"/>
      <c r="B245" s="149" t="s">
        <v>388</v>
      </c>
      <c r="C245" s="90" t="s">
        <v>754</v>
      </c>
      <c r="D245" s="88" t="s">
        <v>85</v>
      </c>
      <c r="E245" s="89">
        <v>1</v>
      </c>
      <c r="F245" s="124">
        <v>2030000</v>
      </c>
      <c r="G245" s="150">
        <f t="shared" ref="G245:G275" si="27">F245*E245</f>
        <v>2030000</v>
      </c>
      <c r="H245" s="441">
        <f>G245-'[125]Presupuesto - OBRA'!G245</f>
        <v>-18000</v>
      </c>
      <c r="I245" s="456">
        <f>F245/'[125]Presupuesto - OBRA'!F245</f>
        <v>0.9912109375</v>
      </c>
      <c r="J245" s="86">
        <f>'Presupuesto Oficial - OBRA'!E245</f>
        <v>1</v>
      </c>
      <c r="K245" s="457">
        <f t="shared" si="22"/>
        <v>0</v>
      </c>
    </row>
    <row r="246" spans="1:11" ht="30" customHeight="1" x14ac:dyDescent="0.25">
      <c r="A246" s="81"/>
      <c r="B246" s="149" t="s">
        <v>389</v>
      </c>
      <c r="C246" s="90" t="s">
        <v>390</v>
      </c>
      <c r="D246" s="88" t="s">
        <v>56</v>
      </c>
      <c r="E246" s="89">
        <v>145</v>
      </c>
      <c r="F246" s="124">
        <v>79500</v>
      </c>
      <c r="G246" s="150">
        <f t="shared" si="27"/>
        <v>11527500</v>
      </c>
      <c r="H246" s="441">
        <f>G246-'[125]Presupuesto - OBRA'!G246</f>
        <v>-65250</v>
      </c>
      <c r="I246" s="456">
        <f>F246/'[125]Presupuesto - OBRA'!F246</f>
        <v>0.99437148217636018</v>
      </c>
      <c r="J246" s="86">
        <f>'Presupuesto Oficial - OBRA'!E246</f>
        <v>145</v>
      </c>
      <c r="K246" s="457">
        <f t="shared" si="22"/>
        <v>0</v>
      </c>
    </row>
    <row r="247" spans="1:11" ht="30" customHeight="1" x14ac:dyDescent="0.25">
      <c r="A247" s="81"/>
      <c r="B247" s="149" t="s">
        <v>391</v>
      </c>
      <c r="C247" s="90" t="s">
        <v>392</v>
      </c>
      <c r="D247" s="88" t="s">
        <v>56</v>
      </c>
      <c r="E247" s="89">
        <v>173</v>
      </c>
      <c r="F247" s="124">
        <v>34000</v>
      </c>
      <c r="G247" s="150">
        <f t="shared" si="27"/>
        <v>5882000</v>
      </c>
      <c r="H247" s="441">
        <f>G247-'[125]Presupuesto - OBRA'!G247</f>
        <v>-44980</v>
      </c>
      <c r="I247" s="456">
        <f>F247/'[125]Presupuesto - OBRA'!F247</f>
        <v>0.99241097489784003</v>
      </c>
      <c r="J247" s="86">
        <f>'Presupuesto Oficial - OBRA'!E247</f>
        <v>173</v>
      </c>
      <c r="K247" s="457">
        <f t="shared" si="22"/>
        <v>0</v>
      </c>
    </row>
    <row r="248" spans="1:11" ht="30" customHeight="1" x14ac:dyDescent="0.25">
      <c r="A248" s="81"/>
      <c r="B248" s="149" t="s">
        <v>393</v>
      </c>
      <c r="C248" s="90" t="s">
        <v>394</v>
      </c>
      <c r="D248" s="88" t="s">
        <v>56</v>
      </c>
      <c r="E248" s="89">
        <v>123.5</v>
      </c>
      <c r="F248" s="124">
        <v>44000</v>
      </c>
      <c r="G248" s="150">
        <f t="shared" si="27"/>
        <v>5434000</v>
      </c>
      <c r="H248" s="441">
        <f>G248-'[125]Presupuesto - OBRA'!G248</f>
        <v>-71630</v>
      </c>
      <c r="I248" s="456">
        <f>F248/'[125]Presupuesto - OBRA'!F248</f>
        <v>0.98698968147151189</v>
      </c>
      <c r="J248" s="86">
        <f>'Presupuesto Oficial - OBRA'!E248</f>
        <v>123.5</v>
      </c>
      <c r="K248" s="457">
        <f t="shared" si="22"/>
        <v>0</v>
      </c>
    </row>
    <row r="249" spans="1:11" ht="30" customHeight="1" x14ac:dyDescent="0.25">
      <c r="A249" s="81"/>
      <c r="B249" s="149" t="s">
        <v>395</v>
      </c>
      <c r="C249" s="90" t="s">
        <v>396</v>
      </c>
      <c r="D249" s="88" t="s">
        <v>56</v>
      </c>
      <c r="E249" s="89">
        <v>133.80000000000001</v>
      </c>
      <c r="F249" s="124">
        <v>50000</v>
      </c>
      <c r="G249" s="150">
        <f t="shared" si="27"/>
        <v>6690000.0000000009</v>
      </c>
      <c r="H249" s="441">
        <f>G249-'[125]Presupuesto - OBRA'!G249</f>
        <v>-101688</v>
      </c>
      <c r="I249" s="456">
        <f>F249/'[125]Presupuesto - OBRA'!F249</f>
        <v>0.9850275807722616</v>
      </c>
      <c r="J249" s="86">
        <f>'Presupuesto Oficial - OBRA'!E249</f>
        <v>133.80000000000001</v>
      </c>
      <c r="K249" s="457">
        <f t="shared" si="22"/>
        <v>0</v>
      </c>
    </row>
    <row r="250" spans="1:11" ht="30" customHeight="1" x14ac:dyDescent="0.25">
      <c r="A250" s="81"/>
      <c r="B250" s="149" t="s">
        <v>397</v>
      </c>
      <c r="C250" s="90" t="s">
        <v>398</v>
      </c>
      <c r="D250" s="88" t="s">
        <v>59</v>
      </c>
      <c r="E250" s="89">
        <v>44</v>
      </c>
      <c r="F250" s="124">
        <v>970000</v>
      </c>
      <c r="G250" s="150">
        <f t="shared" si="27"/>
        <v>42680000</v>
      </c>
      <c r="H250" s="441">
        <f>G250-'[125]Presupuesto - OBRA'!G250</f>
        <v>-76120</v>
      </c>
      <c r="I250" s="456">
        <f>F250/'[125]Presupuesto - OBRA'!F250</f>
        <v>0.99821967007296264</v>
      </c>
      <c r="J250" s="86">
        <f>'Presupuesto Oficial - OBRA'!E250</f>
        <v>44</v>
      </c>
      <c r="K250" s="457">
        <f t="shared" si="22"/>
        <v>0</v>
      </c>
    </row>
    <row r="251" spans="1:11" ht="30" customHeight="1" x14ac:dyDescent="0.25">
      <c r="A251" s="81"/>
      <c r="B251" s="149" t="s">
        <v>399</v>
      </c>
      <c r="C251" s="90" t="s">
        <v>400</v>
      </c>
      <c r="D251" s="88" t="s">
        <v>59</v>
      </c>
      <c r="E251" s="89">
        <v>2</v>
      </c>
      <c r="F251" s="124">
        <v>1100000</v>
      </c>
      <c r="G251" s="150">
        <f t="shared" si="27"/>
        <v>2200000</v>
      </c>
      <c r="H251" s="441">
        <f>G251-'[125]Presupuesto - OBRA'!G251</f>
        <v>-166440</v>
      </c>
      <c r="I251" s="456">
        <f>F251/'[125]Presupuesto - OBRA'!F251</f>
        <v>0.92966650327073574</v>
      </c>
      <c r="J251" s="86">
        <f>'Presupuesto Oficial - OBRA'!E251</f>
        <v>2</v>
      </c>
      <c r="K251" s="457">
        <f t="shared" si="22"/>
        <v>0</v>
      </c>
    </row>
    <row r="252" spans="1:11" ht="30" customHeight="1" x14ac:dyDescent="0.25">
      <c r="A252" s="81"/>
      <c r="B252" s="149" t="s">
        <v>401</v>
      </c>
      <c r="C252" s="90" t="s">
        <v>402</v>
      </c>
      <c r="D252" s="88" t="s">
        <v>98</v>
      </c>
      <c r="E252" s="89">
        <v>16</v>
      </c>
      <c r="F252" s="124">
        <v>870000</v>
      </c>
      <c r="G252" s="150">
        <f t="shared" si="27"/>
        <v>13920000</v>
      </c>
      <c r="H252" s="441">
        <f>G252-'[125]Presupuesto - OBRA'!G252</f>
        <v>-76800</v>
      </c>
      <c r="I252" s="456">
        <f>F252/'[125]Presupuesto - OBRA'!F252</f>
        <v>0.99451303155006854</v>
      </c>
      <c r="J252" s="86">
        <f>'Presupuesto Oficial - OBRA'!E252</f>
        <v>16</v>
      </c>
      <c r="K252" s="457">
        <f t="shared" si="22"/>
        <v>0</v>
      </c>
    </row>
    <row r="253" spans="1:11" ht="30" customHeight="1" x14ac:dyDescent="0.25">
      <c r="A253" s="81"/>
      <c r="B253" s="149" t="s">
        <v>403</v>
      </c>
      <c r="C253" s="90" t="s">
        <v>404</v>
      </c>
      <c r="D253" s="88" t="s">
        <v>98</v>
      </c>
      <c r="E253" s="89">
        <v>32</v>
      </c>
      <c r="F253" s="124">
        <v>1000000</v>
      </c>
      <c r="G253" s="150">
        <f t="shared" si="27"/>
        <v>32000000</v>
      </c>
      <c r="H253" s="441">
        <f>G253-'[125]Presupuesto - OBRA'!G253</f>
        <v>-472960</v>
      </c>
      <c r="I253" s="456">
        <f>F253/'[125]Presupuesto - OBRA'!F253</f>
        <v>0.98543526675732673</v>
      </c>
      <c r="J253" s="86">
        <f>'Presupuesto Oficial - OBRA'!E253</f>
        <v>32</v>
      </c>
      <c r="K253" s="457">
        <f t="shared" si="22"/>
        <v>0</v>
      </c>
    </row>
    <row r="254" spans="1:11" ht="30" customHeight="1" x14ac:dyDescent="0.25">
      <c r="A254" s="81"/>
      <c r="B254" s="149" t="s">
        <v>405</v>
      </c>
      <c r="C254" s="90" t="s">
        <v>406</v>
      </c>
      <c r="D254" s="88" t="s">
        <v>98</v>
      </c>
      <c r="E254" s="89">
        <v>14</v>
      </c>
      <c r="F254" s="124">
        <v>1020000</v>
      </c>
      <c r="G254" s="150">
        <f t="shared" si="27"/>
        <v>14280000</v>
      </c>
      <c r="H254" s="441">
        <f>G254-'[125]Presupuesto - OBRA'!G254</f>
        <v>-81340</v>
      </c>
      <c r="I254" s="456">
        <f>F254/'[125]Presupuesto - OBRA'!F254</f>
        <v>0.99433618311383198</v>
      </c>
      <c r="J254" s="86">
        <f>'Presupuesto Oficial - OBRA'!E254</f>
        <v>14</v>
      </c>
      <c r="K254" s="457">
        <f t="shared" si="22"/>
        <v>0</v>
      </c>
    </row>
    <row r="255" spans="1:11" ht="30" customHeight="1" x14ac:dyDescent="0.25">
      <c r="A255" s="81"/>
      <c r="B255" s="149" t="s">
        <v>407</v>
      </c>
      <c r="C255" s="90" t="s">
        <v>408</v>
      </c>
      <c r="D255" s="88" t="s">
        <v>98</v>
      </c>
      <c r="E255" s="89">
        <v>2</v>
      </c>
      <c r="F255" s="124">
        <v>990000</v>
      </c>
      <c r="G255" s="150">
        <f t="shared" si="27"/>
        <v>1980000</v>
      </c>
      <c r="H255" s="441">
        <f>G255-'[125]Presupuesto - OBRA'!G255</f>
        <v>-10740</v>
      </c>
      <c r="I255" s="456">
        <f>F255/'[125]Presupuesto - OBRA'!F255</f>
        <v>0.99460502124838002</v>
      </c>
      <c r="J255" s="86">
        <f>'Presupuesto Oficial - OBRA'!E255</f>
        <v>2</v>
      </c>
      <c r="K255" s="457">
        <f t="shared" si="22"/>
        <v>0</v>
      </c>
    </row>
    <row r="256" spans="1:11" ht="30" customHeight="1" x14ac:dyDescent="0.25">
      <c r="A256" s="81"/>
      <c r="B256" s="149" t="s">
        <v>409</v>
      </c>
      <c r="C256" s="90" t="s">
        <v>410</v>
      </c>
      <c r="D256" s="88" t="s">
        <v>98</v>
      </c>
      <c r="E256" s="89">
        <v>4</v>
      </c>
      <c r="F256" s="124">
        <v>1100000</v>
      </c>
      <c r="G256" s="150">
        <f t="shared" si="27"/>
        <v>4400000</v>
      </c>
      <c r="H256" s="441">
        <f>G256-'[125]Presupuesto - OBRA'!G256</f>
        <v>-99120</v>
      </c>
      <c r="I256" s="456">
        <f>F256/'[125]Presupuesto - OBRA'!F256</f>
        <v>0.97796902505378824</v>
      </c>
      <c r="J256" s="86">
        <f>'Presupuesto Oficial - OBRA'!E256</f>
        <v>4</v>
      </c>
      <c r="K256" s="457">
        <f t="shared" si="22"/>
        <v>0</v>
      </c>
    </row>
    <row r="257" spans="1:11" ht="30" customHeight="1" x14ac:dyDescent="0.25">
      <c r="A257" s="81"/>
      <c r="B257" s="149" t="s">
        <v>411</v>
      </c>
      <c r="C257" s="90" t="s">
        <v>600</v>
      </c>
      <c r="D257" s="88" t="s">
        <v>98</v>
      </c>
      <c r="E257" s="89">
        <v>48</v>
      </c>
      <c r="F257" s="124">
        <v>39000</v>
      </c>
      <c r="G257" s="150">
        <f t="shared" si="27"/>
        <v>1872000</v>
      </c>
      <c r="H257" s="441">
        <f>G257-'[125]Presupuesto - OBRA'!G257</f>
        <v>-9024</v>
      </c>
      <c r="I257" s="456">
        <f>F257/'[125]Presupuesto - OBRA'!F257</f>
        <v>0.99520261304480961</v>
      </c>
      <c r="J257" s="86">
        <f>'Presupuesto Oficial - OBRA'!E257</f>
        <v>48</v>
      </c>
      <c r="K257" s="457">
        <f t="shared" si="22"/>
        <v>0</v>
      </c>
    </row>
    <row r="258" spans="1:11" ht="30" customHeight="1" x14ac:dyDescent="0.25">
      <c r="A258" s="81"/>
      <c r="B258" s="149" t="s">
        <v>412</v>
      </c>
      <c r="C258" s="90" t="s">
        <v>601</v>
      </c>
      <c r="D258" s="88" t="s">
        <v>98</v>
      </c>
      <c r="E258" s="89">
        <v>88</v>
      </c>
      <c r="F258" s="124">
        <v>32000</v>
      </c>
      <c r="G258" s="150">
        <f t="shared" si="27"/>
        <v>2816000</v>
      </c>
      <c r="H258" s="441">
        <f>G258-'[125]Presupuesto - OBRA'!G258</f>
        <v>-82544</v>
      </c>
      <c r="I258" s="456">
        <f>F258/'[125]Presupuesto - OBRA'!F258</f>
        <v>0.97152225393162917</v>
      </c>
      <c r="J258" s="86">
        <f>'Presupuesto Oficial - OBRA'!E258</f>
        <v>88</v>
      </c>
      <c r="K258" s="457">
        <f t="shared" si="22"/>
        <v>0</v>
      </c>
    </row>
    <row r="259" spans="1:11" ht="30" customHeight="1" x14ac:dyDescent="0.25">
      <c r="A259" s="81"/>
      <c r="B259" s="149" t="s">
        <v>413</v>
      </c>
      <c r="C259" s="90" t="s">
        <v>588</v>
      </c>
      <c r="D259" s="88" t="s">
        <v>56</v>
      </c>
      <c r="E259" s="89">
        <v>48</v>
      </c>
      <c r="F259" s="124">
        <v>41000</v>
      </c>
      <c r="G259" s="150">
        <f t="shared" si="27"/>
        <v>1968000</v>
      </c>
      <c r="H259" s="441">
        <f>G259-'[125]Presupuesto - OBRA'!G259</f>
        <v>-33024</v>
      </c>
      <c r="I259" s="456">
        <f>F259/'[125]Presupuesto - OBRA'!F259</f>
        <v>0.98349644981769335</v>
      </c>
      <c r="J259" s="86">
        <f>'Presupuesto Oficial - OBRA'!E259</f>
        <v>48</v>
      </c>
      <c r="K259" s="457">
        <f t="shared" si="22"/>
        <v>0</v>
      </c>
    </row>
    <row r="260" spans="1:11" ht="30" customHeight="1" x14ac:dyDescent="0.25">
      <c r="A260" s="81"/>
      <c r="B260" s="149" t="s">
        <v>415</v>
      </c>
      <c r="C260" s="90" t="s">
        <v>589</v>
      </c>
      <c r="D260" s="88" t="s">
        <v>98</v>
      </c>
      <c r="E260" s="89">
        <v>24</v>
      </c>
      <c r="F260" s="124">
        <v>46000</v>
      </c>
      <c r="G260" s="150">
        <f t="shared" si="27"/>
        <v>1104000</v>
      </c>
      <c r="H260" s="441">
        <f>G260-'[125]Presupuesto - OBRA'!G260</f>
        <v>-16512</v>
      </c>
      <c r="I260" s="456">
        <f>F260/'[125]Presupuesto - OBRA'!F260</f>
        <v>0.98526387936943116</v>
      </c>
      <c r="J260" s="86">
        <f>'Presupuesto Oficial - OBRA'!E260</f>
        <v>24</v>
      </c>
      <c r="K260" s="457">
        <f t="shared" si="22"/>
        <v>0</v>
      </c>
    </row>
    <row r="261" spans="1:11" ht="30" customHeight="1" x14ac:dyDescent="0.25">
      <c r="A261" s="81"/>
      <c r="B261" s="149" t="s">
        <v>417</v>
      </c>
      <c r="C261" s="90" t="s">
        <v>590</v>
      </c>
      <c r="D261" s="88" t="s">
        <v>98</v>
      </c>
      <c r="E261" s="89">
        <v>2</v>
      </c>
      <c r="F261" s="124">
        <v>390000</v>
      </c>
      <c r="G261" s="150">
        <f t="shared" si="27"/>
        <v>780000</v>
      </c>
      <c r="H261" s="441">
        <f>G261-'[125]Presupuesto - OBRA'!G261</f>
        <v>-20000</v>
      </c>
      <c r="I261" s="456">
        <f>F261/'[125]Presupuesto - OBRA'!F261</f>
        <v>0.97499999999999998</v>
      </c>
      <c r="J261" s="86">
        <f>'Presupuesto Oficial - OBRA'!E261</f>
        <v>2</v>
      </c>
      <c r="K261" s="457">
        <f t="shared" si="22"/>
        <v>0</v>
      </c>
    </row>
    <row r="262" spans="1:11" ht="30" customHeight="1" x14ac:dyDescent="0.25">
      <c r="A262" s="81"/>
      <c r="B262" s="149" t="s">
        <v>419</v>
      </c>
      <c r="C262" s="90" t="s">
        <v>591</v>
      </c>
      <c r="D262" s="88" t="s">
        <v>56</v>
      </c>
      <c r="E262" s="89">
        <v>200</v>
      </c>
      <c r="F262" s="124">
        <v>97000</v>
      </c>
      <c r="G262" s="150">
        <f t="shared" si="27"/>
        <v>19400000</v>
      </c>
      <c r="H262" s="441">
        <f>G262-'[125]Presupuesto - OBRA'!G262</f>
        <v>-166400</v>
      </c>
      <c r="I262" s="456">
        <f>F262/'[125]Presupuesto - OBRA'!F262</f>
        <v>0.99149562515332401</v>
      </c>
      <c r="J262" s="86">
        <f>'Presupuesto Oficial - OBRA'!E262</f>
        <v>200</v>
      </c>
      <c r="K262" s="457">
        <f t="shared" si="22"/>
        <v>0</v>
      </c>
    </row>
    <row r="263" spans="1:11" ht="30" customHeight="1" x14ac:dyDescent="0.25">
      <c r="A263" s="81"/>
      <c r="B263" s="149" t="s">
        <v>421</v>
      </c>
      <c r="C263" s="90" t="s">
        <v>135</v>
      </c>
      <c r="D263" s="88" t="s">
        <v>56</v>
      </c>
      <c r="E263" s="89">
        <v>200</v>
      </c>
      <c r="F263" s="124">
        <v>41000</v>
      </c>
      <c r="G263" s="150">
        <f t="shared" si="27"/>
        <v>8200000</v>
      </c>
      <c r="H263" s="441">
        <f>G263-'[125]Presupuesto - OBRA'!G263</f>
        <v>-107600</v>
      </c>
      <c r="I263" s="456">
        <f>F263/'[125]Presupuesto - OBRA'!F263</f>
        <v>0.98704800423708416</v>
      </c>
      <c r="J263" s="86">
        <f>'Presupuesto Oficial - OBRA'!E263</f>
        <v>200</v>
      </c>
      <c r="K263" s="457">
        <f t="shared" si="22"/>
        <v>0</v>
      </c>
    </row>
    <row r="264" spans="1:11" ht="30" customHeight="1" x14ac:dyDescent="0.25">
      <c r="A264" s="81"/>
      <c r="B264" s="149" t="s">
        <v>602</v>
      </c>
      <c r="C264" s="90" t="s">
        <v>592</v>
      </c>
      <c r="D264" s="88" t="s">
        <v>56</v>
      </c>
      <c r="E264" s="89">
        <v>200</v>
      </c>
      <c r="F264" s="124">
        <v>83000</v>
      </c>
      <c r="G264" s="150">
        <f t="shared" si="27"/>
        <v>16600000</v>
      </c>
      <c r="H264" s="441">
        <f>G264-'[125]Presupuesto - OBRA'!G264</f>
        <v>-148800</v>
      </c>
      <c r="I264" s="456">
        <f>F264/'[125]Presupuesto - OBRA'!F264</f>
        <v>0.99111578142911727</v>
      </c>
      <c r="J264" s="86">
        <f>'Presupuesto Oficial - OBRA'!E264</f>
        <v>200</v>
      </c>
      <c r="K264" s="457">
        <f t="shared" ref="K264:K327" si="28">+ROUND(J264-E264,2)</f>
        <v>0</v>
      </c>
    </row>
    <row r="265" spans="1:11" ht="30" customHeight="1" x14ac:dyDescent="0.25">
      <c r="A265" s="81"/>
      <c r="B265" s="149" t="s">
        <v>603</v>
      </c>
      <c r="C265" s="90" t="s">
        <v>593</v>
      </c>
      <c r="D265" s="88" t="s">
        <v>56</v>
      </c>
      <c r="E265" s="89">
        <v>200</v>
      </c>
      <c r="F265" s="124">
        <v>75000</v>
      </c>
      <c r="G265" s="150">
        <f t="shared" si="27"/>
        <v>15000000</v>
      </c>
      <c r="H265" s="441">
        <f>G265-'[125]Presupuesto - OBRA'!G265</f>
        <v>-86800</v>
      </c>
      <c r="I265" s="456">
        <f>F265/'[125]Presupuesto - OBRA'!F265</f>
        <v>0.99424662618978177</v>
      </c>
      <c r="J265" s="86">
        <f>'Presupuesto Oficial - OBRA'!E265</f>
        <v>200</v>
      </c>
      <c r="K265" s="457">
        <f t="shared" si="28"/>
        <v>0</v>
      </c>
    </row>
    <row r="266" spans="1:11" ht="30" customHeight="1" x14ac:dyDescent="0.25">
      <c r="A266" s="81"/>
      <c r="B266" s="149" t="s">
        <v>604</v>
      </c>
      <c r="C266" s="90" t="s">
        <v>594</v>
      </c>
      <c r="D266" s="88" t="s">
        <v>98</v>
      </c>
      <c r="E266" s="89">
        <v>2</v>
      </c>
      <c r="F266" s="124">
        <v>500000</v>
      </c>
      <c r="G266" s="150">
        <f t="shared" si="27"/>
        <v>1000000</v>
      </c>
      <c r="H266" s="441">
        <f>G266-'[125]Presupuesto - OBRA'!G266</f>
        <v>-3376</v>
      </c>
      <c r="I266" s="456">
        <f>F266/'[125]Presupuesto - OBRA'!F266</f>
        <v>0.99663535902792177</v>
      </c>
      <c r="J266" s="86">
        <f>'Presupuesto Oficial - OBRA'!E266</f>
        <v>2</v>
      </c>
      <c r="K266" s="457">
        <f t="shared" si="28"/>
        <v>0</v>
      </c>
    </row>
    <row r="267" spans="1:11" ht="38.25" customHeight="1" x14ac:dyDescent="0.25">
      <c r="A267" s="81"/>
      <c r="B267" s="149" t="s">
        <v>605</v>
      </c>
      <c r="C267" s="90" t="s">
        <v>595</v>
      </c>
      <c r="D267" s="88" t="s">
        <v>56</v>
      </c>
      <c r="E267" s="89">
        <v>52</v>
      </c>
      <c r="F267" s="124">
        <v>37000</v>
      </c>
      <c r="G267" s="150">
        <f t="shared" si="27"/>
        <v>1924000</v>
      </c>
      <c r="H267" s="441">
        <f>G267-'[125]Presupuesto - OBRA'!G267</f>
        <v>-42276</v>
      </c>
      <c r="I267" s="456">
        <f>F267/'[125]Presupuesto - OBRA'!F267</f>
        <v>0.97849945785840853</v>
      </c>
      <c r="J267" s="86">
        <f>'Presupuesto Oficial - OBRA'!E267</f>
        <v>52</v>
      </c>
      <c r="K267" s="457">
        <f t="shared" si="28"/>
        <v>0</v>
      </c>
    </row>
    <row r="268" spans="1:11" ht="30" customHeight="1" x14ac:dyDescent="0.25">
      <c r="A268" s="81"/>
      <c r="B268" s="149" t="s">
        <v>606</v>
      </c>
      <c r="C268" s="90" t="s">
        <v>596</v>
      </c>
      <c r="D268" s="88" t="s">
        <v>56</v>
      </c>
      <c r="E268" s="89">
        <v>108</v>
      </c>
      <c r="F268" s="124">
        <v>24000</v>
      </c>
      <c r="G268" s="150">
        <f t="shared" si="27"/>
        <v>2592000</v>
      </c>
      <c r="H268" s="441">
        <f>G268-'[125]Presupuesto - OBRA'!G268</f>
        <v>-87804</v>
      </c>
      <c r="I268" s="456">
        <f>F268/'[125]Presupuesto - OBRA'!F268</f>
        <v>0.96723491718051025</v>
      </c>
      <c r="J268" s="86">
        <f>'Presupuesto Oficial - OBRA'!E268</f>
        <v>108</v>
      </c>
      <c r="K268" s="457">
        <f t="shared" si="28"/>
        <v>0</v>
      </c>
    </row>
    <row r="269" spans="1:11" ht="30" customHeight="1" x14ac:dyDescent="0.25">
      <c r="A269" s="81"/>
      <c r="B269" s="149" t="s">
        <v>607</v>
      </c>
      <c r="C269" s="90" t="s">
        <v>597</v>
      </c>
      <c r="D269" s="88" t="s">
        <v>56</v>
      </c>
      <c r="E269" s="89">
        <v>108</v>
      </c>
      <c r="F269" s="124">
        <v>75000</v>
      </c>
      <c r="G269" s="150">
        <f t="shared" si="27"/>
        <v>8100000</v>
      </c>
      <c r="H269" s="441">
        <f>G269-'[125]Presupuesto - OBRA'!G269</f>
        <v>-46872</v>
      </c>
      <c r="I269" s="456">
        <f>F269/'[125]Presupuesto - OBRA'!F269</f>
        <v>0.99424662618978177</v>
      </c>
      <c r="J269" s="86">
        <f>'Presupuesto Oficial - OBRA'!E269</f>
        <v>108</v>
      </c>
      <c r="K269" s="457">
        <f t="shared" si="28"/>
        <v>0</v>
      </c>
    </row>
    <row r="270" spans="1:11" ht="30" customHeight="1" x14ac:dyDescent="0.25">
      <c r="A270" s="81"/>
      <c r="B270" s="149" t="s">
        <v>608</v>
      </c>
      <c r="C270" s="90" t="s">
        <v>598</v>
      </c>
      <c r="D270" s="88" t="s">
        <v>56</v>
      </c>
      <c r="E270" s="89">
        <v>4000</v>
      </c>
      <c r="F270" s="124">
        <v>7200</v>
      </c>
      <c r="G270" s="150">
        <f t="shared" si="27"/>
        <v>28800000</v>
      </c>
      <c r="H270" s="441">
        <f>G270-'[125]Presupuesto - OBRA'!G270</f>
        <v>-1200000</v>
      </c>
      <c r="I270" s="456">
        <f>F270/'[125]Presupuesto - OBRA'!F270</f>
        <v>0.96</v>
      </c>
      <c r="J270" s="86">
        <f>'Presupuesto Oficial - OBRA'!E270</f>
        <v>4000</v>
      </c>
      <c r="K270" s="457">
        <f t="shared" si="28"/>
        <v>0</v>
      </c>
    </row>
    <row r="271" spans="1:11" ht="30" customHeight="1" x14ac:dyDescent="0.25">
      <c r="A271" s="81"/>
      <c r="B271" s="149" t="s">
        <v>609</v>
      </c>
      <c r="C271" s="90" t="s">
        <v>599</v>
      </c>
      <c r="D271" s="88" t="s">
        <v>85</v>
      </c>
      <c r="E271" s="89">
        <v>2</v>
      </c>
      <c r="F271" s="124">
        <v>1700000</v>
      </c>
      <c r="G271" s="150">
        <f t="shared" si="27"/>
        <v>3400000</v>
      </c>
      <c r="H271" s="441">
        <f>G271-'[125]Presupuesto - OBRA'!G271</f>
        <v>-112500</v>
      </c>
      <c r="I271" s="456">
        <f>F271/'[125]Presupuesto - OBRA'!F271</f>
        <v>0.96797153024911031</v>
      </c>
      <c r="J271" s="86">
        <f>'Presupuesto Oficial - OBRA'!E271</f>
        <v>2</v>
      </c>
      <c r="K271" s="457">
        <f t="shared" si="28"/>
        <v>0</v>
      </c>
    </row>
    <row r="272" spans="1:11" ht="37.5" customHeight="1" x14ac:dyDescent="0.25">
      <c r="A272" s="81"/>
      <c r="B272" s="149" t="s">
        <v>610</v>
      </c>
      <c r="C272" s="90" t="s">
        <v>414</v>
      </c>
      <c r="D272" s="88" t="s">
        <v>98</v>
      </c>
      <c r="E272" s="89">
        <v>1</v>
      </c>
      <c r="F272" s="124">
        <v>49500000</v>
      </c>
      <c r="G272" s="150">
        <f t="shared" si="27"/>
        <v>49500000</v>
      </c>
      <c r="H272" s="441">
        <f>G272-'[125]Presupuesto - OBRA'!G272</f>
        <v>-280000</v>
      </c>
      <c r="I272" s="456">
        <f>F272/'[125]Presupuesto - OBRA'!F272</f>
        <v>0.99437525110486136</v>
      </c>
      <c r="J272" s="86">
        <f>'Presupuesto Oficial - OBRA'!E272</f>
        <v>1</v>
      </c>
      <c r="K272" s="457">
        <f t="shared" si="28"/>
        <v>0</v>
      </c>
    </row>
    <row r="273" spans="1:11" ht="30" customHeight="1" x14ac:dyDescent="0.25">
      <c r="A273" s="81"/>
      <c r="B273" s="149" t="s">
        <v>611</v>
      </c>
      <c r="C273" s="90" t="s">
        <v>416</v>
      </c>
      <c r="D273" s="88" t="s">
        <v>59</v>
      </c>
      <c r="E273" s="89">
        <v>35</v>
      </c>
      <c r="F273" s="124">
        <v>250000</v>
      </c>
      <c r="G273" s="150">
        <f t="shared" si="27"/>
        <v>8750000</v>
      </c>
      <c r="H273" s="441">
        <f>G273-'[125]Presupuesto - OBRA'!G273</f>
        <v>-204050</v>
      </c>
      <c r="I273" s="456">
        <f>F273/'[125]Presupuesto - OBRA'!F273</f>
        <v>0.97721142946487904</v>
      </c>
      <c r="J273" s="86">
        <f>'Presupuesto Oficial - OBRA'!E273</f>
        <v>35</v>
      </c>
      <c r="K273" s="457">
        <f t="shared" si="28"/>
        <v>0</v>
      </c>
    </row>
    <row r="274" spans="1:11" ht="35.25" customHeight="1" x14ac:dyDescent="0.25">
      <c r="A274" s="81"/>
      <c r="B274" s="149" t="s">
        <v>612</v>
      </c>
      <c r="C274" s="90" t="s">
        <v>418</v>
      </c>
      <c r="D274" s="88" t="s">
        <v>59</v>
      </c>
      <c r="E274" s="89">
        <v>95</v>
      </c>
      <c r="F274" s="124">
        <v>115000</v>
      </c>
      <c r="G274" s="150">
        <f t="shared" si="27"/>
        <v>10925000</v>
      </c>
      <c r="H274" s="441">
        <f>G274-'[125]Presupuesto - OBRA'!G274</f>
        <v>-35150</v>
      </c>
      <c r="I274" s="456">
        <f>F274/'[125]Presupuesto - OBRA'!F274</f>
        <v>0.99679292710409984</v>
      </c>
      <c r="J274" s="86">
        <f>'Presupuesto Oficial - OBRA'!E274</f>
        <v>95</v>
      </c>
      <c r="K274" s="457">
        <f t="shared" si="28"/>
        <v>0</v>
      </c>
    </row>
    <row r="275" spans="1:11" ht="30" customHeight="1" x14ac:dyDescent="0.25">
      <c r="A275" s="81"/>
      <c r="B275" s="149" t="s">
        <v>613</v>
      </c>
      <c r="C275" s="90" t="s">
        <v>420</v>
      </c>
      <c r="D275" s="88" t="s">
        <v>98</v>
      </c>
      <c r="E275" s="89">
        <v>2</v>
      </c>
      <c r="F275" s="124">
        <v>4800000</v>
      </c>
      <c r="G275" s="150">
        <f t="shared" si="27"/>
        <v>9600000</v>
      </c>
      <c r="H275" s="441">
        <f>G275-'[125]Presupuesto - OBRA'!G275</f>
        <v>-100000</v>
      </c>
      <c r="I275" s="456">
        <f>F275/'[125]Presupuesto - OBRA'!F275</f>
        <v>0.98969072164948457</v>
      </c>
      <c r="J275" s="86">
        <f>'Presupuesto Oficial - OBRA'!E275</f>
        <v>2</v>
      </c>
      <c r="K275" s="457">
        <f t="shared" si="28"/>
        <v>0</v>
      </c>
    </row>
    <row r="276" spans="1:11" ht="30" customHeight="1" thickBot="1" x14ac:dyDescent="0.3">
      <c r="A276" s="81"/>
      <c r="B276" s="151"/>
      <c r="C276" s="101" t="s">
        <v>422</v>
      </c>
      <c r="D276" s="102"/>
      <c r="E276" s="102"/>
      <c r="F276" s="461"/>
      <c r="G276" s="152">
        <f>SUM(G245:G275)</f>
        <v>335354500</v>
      </c>
      <c r="H276" s="441">
        <f>G276-'[125]Presupuesto - OBRA'!G276</f>
        <v>-4067800</v>
      </c>
      <c r="I276" s="456" t="e">
        <f>F276/'[125]Presupuesto - OBRA'!F276</f>
        <v>#DIV/0!</v>
      </c>
      <c r="J276" s="86">
        <f>'Presupuesto Oficial - OBRA'!E276</f>
        <v>0</v>
      </c>
      <c r="K276" s="457">
        <f t="shared" si="28"/>
        <v>0</v>
      </c>
    </row>
    <row r="277" spans="1:11" ht="30" customHeight="1" thickTop="1" x14ac:dyDescent="0.25">
      <c r="A277" s="81"/>
      <c r="B277" s="153">
        <v>18</v>
      </c>
      <c r="C277" s="82" t="s">
        <v>423</v>
      </c>
      <c r="D277" s="83"/>
      <c r="E277" s="83"/>
      <c r="F277" s="124"/>
      <c r="G277" s="150"/>
      <c r="H277" s="441">
        <f>G277-'[125]Presupuesto - OBRA'!G277</f>
        <v>0</v>
      </c>
      <c r="I277" s="456" t="e">
        <f>F277/'[125]Presupuesto - OBRA'!F277</f>
        <v>#DIV/0!</v>
      </c>
      <c r="J277" s="86">
        <f>'Presupuesto Oficial - OBRA'!E277</f>
        <v>0</v>
      </c>
      <c r="K277" s="457">
        <f t="shared" si="28"/>
        <v>0</v>
      </c>
    </row>
    <row r="278" spans="1:11" ht="30" customHeight="1" x14ac:dyDescent="0.25">
      <c r="A278" s="81"/>
      <c r="B278" s="149" t="s">
        <v>527</v>
      </c>
      <c r="C278" s="90" t="s">
        <v>375</v>
      </c>
      <c r="D278" s="88" t="s">
        <v>64</v>
      </c>
      <c r="E278" s="89">
        <v>784.19999999999993</v>
      </c>
      <c r="F278" s="124">
        <v>135000</v>
      </c>
      <c r="G278" s="150">
        <f t="shared" ref="G278:G282" si="29">F278*E278</f>
        <v>105866999.99999999</v>
      </c>
      <c r="H278" s="441">
        <f>G278-'[125]Presupuesto - OBRA'!G278</f>
        <v>-329364</v>
      </c>
      <c r="I278" s="456">
        <f>F278/'[125]Presupuesto - OBRA'!F278</f>
        <v>0.99689853788214444</v>
      </c>
      <c r="J278" s="86">
        <f>'Presupuesto Oficial - OBRA'!E278</f>
        <v>784.19999999999993</v>
      </c>
      <c r="K278" s="457">
        <f t="shared" si="28"/>
        <v>0</v>
      </c>
    </row>
    <row r="279" spans="1:11" ht="30" customHeight="1" x14ac:dyDescent="0.25">
      <c r="A279" s="81"/>
      <c r="B279" s="149" t="s">
        <v>528</v>
      </c>
      <c r="C279" s="90" t="s">
        <v>535</v>
      </c>
      <c r="D279" s="88" t="s">
        <v>64</v>
      </c>
      <c r="E279" s="89">
        <v>784.19999999999993</v>
      </c>
      <c r="F279" s="124">
        <v>98000</v>
      </c>
      <c r="G279" s="150">
        <f t="shared" si="29"/>
        <v>76851600</v>
      </c>
      <c r="H279" s="441">
        <f>G279-'[125]Presupuesto - OBRA'!G279</f>
        <v>-274470</v>
      </c>
      <c r="I279" s="456">
        <f>F279/'[125]Presupuesto - OBRA'!F279</f>
        <v>0.99644128113879005</v>
      </c>
      <c r="J279" s="86">
        <f>'Presupuesto Oficial - OBRA'!E279</f>
        <v>784.19999999999993</v>
      </c>
      <c r="K279" s="457">
        <f t="shared" si="28"/>
        <v>0</v>
      </c>
    </row>
    <row r="280" spans="1:11" ht="30" customHeight="1" x14ac:dyDescent="0.25">
      <c r="A280" s="81"/>
      <c r="B280" s="149" t="s">
        <v>529</v>
      </c>
      <c r="C280" s="90" t="s">
        <v>426</v>
      </c>
      <c r="D280" s="88" t="s">
        <v>56</v>
      </c>
      <c r="E280" s="89">
        <v>5228</v>
      </c>
      <c r="F280" s="124">
        <v>4250</v>
      </c>
      <c r="G280" s="150">
        <f t="shared" si="29"/>
        <v>22219000</v>
      </c>
      <c r="H280" s="441">
        <f>G280-'[125]Presupuesto - OBRA'!G280</f>
        <v>-62736</v>
      </c>
      <c r="I280" s="456">
        <f>F280/'[125]Presupuesto - OBRA'!F280</f>
        <v>0.99718442045987798</v>
      </c>
      <c r="J280" s="86">
        <f>'Presupuesto Oficial - OBRA'!E280</f>
        <v>5228</v>
      </c>
      <c r="K280" s="457">
        <f t="shared" si="28"/>
        <v>0</v>
      </c>
    </row>
    <row r="281" spans="1:11" ht="30" customHeight="1" x14ac:dyDescent="0.25">
      <c r="A281" s="81"/>
      <c r="B281" s="149" t="s">
        <v>424</v>
      </c>
      <c r="C281" s="90" t="s">
        <v>536</v>
      </c>
      <c r="D281" s="88" t="s">
        <v>56</v>
      </c>
      <c r="E281" s="89">
        <v>5228</v>
      </c>
      <c r="F281" s="124">
        <v>57200</v>
      </c>
      <c r="G281" s="150">
        <f t="shared" si="29"/>
        <v>299041600</v>
      </c>
      <c r="H281" s="441">
        <f>G281-'[125]Presupuesto - OBRA'!G281</f>
        <v>-857392</v>
      </c>
      <c r="I281" s="456">
        <f>F281/'[125]Presupuesto - OBRA'!F281</f>
        <v>0.99714106408200265</v>
      </c>
      <c r="J281" s="86">
        <f>'Presupuesto Oficial - OBRA'!E281</f>
        <v>5228</v>
      </c>
      <c r="K281" s="457">
        <f t="shared" si="28"/>
        <v>0</v>
      </c>
    </row>
    <row r="282" spans="1:11" ht="30" customHeight="1" x14ac:dyDescent="0.25">
      <c r="A282" s="81"/>
      <c r="B282" s="149" t="s">
        <v>425</v>
      </c>
      <c r="C282" s="90" t="s">
        <v>427</v>
      </c>
      <c r="D282" s="88" t="s">
        <v>56</v>
      </c>
      <c r="E282" s="89">
        <v>5228</v>
      </c>
      <c r="F282" s="124">
        <v>292000</v>
      </c>
      <c r="G282" s="150">
        <f t="shared" si="29"/>
        <v>1526576000</v>
      </c>
      <c r="H282" s="441">
        <f>G282-'[125]Presupuesto - OBRA'!G282</f>
        <v>-1128295.9600000381</v>
      </c>
      <c r="I282" s="456">
        <f>F282/'[125]Presupuesto - OBRA'!F282</f>
        <v>0.9992614362904787</v>
      </c>
      <c r="J282" s="86">
        <f>'Presupuesto Oficial - OBRA'!E282</f>
        <v>5228</v>
      </c>
      <c r="K282" s="457">
        <f t="shared" si="28"/>
        <v>0</v>
      </c>
    </row>
    <row r="283" spans="1:11" ht="30" customHeight="1" thickBot="1" x14ac:dyDescent="0.3">
      <c r="A283" s="81"/>
      <c r="B283" s="151"/>
      <c r="C283" s="101" t="s">
        <v>428</v>
      </c>
      <c r="D283" s="102"/>
      <c r="E283" s="102"/>
      <c r="F283" s="461"/>
      <c r="G283" s="152">
        <f>SUM(G278:G282)</f>
        <v>2030555200</v>
      </c>
      <c r="H283" s="441">
        <f>G283-'[125]Presupuesto - OBRA'!G283</f>
        <v>-2652257.9600000381</v>
      </c>
      <c r="I283" s="456" t="e">
        <f>F283/'[125]Presupuesto - OBRA'!F283</f>
        <v>#DIV/0!</v>
      </c>
      <c r="J283" s="86">
        <f>'Presupuesto Oficial - OBRA'!E283</f>
        <v>0</v>
      </c>
      <c r="K283" s="457">
        <f t="shared" si="28"/>
        <v>0</v>
      </c>
    </row>
    <row r="284" spans="1:11" ht="30" customHeight="1" thickTop="1" x14ac:dyDescent="0.25">
      <c r="A284" s="81"/>
      <c r="B284" s="153">
        <v>19</v>
      </c>
      <c r="C284" s="82" t="s">
        <v>429</v>
      </c>
      <c r="D284" s="83"/>
      <c r="E284" s="83"/>
      <c r="F284" s="124"/>
      <c r="G284" s="150"/>
      <c r="H284" s="441">
        <f>G284-'[125]Presupuesto - OBRA'!G284</f>
        <v>0</v>
      </c>
      <c r="I284" s="456" t="e">
        <f>F284/'[125]Presupuesto - OBRA'!F284</f>
        <v>#DIV/0!</v>
      </c>
      <c r="J284" s="86">
        <f>'Presupuesto Oficial - OBRA'!E284</f>
        <v>0</v>
      </c>
      <c r="K284" s="457">
        <f t="shared" si="28"/>
        <v>0</v>
      </c>
    </row>
    <row r="285" spans="1:11" ht="30" customHeight="1" x14ac:dyDescent="0.25">
      <c r="A285" s="81"/>
      <c r="B285" s="154" t="s">
        <v>662</v>
      </c>
      <c r="C285" s="87" t="s">
        <v>661</v>
      </c>
      <c r="D285" s="88"/>
      <c r="E285" s="125"/>
      <c r="F285" s="124"/>
      <c r="G285" s="150"/>
      <c r="H285" s="441">
        <f>G285-'[125]Presupuesto - OBRA'!G285</f>
        <v>0</v>
      </c>
      <c r="I285" s="456" t="e">
        <f>F285/'[125]Presupuesto - OBRA'!F285</f>
        <v>#DIV/0!</v>
      </c>
      <c r="J285" s="86">
        <f>'Presupuesto Oficial - OBRA'!E285</f>
        <v>0</v>
      </c>
      <c r="K285" s="457">
        <f t="shared" si="28"/>
        <v>0</v>
      </c>
    </row>
    <row r="286" spans="1:11" ht="39" customHeight="1" x14ac:dyDescent="0.25">
      <c r="A286" s="81"/>
      <c r="B286" s="149" t="s">
        <v>430</v>
      </c>
      <c r="C286" s="491" t="s">
        <v>657</v>
      </c>
      <c r="D286" s="88" t="s">
        <v>627</v>
      </c>
      <c r="E286" s="89">
        <v>21</v>
      </c>
      <c r="F286" s="124">
        <v>2100000</v>
      </c>
      <c r="G286" s="157">
        <f t="shared" ref="G286:G292" si="30">F286*E286</f>
        <v>44100000</v>
      </c>
      <c r="H286" s="441">
        <f>G286-'[125]Presupuesto - OBRA'!G286</f>
        <v>-566748</v>
      </c>
      <c r="I286" s="456">
        <f>F286/'[125]Presupuesto - OBRA'!F286</f>
        <v>0.98731163504448549</v>
      </c>
      <c r="J286" s="86">
        <f>'Presupuesto Oficial - OBRA'!E286</f>
        <v>21</v>
      </c>
      <c r="K286" s="457">
        <f t="shared" si="28"/>
        <v>0</v>
      </c>
    </row>
    <row r="287" spans="1:11" ht="39" customHeight="1" x14ac:dyDescent="0.25">
      <c r="A287" s="81"/>
      <c r="B287" s="149" t="s">
        <v>431</v>
      </c>
      <c r="C287" s="492" t="s">
        <v>658</v>
      </c>
      <c r="D287" s="126" t="s">
        <v>627</v>
      </c>
      <c r="E287" s="89">
        <v>30</v>
      </c>
      <c r="F287" s="464">
        <v>1300000</v>
      </c>
      <c r="G287" s="157">
        <f t="shared" si="30"/>
        <v>39000000</v>
      </c>
      <c r="H287" s="441">
        <f>G287-'[125]Presupuesto - OBRA'!G287</f>
        <v>-1606170</v>
      </c>
      <c r="I287" s="456">
        <f>F287/'[125]Presupuesto - OBRA'!F287</f>
        <v>0.96044517372606186</v>
      </c>
      <c r="J287" s="86">
        <f>'Presupuesto Oficial - OBRA'!E287</f>
        <v>30</v>
      </c>
      <c r="K287" s="457">
        <f t="shared" si="28"/>
        <v>0</v>
      </c>
    </row>
    <row r="288" spans="1:11" ht="30" customHeight="1" x14ac:dyDescent="0.25">
      <c r="A288" s="81"/>
      <c r="B288" s="149" t="s">
        <v>432</v>
      </c>
      <c r="C288" s="492" t="s">
        <v>659</v>
      </c>
      <c r="D288" s="126" t="s">
        <v>627</v>
      </c>
      <c r="E288" s="89">
        <v>1</v>
      </c>
      <c r="F288" s="464">
        <v>17000000</v>
      </c>
      <c r="G288" s="157">
        <f t="shared" si="30"/>
        <v>17000000</v>
      </c>
      <c r="H288" s="441">
        <f>G288-'[125]Presupuesto - OBRA'!G288</f>
        <v>-402627</v>
      </c>
      <c r="I288" s="456">
        <f>F288/'[125]Presupuesto - OBRA'!F288</f>
        <v>0.97686401024397063</v>
      </c>
      <c r="J288" s="86">
        <f>'Presupuesto Oficial - OBRA'!E288</f>
        <v>1</v>
      </c>
      <c r="K288" s="457">
        <f t="shared" si="28"/>
        <v>0</v>
      </c>
    </row>
    <row r="289" spans="1:11" ht="30" customHeight="1" x14ac:dyDescent="0.25">
      <c r="A289" s="81"/>
      <c r="B289" s="149" t="s">
        <v>433</v>
      </c>
      <c r="C289" s="491" t="s">
        <v>755</v>
      </c>
      <c r="D289" s="126" t="s">
        <v>627</v>
      </c>
      <c r="E289" s="89">
        <v>1</v>
      </c>
      <c r="F289" s="464">
        <v>33500000</v>
      </c>
      <c r="G289" s="157">
        <f t="shared" si="30"/>
        <v>33500000</v>
      </c>
      <c r="H289" s="441">
        <f>G289-'[125]Presupuesto - OBRA'!G289</f>
        <v>-209538</v>
      </c>
      <c r="I289" s="456">
        <f>F289/'[125]Presupuesto - OBRA'!F289</f>
        <v>0.99378401448278531</v>
      </c>
      <c r="J289" s="86">
        <f>'Presupuesto Oficial - OBRA'!E289</f>
        <v>1</v>
      </c>
      <c r="K289" s="457">
        <f t="shared" si="28"/>
        <v>0</v>
      </c>
    </row>
    <row r="290" spans="1:11" ht="30" customHeight="1" x14ac:dyDescent="0.25">
      <c r="A290" s="81"/>
      <c r="B290" s="149" t="s">
        <v>434</v>
      </c>
      <c r="C290" s="491" t="s">
        <v>755</v>
      </c>
      <c r="D290" s="126" t="s">
        <v>627</v>
      </c>
      <c r="E290" s="89">
        <v>2</v>
      </c>
      <c r="F290" s="464">
        <v>13300000</v>
      </c>
      <c r="G290" s="157">
        <f t="shared" si="30"/>
        <v>26600000</v>
      </c>
      <c r="H290" s="441">
        <f>G290-'[125]Presupuesto - OBRA'!G290</f>
        <v>-148486</v>
      </c>
      <c r="I290" s="456">
        <f>F290/'[125]Presupuesto - OBRA'!F290</f>
        <v>0.99444880730819685</v>
      </c>
      <c r="J290" s="86">
        <f>'Presupuesto Oficial - OBRA'!E290</f>
        <v>2</v>
      </c>
      <c r="K290" s="457">
        <f t="shared" si="28"/>
        <v>0</v>
      </c>
    </row>
    <row r="291" spans="1:11" ht="30" customHeight="1" x14ac:dyDescent="0.25">
      <c r="A291" s="81"/>
      <c r="B291" s="149" t="s">
        <v>435</v>
      </c>
      <c r="C291" s="491" t="s">
        <v>755</v>
      </c>
      <c r="D291" s="126" t="s">
        <v>627</v>
      </c>
      <c r="E291" s="89">
        <v>2</v>
      </c>
      <c r="F291" s="464">
        <v>8700000</v>
      </c>
      <c r="G291" s="157">
        <f t="shared" si="30"/>
        <v>17400000</v>
      </c>
      <c r="H291" s="441">
        <f>G291-'[125]Presupuesto - OBRA'!G291</f>
        <v>-67086</v>
      </c>
      <c r="I291" s="456">
        <f>F291/'[125]Presupuesto - OBRA'!F291</f>
        <v>0.9961592906796245</v>
      </c>
      <c r="J291" s="86">
        <f>'Presupuesto Oficial - OBRA'!E291</f>
        <v>2</v>
      </c>
      <c r="K291" s="457">
        <f t="shared" si="28"/>
        <v>0</v>
      </c>
    </row>
    <row r="292" spans="1:11" ht="30" customHeight="1" x14ac:dyDescent="0.25">
      <c r="A292" s="81"/>
      <c r="B292" s="149" t="s">
        <v>436</v>
      </c>
      <c r="C292" s="492" t="s">
        <v>660</v>
      </c>
      <c r="D292" s="88" t="s">
        <v>627</v>
      </c>
      <c r="E292" s="125">
        <v>16</v>
      </c>
      <c r="F292" s="124">
        <v>1800000</v>
      </c>
      <c r="G292" s="157">
        <f t="shared" si="30"/>
        <v>28800000</v>
      </c>
      <c r="H292" s="441">
        <f>G292-'[125]Presupuesto - OBRA'!G292</f>
        <v>-591104</v>
      </c>
      <c r="I292" s="456">
        <f>F292/'[125]Presupuesto - OBRA'!F292</f>
        <v>0.97988833628025673</v>
      </c>
      <c r="J292" s="86">
        <f>'Presupuesto Oficial - OBRA'!E292</f>
        <v>16</v>
      </c>
      <c r="K292" s="457">
        <f t="shared" si="28"/>
        <v>0</v>
      </c>
    </row>
    <row r="293" spans="1:11" ht="30" customHeight="1" x14ac:dyDescent="0.25">
      <c r="A293" s="81"/>
      <c r="B293" s="154" t="s">
        <v>663</v>
      </c>
      <c r="C293" s="87" t="s">
        <v>656</v>
      </c>
      <c r="D293" s="83"/>
      <c r="E293" s="125"/>
      <c r="F293" s="124"/>
      <c r="G293" s="150"/>
      <c r="H293" s="441">
        <f>G293-'[125]Presupuesto - OBRA'!G293</f>
        <v>0</v>
      </c>
      <c r="I293" s="456" t="e">
        <f>F293/'[125]Presupuesto - OBRA'!F293</f>
        <v>#DIV/0!</v>
      </c>
      <c r="J293" s="86">
        <f>'Presupuesto Oficial - OBRA'!E293</f>
        <v>0</v>
      </c>
      <c r="K293" s="457">
        <f t="shared" si="28"/>
        <v>0</v>
      </c>
    </row>
    <row r="294" spans="1:11" ht="39.75" customHeight="1" x14ac:dyDescent="0.25">
      <c r="A294" s="81"/>
      <c r="B294" s="158" t="s">
        <v>664</v>
      </c>
      <c r="C294" s="94" t="s">
        <v>655</v>
      </c>
      <c r="D294" s="83" t="s">
        <v>98</v>
      </c>
      <c r="E294" s="89">
        <v>2</v>
      </c>
      <c r="F294" s="464">
        <v>44400000</v>
      </c>
      <c r="G294" s="157">
        <f t="shared" ref="G294" si="31">F294*E294</f>
        <v>88800000</v>
      </c>
      <c r="H294" s="441">
        <f>G294-'[125]Presupuesto - OBRA'!G294</f>
        <v>-115820</v>
      </c>
      <c r="I294" s="456">
        <f>F294/'[125]Presupuesto - OBRA'!F294</f>
        <v>0.99869741964928171</v>
      </c>
      <c r="J294" s="86">
        <f>'Presupuesto Oficial - OBRA'!E294</f>
        <v>2</v>
      </c>
      <c r="K294" s="457">
        <f t="shared" si="28"/>
        <v>0</v>
      </c>
    </row>
    <row r="295" spans="1:11" ht="30" customHeight="1" x14ac:dyDescent="0.25">
      <c r="A295" s="81"/>
      <c r="B295" s="154" t="s">
        <v>665</v>
      </c>
      <c r="C295" s="87" t="s">
        <v>654</v>
      </c>
      <c r="D295" s="83"/>
      <c r="E295" s="125"/>
      <c r="F295" s="124"/>
      <c r="G295" s="150"/>
      <c r="H295" s="441">
        <f>G295-'[125]Presupuesto - OBRA'!G295</f>
        <v>0</v>
      </c>
      <c r="I295" s="456" t="e">
        <f>F295/'[125]Presupuesto - OBRA'!F295</f>
        <v>#DIV/0!</v>
      </c>
      <c r="J295" s="86">
        <f>'Presupuesto Oficial - OBRA'!E295</f>
        <v>0</v>
      </c>
      <c r="K295" s="457">
        <f t="shared" si="28"/>
        <v>0</v>
      </c>
    </row>
    <row r="296" spans="1:11" ht="39.75" customHeight="1" x14ac:dyDescent="0.25">
      <c r="A296" s="81"/>
      <c r="B296" s="158" t="s">
        <v>666</v>
      </c>
      <c r="C296" s="128" t="s">
        <v>648</v>
      </c>
      <c r="D296" s="83" t="s">
        <v>627</v>
      </c>
      <c r="E296" s="89">
        <v>15</v>
      </c>
      <c r="F296" s="464">
        <v>4600000</v>
      </c>
      <c r="G296" s="157">
        <f t="shared" ref="G296:G301" si="32">F296*E296</f>
        <v>69000000</v>
      </c>
      <c r="H296" s="441">
        <f>G296-'[125]Presupuesto - OBRA'!G296</f>
        <v>-610515</v>
      </c>
      <c r="I296" s="456">
        <f>F296/'[125]Presupuesto - OBRA'!F296</f>
        <v>0.99122955777586186</v>
      </c>
      <c r="J296" s="86">
        <f>'Presupuesto Oficial - OBRA'!E296</f>
        <v>15</v>
      </c>
      <c r="K296" s="457">
        <f t="shared" si="28"/>
        <v>0</v>
      </c>
    </row>
    <row r="297" spans="1:11" ht="74.25" customHeight="1" x14ac:dyDescent="0.25">
      <c r="A297" s="81"/>
      <c r="B297" s="158" t="s">
        <v>667</v>
      </c>
      <c r="C297" s="128" t="s">
        <v>649</v>
      </c>
      <c r="D297" s="83" t="s">
        <v>627</v>
      </c>
      <c r="E297" s="89">
        <v>21</v>
      </c>
      <c r="F297" s="464">
        <v>1250000</v>
      </c>
      <c r="G297" s="157">
        <f t="shared" si="32"/>
        <v>26250000</v>
      </c>
      <c r="H297" s="441">
        <f>G297-'[125]Presupuesto - OBRA'!G297</f>
        <v>-874902</v>
      </c>
      <c r="I297" s="456">
        <f>F297/'[125]Presupuesto - OBRA'!F297</f>
        <v>0.96774543185446349</v>
      </c>
      <c r="J297" s="86">
        <f>'Presupuesto Oficial - OBRA'!E297</f>
        <v>21</v>
      </c>
      <c r="K297" s="457">
        <f t="shared" si="28"/>
        <v>0</v>
      </c>
    </row>
    <row r="298" spans="1:11" ht="30" customHeight="1" x14ac:dyDescent="0.25">
      <c r="A298" s="81"/>
      <c r="B298" s="158" t="s">
        <v>668</v>
      </c>
      <c r="C298" s="94" t="s">
        <v>650</v>
      </c>
      <c r="D298" s="83" t="s">
        <v>627</v>
      </c>
      <c r="E298" s="89">
        <v>1</v>
      </c>
      <c r="F298" s="124">
        <v>15400000</v>
      </c>
      <c r="G298" s="157">
        <f t="shared" si="32"/>
        <v>15400000</v>
      </c>
      <c r="H298" s="441">
        <f>G298-'[125]Presupuesto - OBRA'!G298</f>
        <v>-69002</v>
      </c>
      <c r="I298" s="456">
        <f>F298/'[125]Presupuesto - OBRA'!F298</f>
        <v>0.99553933731471489</v>
      </c>
      <c r="J298" s="86">
        <f>'Presupuesto Oficial - OBRA'!E298</f>
        <v>1</v>
      </c>
      <c r="K298" s="457">
        <f t="shared" si="28"/>
        <v>0</v>
      </c>
    </row>
    <row r="299" spans="1:11" ht="30" customHeight="1" x14ac:dyDescent="0.25">
      <c r="A299" s="81"/>
      <c r="B299" s="158" t="s">
        <v>669</v>
      </c>
      <c r="C299" s="129" t="s">
        <v>651</v>
      </c>
      <c r="D299" s="130" t="s">
        <v>627</v>
      </c>
      <c r="E299" s="125">
        <v>2</v>
      </c>
      <c r="F299" s="493">
        <v>13900000</v>
      </c>
      <c r="G299" s="157">
        <f t="shared" si="32"/>
        <v>27800000</v>
      </c>
      <c r="H299" s="441">
        <f>G299-'[125]Presupuesto - OBRA'!G299</f>
        <v>-44202</v>
      </c>
      <c r="I299" s="456">
        <f>F299/'[125]Presupuesto - OBRA'!F299</f>
        <v>0.99841252408670211</v>
      </c>
      <c r="J299" s="86">
        <f>'Presupuesto Oficial - OBRA'!E299</f>
        <v>2</v>
      </c>
      <c r="K299" s="457">
        <f t="shared" si="28"/>
        <v>0</v>
      </c>
    </row>
    <row r="300" spans="1:11" ht="30" customHeight="1" x14ac:dyDescent="0.25">
      <c r="A300" s="81"/>
      <c r="B300" s="158" t="s">
        <v>670</v>
      </c>
      <c r="C300" s="129" t="s">
        <v>652</v>
      </c>
      <c r="D300" s="130" t="s">
        <v>627</v>
      </c>
      <c r="E300" s="125">
        <v>1</v>
      </c>
      <c r="F300" s="493">
        <v>1700000</v>
      </c>
      <c r="G300" s="157">
        <f t="shared" si="32"/>
        <v>1700000</v>
      </c>
      <c r="H300" s="441">
        <f>G300-'[125]Presupuesto - OBRA'!G300</f>
        <v>-40263</v>
      </c>
      <c r="I300" s="456">
        <f>F300/'[125]Presupuesto - OBRA'!F300</f>
        <v>0.97686384184459474</v>
      </c>
      <c r="J300" s="86">
        <f>'Presupuesto Oficial - OBRA'!E300</f>
        <v>1</v>
      </c>
      <c r="K300" s="457">
        <f t="shared" si="28"/>
        <v>0</v>
      </c>
    </row>
    <row r="301" spans="1:11" ht="30" customHeight="1" x14ac:dyDescent="0.25">
      <c r="A301" s="81"/>
      <c r="B301" s="158" t="s">
        <v>671</v>
      </c>
      <c r="C301" s="129" t="s">
        <v>653</v>
      </c>
      <c r="D301" s="130" t="s">
        <v>627</v>
      </c>
      <c r="E301" s="125">
        <v>1</v>
      </c>
      <c r="F301" s="493">
        <v>36700000</v>
      </c>
      <c r="G301" s="157">
        <f t="shared" si="32"/>
        <v>36700000</v>
      </c>
      <c r="H301" s="441">
        <f>G301-'[125]Presupuesto - OBRA'!G301</f>
        <v>-38879</v>
      </c>
      <c r="I301" s="456">
        <f>F301/'[125]Presupuesto - OBRA'!F301</f>
        <v>0.99894174778713307</v>
      </c>
      <c r="J301" s="86">
        <f>'Presupuesto Oficial - OBRA'!E301</f>
        <v>1</v>
      </c>
      <c r="K301" s="457">
        <f t="shared" si="28"/>
        <v>0</v>
      </c>
    </row>
    <row r="302" spans="1:11" ht="30" customHeight="1" x14ac:dyDescent="0.25">
      <c r="A302" s="81"/>
      <c r="B302" s="154" t="s">
        <v>672</v>
      </c>
      <c r="C302" s="87" t="s">
        <v>437</v>
      </c>
      <c r="D302" s="88"/>
      <c r="E302" s="125"/>
      <c r="F302" s="493"/>
      <c r="G302" s="150"/>
      <c r="H302" s="441">
        <f>G302-'[125]Presupuesto - OBRA'!G302</f>
        <v>0</v>
      </c>
      <c r="I302" s="456" t="e">
        <f>F302/'[125]Presupuesto - OBRA'!F302</f>
        <v>#DIV/0!</v>
      </c>
      <c r="J302" s="86">
        <f>'Presupuesto Oficial - OBRA'!E302</f>
        <v>0</v>
      </c>
      <c r="K302" s="457">
        <f t="shared" si="28"/>
        <v>0</v>
      </c>
    </row>
    <row r="303" spans="1:11" ht="63" x14ac:dyDescent="0.25">
      <c r="A303" s="81"/>
      <c r="B303" s="158" t="s">
        <v>673</v>
      </c>
      <c r="C303" s="128" t="s">
        <v>632</v>
      </c>
      <c r="D303" s="126" t="s">
        <v>627</v>
      </c>
      <c r="E303" s="89">
        <v>6</v>
      </c>
      <c r="F303" s="464">
        <v>9100000</v>
      </c>
      <c r="G303" s="157">
        <f t="shared" ref="G303:G318" si="33">F303*E303</f>
        <v>54600000</v>
      </c>
      <c r="H303" s="441">
        <f>G303-'[125]Presupuesto - OBRA'!G303</f>
        <v>-67452</v>
      </c>
      <c r="I303" s="456">
        <f>F303/'[125]Presupuesto - OBRA'!F303</f>
        <v>0.99876613967667638</v>
      </c>
      <c r="J303" s="86">
        <f>'Presupuesto Oficial - OBRA'!E303</f>
        <v>6</v>
      </c>
      <c r="K303" s="457">
        <f t="shared" si="28"/>
        <v>0</v>
      </c>
    </row>
    <row r="304" spans="1:11" ht="30" customHeight="1" x14ac:dyDescent="0.25">
      <c r="A304" s="81"/>
      <c r="B304" s="158" t="s">
        <v>674</v>
      </c>
      <c r="C304" s="128" t="s">
        <v>633</v>
      </c>
      <c r="D304" s="126" t="s">
        <v>627</v>
      </c>
      <c r="E304" s="89">
        <v>7</v>
      </c>
      <c r="F304" s="464">
        <v>750000</v>
      </c>
      <c r="G304" s="157">
        <f t="shared" si="33"/>
        <v>5250000</v>
      </c>
      <c r="H304" s="441">
        <f>G304-'[125]Presupuesto - OBRA'!G304</f>
        <v>-55867</v>
      </c>
      <c r="I304" s="456">
        <f>F304/'[125]Presupuesto - OBRA'!F304</f>
        <v>0.98947071232656225</v>
      </c>
      <c r="J304" s="86">
        <f>'Presupuesto Oficial - OBRA'!E304</f>
        <v>7</v>
      </c>
      <c r="K304" s="457">
        <f t="shared" si="28"/>
        <v>0</v>
      </c>
    </row>
    <row r="305" spans="1:11" ht="30" customHeight="1" x14ac:dyDescent="0.25">
      <c r="A305" s="81"/>
      <c r="B305" s="158" t="s">
        <v>675</v>
      </c>
      <c r="C305" s="128" t="s">
        <v>634</v>
      </c>
      <c r="D305" s="126" t="s">
        <v>627</v>
      </c>
      <c r="E305" s="89">
        <v>200</v>
      </c>
      <c r="F305" s="464">
        <v>23000</v>
      </c>
      <c r="G305" s="157">
        <f t="shared" si="33"/>
        <v>4600000</v>
      </c>
      <c r="H305" s="441">
        <f>G305-'[125]Presupuesto - OBRA'!G305</f>
        <v>-40800</v>
      </c>
      <c r="I305" s="456">
        <f>F305/'[125]Presupuesto - OBRA'!F305</f>
        <v>0.99120841234269952</v>
      </c>
      <c r="J305" s="86">
        <f>'Presupuesto Oficial - OBRA'!E305</f>
        <v>200</v>
      </c>
      <c r="K305" s="457">
        <f t="shared" si="28"/>
        <v>0</v>
      </c>
    </row>
    <row r="306" spans="1:11" ht="47.25" x14ac:dyDescent="0.25">
      <c r="A306" s="81"/>
      <c r="B306" s="158" t="s">
        <v>676</v>
      </c>
      <c r="C306" s="128" t="s">
        <v>635</v>
      </c>
      <c r="D306" s="126" t="s">
        <v>627</v>
      </c>
      <c r="E306" s="89">
        <v>1</v>
      </c>
      <c r="F306" s="464">
        <v>64500000</v>
      </c>
      <c r="G306" s="157">
        <f t="shared" si="33"/>
        <v>64500000</v>
      </c>
      <c r="H306" s="441">
        <f>G306-'[125]Presupuesto - OBRA'!G306</f>
        <v>-75346</v>
      </c>
      <c r="I306" s="456">
        <f>F306/'[125]Presupuesto - OBRA'!F306</f>
        <v>0.99883320795524655</v>
      </c>
      <c r="J306" s="86">
        <f>'Presupuesto Oficial - OBRA'!E306</f>
        <v>1</v>
      </c>
      <c r="K306" s="457">
        <f t="shared" si="28"/>
        <v>0</v>
      </c>
    </row>
    <row r="307" spans="1:11" ht="30" customHeight="1" x14ac:dyDescent="0.25">
      <c r="A307" s="81"/>
      <c r="B307" s="158" t="s">
        <v>677</v>
      </c>
      <c r="C307" s="128" t="s">
        <v>636</v>
      </c>
      <c r="D307" s="126" t="s">
        <v>627</v>
      </c>
      <c r="E307" s="89">
        <v>1</v>
      </c>
      <c r="F307" s="464">
        <v>61800000</v>
      </c>
      <c r="G307" s="157">
        <f t="shared" si="33"/>
        <v>61800000</v>
      </c>
      <c r="H307" s="441">
        <f>G307-'[125]Presupuesto - OBRA'!G307</f>
        <v>-76006</v>
      </c>
      <c r="I307" s="456">
        <f>F307/'[125]Presupuesto - OBRA'!F307</f>
        <v>0.99877164017341391</v>
      </c>
      <c r="J307" s="86">
        <f>'Presupuesto Oficial - OBRA'!E307</f>
        <v>1</v>
      </c>
      <c r="K307" s="457">
        <f t="shared" si="28"/>
        <v>0</v>
      </c>
    </row>
    <row r="308" spans="1:11" ht="30" customHeight="1" x14ac:dyDescent="0.25">
      <c r="A308" s="81"/>
      <c r="B308" s="158" t="s">
        <v>678</v>
      </c>
      <c r="C308" s="128" t="s">
        <v>637</v>
      </c>
      <c r="D308" s="126" t="s">
        <v>627</v>
      </c>
      <c r="E308" s="89">
        <v>2</v>
      </c>
      <c r="F308" s="464">
        <v>1400000</v>
      </c>
      <c r="G308" s="157">
        <f t="shared" si="33"/>
        <v>2800000</v>
      </c>
      <c r="H308" s="441">
        <f>G308-'[125]Presupuesto - OBRA'!G308</f>
        <v>-108174</v>
      </c>
      <c r="I308" s="456">
        <f>F308/'[125]Presupuesto - OBRA'!F308</f>
        <v>0.96280346361668867</v>
      </c>
      <c r="J308" s="86">
        <f>'Presupuesto Oficial - OBRA'!E308</f>
        <v>2</v>
      </c>
      <c r="K308" s="457">
        <f t="shared" si="28"/>
        <v>0</v>
      </c>
    </row>
    <row r="309" spans="1:11" ht="30" customHeight="1" x14ac:dyDescent="0.25">
      <c r="A309" s="81"/>
      <c r="B309" s="158" t="s">
        <v>679</v>
      </c>
      <c r="C309" s="128" t="s">
        <v>638</v>
      </c>
      <c r="D309" s="126" t="s">
        <v>627</v>
      </c>
      <c r="E309" s="89">
        <v>1</v>
      </c>
      <c r="F309" s="464">
        <v>14900000</v>
      </c>
      <c r="G309" s="157">
        <f t="shared" si="33"/>
        <v>14900000</v>
      </c>
      <c r="H309" s="441">
        <f>G309-'[125]Presupuesto - OBRA'!G309</f>
        <v>-27586</v>
      </c>
      <c r="I309" s="456">
        <f>F309/'[125]Presupuesto - OBRA'!F309</f>
        <v>0.99815201198639891</v>
      </c>
      <c r="J309" s="86">
        <f>'Presupuesto Oficial - OBRA'!E309</f>
        <v>1</v>
      </c>
      <c r="K309" s="457">
        <f t="shared" si="28"/>
        <v>0</v>
      </c>
    </row>
    <row r="310" spans="1:11" ht="30" customHeight="1" x14ac:dyDescent="0.25">
      <c r="A310" s="81"/>
      <c r="B310" s="158" t="s">
        <v>680</v>
      </c>
      <c r="C310" s="128" t="s">
        <v>639</v>
      </c>
      <c r="D310" s="126" t="s">
        <v>627</v>
      </c>
      <c r="E310" s="89">
        <v>1</v>
      </c>
      <c r="F310" s="464">
        <v>18900000</v>
      </c>
      <c r="G310" s="157">
        <f t="shared" si="33"/>
        <v>18900000</v>
      </c>
      <c r="H310" s="441">
        <f>G310-'[125]Presupuesto - OBRA'!G310</f>
        <v>-80466</v>
      </c>
      <c r="I310" s="456">
        <f>F310/'[125]Presupuesto - OBRA'!F310</f>
        <v>0.99576058880746132</v>
      </c>
      <c r="J310" s="86">
        <f>'Presupuesto Oficial - OBRA'!E310</f>
        <v>1</v>
      </c>
      <c r="K310" s="457">
        <f t="shared" si="28"/>
        <v>0</v>
      </c>
    </row>
    <row r="311" spans="1:11" ht="30" customHeight="1" x14ac:dyDescent="0.25">
      <c r="A311" s="81"/>
      <c r="B311" s="158" t="s">
        <v>681</v>
      </c>
      <c r="C311" s="128" t="s">
        <v>640</v>
      </c>
      <c r="D311" s="126" t="s">
        <v>627</v>
      </c>
      <c r="E311" s="89">
        <v>1</v>
      </c>
      <c r="F311" s="464">
        <v>77300000</v>
      </c>
      <c r="G311" s="157">
        <f t="shared" si="33"/>
        <v>77300000</v>
      </c>
      <c r="H311" s="441">
        <f>G311-'[125]Presupuesto - OBRA'!G311</f>
        <v>-45008</v>
      </c>
      <c r="I311" s="456">
        <f>F311/'[125]Presupuesto - OBRA'!F311</f>
        <v>0.99941808784866892</v>
      </c>
      <c r="J311" s="86">
        <f>'Presupuesto Oficial - OBRA'!E311</f>
        <v>1</v>
      </c>
      <c r="K311" s="457">
        <f t="shared" si="28"/>
        <v>0</v>
      </c>
    </row>
    <row r="312" spans="1:11" ht="31.5" x14ac:dyDescent="0.25">
      <c r="A312" s="81"/>
      <c r="B312" s="158" t="s">
        <v>682</v>
      </c>
      <c r="C312" s="128" t="s">
        <v>641</v>
      </c>
      <c r="D312" s="126" t="s">
        <v>627</v>
      </c>
      <c r="E312" s="89">
        <v>6</v>
      </c>
      <c r="F312" s="464">
        <v>10000000</v>
      </c>
      <c r="G312" s="157">
        <f t="shared" si="33"/>
        <v>60000000</v>
      </c>
      <c r="H312" s="441">
        <f>G312-'[125]Presupuesto - OBRA'!G312</f>
        <v>-329106</v>
      </c>
      <c r="I312" s="456">
        <f>F312/'[125]Presupuesto - OBRA'!F312</f>
        <v>0.994544822195774</v>
      </c>
      <c r="J312" s="86">
        <f>'Presupuesto Oficial - OBRA'!E312</f>
        <v>6</v>
      </c>
      <c r="K312" s="457">
        <f t="shared" si="28"/>
        <v>0</v>
      </c>
    </row>
    <row r="313" spans="1:11" ht="31.5" x14ac:dyDescent="0.25">
      <c r="A313" s="81"/>
      <c r="B313" s="158" t="s">
        <v>683</v>
      </c>
      <c r="C313" s="128" t="s">
        <v>642</v>
      </c>
      <c r="D313" s="126" t="s">
        <v>627</v>
      </c>
      <c r="E313" s="89">
        <v>5</v>
      </c>
      <c r="F313" s="464">
        <v>35800000</v>
      </c>
      <c r="G313" s="157">
        <f t="shared" si="33"/>
        <v>179000000</v>
      </c>
      <c r="H313" s="441">
        <f>G313-'[125]Presupuesto - OBRA'!G313</f>
        <v>-440420</v>
      </c>
      <c r="I313" s="456">
        <f>F313/'[125]Presupuesto - OBRA'!F313</f>
        <v>0.99754559201321535</v>
      </c>
      <c r="J313" s="86">
        <f>'Presupuesto Oficial - OBRA'!E313</f>
        <v>5</v>
      </c>
      <c r="K313" s="457">
        <f t="shared" si="28"/>
        <v>0</v>
      </c>
    </row>
    <row r="314" spans="1:11" ht="31.5" x14ac:dyDescent="0.25">
      <c r="A314" s="81"/>
      <c r="B314" s="158" t="s">
        <v>684</v>
      </c>
      <c r="C314" s="128" t="s">
        <v>643</v>
      </c>
      <c r="D314" s="126" t="s">
        <v>627</v>
      </c>
      <c r="E314" s="89">
        <v>3</v>
      </c>
      <c r="F314" s="464">
        <v>21300000</v>
      </c>
      <c r="G314" s="157">
        <f t="shared" si="33"/>
        <v>63900000</v>
      </c>
      <c r="H314" s="441">
        <f>G314-'[125]Presupuesto - OBRA'!G314</f>
        <v>-14049</v>
      </c>
      <c r="I314" s="456">
        <f>F314/'[125]Presupuesto - OBRA'!F314</f>
        <v>0.99978018917249323</v>
      </c>
      <c r="J314" s="86">
        <f>'Presupuesto Oficial - OBRA'!E314</f>
        <v>3</v>
      </c>
      <c r="K314" s="457">
        <f t="shared" si="28"/>
        <v>0</v>
      </c>
    </row>
    <row r="315" spans="1:11" ht="31.5" x14ac:dyDescent="0.25">
      <c r="A315" s="81"/>
      <c r="B315" s="158" t="s">
        <v>685</v>
      </c>
      <c r="C315" s="128" t="s">
        <v>644</v>
      </c>
      <c r="D315" s="126" t="s">
        <v>627</v>
      </c>
      <c r="E315" s="89">
        <v>3</v>
      </c>
      <c r="F315" s="464">
        <v>11800000</v>
      </c>
      <c r="G315" s="157">
        <f t="shared" si="33"/>
        <v>35400000</v>
      </c>
      <c r="H315" s="441">
        <f>G315-'[125]Presupuesto - OBRA'!G315</f>
        <v>-54954</v>
      </c>
      <c r="I315" s="456">
        <f>F315/'[125]Presupuesto - OBRA'!F315</f>
        <v>0.99845003324500148</v>
      </c>
      <c r="J315" s="86">
        <f>'Presupuesto Oficial - OBRA'!E315</f>
        <v>3</v>
      </c>
      <c r="K315" s="457">
        <f t="shared" si="28"/>
        <v>0</v>
      </c>
    </row>
    <row r="316" spans="1:11" ht="47.25" x14ac:dyDescent="0.25">
      <c r="A316" s="81"/>
      <c r="B316" s="158" t="s">
        <v>686</v>
      </c>
      <c r="C316" s="128" t="s">
        <v>645</v>
      </c>
      <c r="D316" s="126" t="s">
        <v>627</v>
      </c>
      <c r="E316" s="89">
        <v>5</v>
      </c>
      <c r="F316" s="464">
        <v>9100000</v>
      </c>
      <c r="G316" s="157">
        <f t="shared" si="33"/>
        <v>45500000</v>
      </c>
      <c r="H316" s="441">
        <f>G316-'[125]Presupuesto - OBRA'!G316</f>
        <v>-239905</v>
      </c>
      <c r="I316" s="456">
        <f>F316/'[125]Presupuesto - OBRA'!F316</f>
        <v>0.9947550175279114</v>
      </c>
      <c r="J316" s="86">
        <f>'Presupuesto Oficial - OBRA'!E316</f>
        <v>5</v>
      </c>
      <c r="K316" s="457">
        <f t="shared" si="28"/>
        <v>0</v>
      </c>
    </row>
    <row r="317" spans="1:11" ht="30" customHeight="1" x14ac:dyDescent="0.25">
      <c r="A317" s="81"/>
      <c r="B317" s="158" t="s">
        <v>687</v>
      </c>
      <c r="C317" s="128" t="s">
        <v>646</v>
      </c>
      <c r="D317" s="126" t="s">
        <v>627</v>
      </c>
      <c r="E317" s="89">
        <v>1</v>
      </c>
      <c r="F317" s="464">
        <v>6200000</v>
      </c>
      <c r="G317" s="157">
        <f t="shared" si="33"/>
        <v>6200000</v>
      </c>
      <c r="H317" s="441">
        <f>G317-'[125]Presupuesto - OBRA'!G317</f>
        <v>-84283</v>
      </c>
      <c r="I317" s="456">
        <f>F317/'[125]Presupuesto - OBRA'!F317</f>
        <v>0.9865882870010787</v>
      </c>
      <c r="J317" s="86">
        <f>'Presupuesto Oficial - OBRA'!E317</f>
        <v>1</v>
      </c>
      <c r="K317" s="457">
        <f t="shared" si="28"/>
        <v>0</v>
      </c>
    </row>
    <row r="318" spans="1:11" ht="31.5" x14ac:dyDescent="0.25">
      <c r="A318" s="81"/>
      <c r="B318" s="158" t="s">
        <v>688</v>
      </c>
      <c r="C318" s="128" t="s">
        <v>647</v>
      </c>
      <c r="D318" s="126" t="s">
        <v>627</v>
      </c>
      <c r="E318" s="89">
        <v>1</v>
      </c>
      <c r="F318" s="464">
        <v>87000000</v>
      </c>
      <c r="G318" s="157">
        <f t="shared" si="33"/>
        <v>87000000</v>
      </c>
      <c r="H318" s="441">
        <f>G318-'[125]Presupuesto - OBRA'!G318</f>
        <v>-13134</v>
      </c>
      <c r="I318" s="456">
        <f>F318/'[125]Presupuesto - OBRA'!F318</f>
        <v>0.99984905726990592</v>
      </c>
      <c r="J318" s="86">
        <f>'Presupuesto Oficial - OBRA'!E318</f>
        <v>1</v>
      </c>
      <c r="K318" s="457">
        <f t="shared" si="28"/>
        <v>0</v>
      </c>
    </row>
    <row r="319" spans="1:11" ht="39.75" customHeight="1" thickBot="1" x14ac:dyDescent="0.3">
      <c r="A319" s="81"/>
      <c r="B319" s="158"/>
      <c r="C319" s="101" t="s">
        <v>438</v>
      </c>
      <c r="D319" s="102"/>
      <c r="E319" s="102"/>
      <c r="F319" s="461"/>
      <c r="G319" s="152">
        <f>SUM(G286:G318)</f>
        <v>1253700000</v>
      </c>
      <c r="H319" s="441">
        <f>G319-'[125]Presupuesto - OBRA'!G319</f>
        <v>-7137898</v>
      </c>
      <c r="I319" s="456" t="e">
        <f>F319/'[125]Presupuesto - OBRA'!F319</f>
        <v>#DIV/0!</v>
      </c>
      <c r="J319" s="86">
        <f>'Presupuesto Oficial - OBRA'!E319</f>
        <v>0</v>
      </c>
      <c r="K319" s="457">
        <f t="shared" si="28"/>
        <v>0</v>
      </c>
    </row>
    <row r="320" spans="1:11" ht="30" customHeight="1" thickTop="1" x14ac:dyDescent="0.25">
      <c r="A320" s="81"/>
      <c r="B320" s="159">
        <v>20</v>
      </c>
      <c r="C320" s="82" t="s">
        <v>46</v>
      </c>
      <c r="D320" s="83"/>
      <c r="E320" s="83"/>
      <c r="F320" s="124"/>
      <c r="G320" s="150"/>
      <c r="H320" s="441">
        <f>G320-'[125]Presupuesto - OBRA'!G320</f>
        <v>0</v>
      </c>
      <c r="I320" s="456" t="e">
        <f>F320/'[125]Presupuesto - OBRA'!F320</f>
        <v>#DIV/0!</v>
      </c>
      <c r="J320" s="86">
        <f>'Presupuesto Oficial - OBRA'!E320</f>
        <v>0</v>
      </c>
      <c r="K320" s="457">
        <f t="shared" si="28"/>
        <v>0</v>
      </c>
    </row>
    <row r="321" spans="1:11" ht="33.75" customHeight="1" x14ac:dyDescent="0.25">
      <c r="A321" s="81"/>
      <c r="B321" s="149">
        <v>20.100000000000001</v>
      </c>
      <c r="C321" s="90" t="s">
        <v>439</v>
      </c>
      <c r="D321" s="88" t="s">
        <v>98</v>
      </c>
      <c r="E321" s="89">
        <v>69</v>
      </c>
      <c r="F321" s="124">
        <v>1990000</v>
      </c>
      <c r="G321" s="150">
        <f t="shared" ref="G321" si="34">F321*E321</f>
        <v>137310000</v>
      </c>
      <c r="H321" s="441">
        <f>G321-'[125]Presupuesto - OBRA'!G321</f>
        <v>-399510</v>
      </c>
      <c r="I321" s="456">
        <f>F321/'[125]Presupuesto - OBRA'!F321</f>
        <v>0.99709889317012312</v>
      </c>
      <c r="J321" s="86">
        <f>'Presupuesto Oficial - OBRA'!E321</f>
        <v>69</v>
      </c>
      <c r="K321" s="457">
        <f t="shared" si="28"/>
        <v>0</v>
      </c>
    </row>
    <row r="322" spans="1:11" ht="30" customHeight="1" thickBot="1" x14ac:dyDescent="0.3">
      <c r="A322" s="81"/>
      <c r="B322" s="151"/>
      <c r="C322" s="101" t="s">
        <v>440</v>
      </c>
      <c r="D322" s="102"/>
      <c r="E322" s="102"/>
      <c r="F322" s="461"/>
      <c r="G322" s="152">
        <f>SUM(G321)</f>
        <v>137310000</v>
      </c>
      <c r="H322" s="441">
        <f>G322-'[125]Presupuesto - OBRA'!G322</f>
        <v>-399510</v>
      </c>
      <c r="I322" s="456" t="e">
        <f>F322/'[125]Presupuesto - OBRA'!F322</f>
        <v>#DIV/0!</v>
      </c>
      <c r="J322" s="86">
        <f>'Presupuesto Oficial - OBRA'!E322</f>
        <v>0</v>
      </c>
      <c r="K322" s="457">
        <f t="shared" si="28"/>
        <v>0</v>
      </c>
    </row>
    <row r="323" spans="1:11" ht="30" customHeight="1" thickTop="1" x14ac:dyDescent="0.25">
      <c r="A323" s="81"/>
      <c r="B323" s="159">
        <v>21</v>
      </c>
      <c r="C323" s="82" t="s">
        <v>441</v>
      </c>
      <c r="D323" s="83"/>
      <c r="E323" s="83"/>
      <c r="F323" s="124"/>
      <c r="G323" s="150"/>
      <c r="H323" s="441">
        <f>G323-'[125]Presupuesto - OBRA'!G323</f>
        <v>0</v>
      </c>
      <c r="I323" s="456" t="e">
        <f>F323/'[125]Presupuesto - OBRA'!F323</f>
        <v>#DIV/0!</v>
      </c>
      <c r="J323" s="86">
        <f>'Presupuesto Oficial - OBRA'!E323</f>
        <v>0</v>
      </c>
      <c r="K323" s="457">
        <f t="shared" si="28"/>
        <v>0</v>
      </c>
    </row>
    <row r="324" spans="1:11" ht="32.25" customHeight="1" x14ac:dyDescent="0.25">
      <c r="A324" s="81"/>
      <c r="B324" s="153">
        <v>21.1</v>
      </c>
      <c r="C324" s="87" t="s">
        <v>442</v>
      </c>
      <c r="D324" s="88"/>
      <c r="E324" s="89"/>
      <c r="F324" s="124"/>
      <c r="G324" s="150"/>
      <c r="H324" s="441">
        <f>G324-'[125]Presupuesto - OBRA'!G324</f>
        <v>0</v>
      </c>
      <c r="I324" s="456" t="e">
        <f>F324/'[125]Presupuesto - OBRA'!F324</f>
        <v>#DIV/0!</v>
      </c>
      <c r="J324" s="86">
        <f>'Presupuesto Oficial - OBRA'!E324</f>
        <v>0</v>
      </c>
      <c r="K324" s="457">
        <f t="shared" si="28"/>
        <v>0</v>
      </c>
    </row>
    <row r="325" spans="1:11" ht="45" x14ac:dyDescent="0.25">
      <c r="A325" s="81"/>
      <c r="B325" s="494" t="s">
        <v>759</v>
      </c>
      <c r="C325" s="495" t="s">
        <v>748</v>
      </c>
      <c r="D325" s="489" t="s">
        <v>59</v>
      </c>
      <c r="E325" s="484">
        <v>117</v>
      </c>
      <c r="F325" s="490">
        <v>900000</v>
      </c>
      <c r="G325" s="486">
        <f t="shared" ref="G325:G331" si="35">F325*E325</f>
        <v>105300000</v>
      </c>
      <c r="H325" s="441">
        <f>G325-'[125]Presupuesto - OBRA'!G325</f>
        <v>-418158</v>
      </c>
      <c r="I325" s="456">
        <f>F325/'[125]Presupuesto - OBRA'!F325</f>
        <v>0.99604459623672215</v>
      </c>
      <c r="J325" s="86">
        <f>'Presupuesto Oficial - OBRA'!E325</f>
        <v>117</v>
      </c>
      <c r="K325" s="457">
        <f t="shared" si="28"/>
        <v>0</v>
      </c>
    </row>
    <row r="326" spans="1:11" ht="45.75" customHeight="1" x14ac:dyDescent="0.25">
      <c r="A326" s="81"/>
      <c r="B326" s="496" t="s">
        <v>760</v>
      </c>
      <c r="C326" s="144" t="s">
        <v>747</v>
      </c>
      <c r="D326" s="467" t="s">
        <v>59</v>
      </c>
      <c r="E326" s="468">
        <v>233</v>
      </c>
      <c r="F326" s="469">
        <v>63000</v>
      </c>
      <c r="G326" s="470">
        <f t="shared" si="35"/>
        <v>14679000</v>
      </c>
      <c r="H326" s="441">
        <f>G326-'[125]Presupuesto - OBRA'!G326</f>
        <v>-140965</v>
      </c>
      <c r="I326" s="456">
        <f>F326/'[125]Presupuesto - OBRA'!F326</f>
        <v>0.99048816916909044</v>
      </c>
      <c r="J326" s="86">
        <f>'Presupuesto Oficial - OBRA'!E326</f>
        <v>233</v>
      </c>
      <c r="K326" s="457">
        <f t="shared" si="28"/>
        <v>0</v>
      </c>
    </row>
    <row r="327" spans="1:11" ht="45.75" customHeight="1" x14ac:dyDescent="0.25">
      <c r="A327" s="81"/>
      <c r="B327" s="160" t="s">
        <v>761</v>
      </c>
      <c r="C327" s="144" t="s">
        <v>746</v>
      </c>
      <c r="D327" s="88" t="s">
        <v>59</v>
      </c>
      <c r="E327" s="89">
        <v>92.8</v>
      </c>
      <c r="F327" s="124">
        <v>48000</v>
      </c>
      <c r="G327" s="150">
        <f t="shared" si="35"/>
        <v>4454400</v>
      </c>
      <c r="H327" s="441">
        <f>G327-'[125]Presupuesto - OBRA'!G327</f>
        <v>-68672</v>
      </c>
      <c r="I327" s="456">
        <f>F327/'[125]Presupuesto - OBRA'!F327</f>
        <v>0.98481739844070582</v>
      </c>
      <c r="J327" s="86">
        <f>'Presupuesto Oficial - OBRA'!E327</f>
        <v>92.8</v>
      </c>
      <c r="K327" s="457">
        <f t="shared" si="28"/>
        <v>0</v>
      </c>
    </row>
    <row r="328" spans="1:11" ht="45.75" customHeight="1" x14ac:dyDescent="0.25">
      <c r="A328" s="81"/>
      <c r="B328" s="160" t="s">
        <v>762</v>
      </c>
      <c r="C328" s="144" t="s">
        <v>745</v>
      </c>
      <c r="D328" s="88" t="s">
        <v>59</v>
      </c>
      <c r="E328" s="89">
        <v>10</v>
      </c>
      <c r="F328" s="124">
        <v>41000</v>
      </c>
      <c r="G328" s="150">
        <f t="shared" si="35"/>
        <v>410000</v>
      </c>
      <c r="H328" s="441">
        <f>G328-'[125]Presupuesto - OBRA'!G328</f>
        <v>-6230</v>
      </c>
      <c r="I328" s="456">
        <f>F328/'[125]Presupuesto - OBRA'!F328</f>
        <v>0.9850323138649304</v>
      </c>
      <c r="J328" s="86">
        <f>'Presupuesto Oficial - OBRA'!E328</f>
        <v>10</v>
      </c>
      <c r="K328" s="457">
        <f t="shared" ref="K328:K386" si="36">+ROUND(J328-E328,2)</f>
        <v>0</v>
      </c>
    </row>
    <row r="329" spans="1:11" ht="45.75" customHeight="1" x14ac:dyDescent="0.25">
      <c r="A329" s="81"/>
      <c r="B329" s="160" t="s">
        <v>763</v>
      </c>
      <c r="C329" s="144" t="s">
        <v>744</v>
      </c>
      <c r="D329" s="88" t="s">
        <v>59</v>
      </c>
      <c r="E329" s="89">
        <v>452</v>
      </c>
      <c r="F329" s="124">
        <v>56000</v>
      </c>
      <c r="G329" s="150">
        <f t="shared" si="35"/>
        <v>25312000</v>
      </c>
      <c r="H329" s="441">
        <f>G329-'[125]Presupuesto - OBRA'!G329</f>
        <v>-244080</v>
      </c>
      <c r="I329" s="456">
        <f>F329/'[125]Presupuesto - OBRA'!F329</f>
        <v>0.99044923947647678</v>
      </c>
      <c r="J329" s="86">
        <f>'Presupuesto Oficial - OBRA'!E329</f>
        <v>452</v>
      </c>
      <c r="K329" s="457">
        <f t="shared" si="36"/>
        <v>0</v>
      </c>
    </row>
    <row r="330" spans="1:11" ht="45.75" customHeight="1" x14ac:dyDescent="0.25">
      <c r="A330" s="81"/>
      <c r="B330" s="160" t="s">
        <v>764</v>
      </c>
      <c r="C330" s="144" t="s">
        <v>743</v>
      </c>
      <c r="D330" s="88" t="s">
        <v>59</v>
      </c>
      <c r="E330" s="89">
        <v>10.5</v>
      </c>
      <c r="F330" s="124">
        <v>57000</v>
      </c>
      <c r="G330" s="150">
        <f t="shared" si="35"/>
        <v>598500</v>
      </c>
      <c r="H330" s="441">
        <f>G330-'[125]Presupuesto - OBRA'!G330</f>
        <v>-746</v>
      </c>
      <c r="I330" s="456">
        <f>F330/'[125]Presupuesto - OBRA'!F330</f>
        <v>0.99875593558900322</v>
      </c>
      <c r="J330" s="86">
        <f>'Presupuesto Oficial - OBRA'!E330</f>
        <v>10.5</v>
      </c>
      <c r="K330" s="457">
        <f t="shared" si="36"/>
        <v>0</v>
      </c>
    </row>
    <row r="331" spans="1:11" ht="45.75" customHeight="1" x14ac:dyDescent="0.25">
      <c r="A331" s="81"/>
      <c r="B331" s="160" t="s">
        <v>765</v>
      </c>
      <c r="C331" s="107" t="s">
        <v>742</v>
      </c>
      <c r="D331" s="88" t="s">
        <v>59</v>
      </c>
      <c r="E331" s="89">
        <v>11</v>
      </c>
      <c r="F331" s="124">
        <v>62000</v>
      </c>
      <c r="G331" s="150">
        <f t="shared" si="35"/>
        <v>682000</v>
      </c>
      <c r="H331" s="441">
        <f>G331-'[125]Presupuesto - OBRA'!G331</f>
        <v>-2068</v>
      </c>
      <c r="I331" s="456">
        <f>F331/'[125]Presupuesto - OBRA'!F331</f>
        <v>0.99697690872837208</v>
      </c>
      <c r="J331" s="86">
        <f>'Presupuesto Oficial - OBRA'!E331</f>
        <v>11</v>
      </c>
      <c r="K331" s="457">
        <f t="shared" si="36"/>
        <v>0</v>
      </c>
    </row>
    <row r="332" spans="1:11" ht="32.25" customHeight="1" x14ac:dyDescent="0.25">
      <c r="A332" s="81"/>
      <c r="B332" s="154" t="s">
        <v>689</v>
      </c>
      <c r="C332" s="87" t="s">
        <v>443</v>
      </c>
      <c r="D332" s="88"/>
      <c r="E332" s="89"/>
      <c r="F332" s="124"/>
      <c r="G332" s="150">
        <v>0</v>
      </c>
      <c r="H332" s="441">
        <f>G332-'[125]Presupuesto - OBRA'!G332</f>
        <v>0</v>
      </c>
      <c r="I332" s="456" t="e">
        <f>F332/'[125]Presupuesto - OBRA'!F332</f>
        <v>#DIV/0!</v>
      </c>
      <c r="J332" s="86">
        <f>'Presupuesto Oficial - OBRA'!E332</f>
        <v>0</v>
      </c>
      <c r="K332" s="457">
        <f t="shared" si="36"/>
        <v>0</v>
      </c>
    </row>
    <row r="333" spans="1:11" ht="60" x14ac:dyDescent="0.25">
      <c r="A333" s="81"/>
      <c r="B333" s="160" t="s">
        <v>766</v>
      </c>
      <c r="C333" s="107" t="s">
        <v>741</v>
      </c>
      <c r="D333" s="88" t="s">
        <v>98</v>
      </c>
      <c r="E333" s="89">
        <v>2</v>
      </c>
      <c r="F333" s="124">
        <v>11400000</v>
      </c>
      <c r="G333" s="150">
        <f t="shared" ref="G333:G341" si="37">F333*E333</f>
        <v>22800000</v>
      </c>
      <c r="H333" s="441">
        <f>G333-'[125]Presupuesto - OBRA'!G333</f>
        <v>-54096</v>
      </c>
      <c r="I333" s="456">
        <f>F333/'[125]Presupuesto - OBRA'!F333</f>
        <v>0.9976329844768308</v>
      </c>
      <c r="J333" s="86">
        <f>'Presupuesto Oficial - OBRA'!E333</f>
        <v>2</v>
      </c>
      <c r="K333" s="457">
        <f t="shared" si="36"/>
        <v>0</v>
      </c>
    </row>
    <row r="334" spans="1:11" ht="63.75" customHeight="1" x14ac:dyDescent="0.25">
      <c r="A334" s="81"/>
      <c r="B334" s="160" t="s">
        <v>767</v>
      </c>
      <c r="C334" s="107" t="s">
        <v>740</v>
      </c>
      <c r="D334" s="88" t="s">
        <v>98</v>
      </c>
      <c r="E334" s="89">
        <v>5</v>
      </c>
      <c r="F334" s="124">
        <v>780000</v>
      </c>
      <c r="G334" s="150">
        <f t="shared" si="37"/>
        <v>3900000</v>
      </c>
      <c r="H334" s="441">
        <f>G334-'[125]Presupuesto - OBRA'!G334</f>
        <v>-34900</v>
      </c>
      <c r="I334" s="456">
        <f>F334/'[125]Presupuesto - OBRA'!F334</f>
        <v>0.99113065135073319</v>
      </c>
      <c r="J334" s="86">
        <f>'Presupuesto Oficial - OBRA'!E334</f>
        <v>5</v>
      </c>
      <c r="K334" s="457">
        <f t="shared" si="36"/>
        <v>0</v>
      </c>
    </row>
    <row r="335" spans="1:11" ht="63.95" customHeight="1" x14ac:dyDescent="0.25">
      <c r="A335" s="81"/>
      <c r="B335" s="160" t="s">
        <v>768</v>
      </c>
      <c r="C335" s="107" t="s">
        <v>739</v>
      </c>
      <c r="D335" s="88" t="s">
        <v>98</v>
      </c>
      <c r="E335" s="89">
        <v>4</v>
      </c>
      <c r="F335" s="124">
        <v>390000</v>
      </c>
      <c r="G335" s="150">
        <f t="shared" si="37"/>
        <v>1560000</v>
      </c>
      <c r="H335" s="441">
        <f>G335-'[125]Presupuesto - OBRA'!G335</f>
        <v>-8800</v>
      </c>
      <c r="I335" s="456">
        <f>F335/'[125]Presupuesto - OBRA'!F335</f>
        <v>0.9943906170321265</v>
      </c>
      <c r="J335" s="86">
        <f>'Presupuesto Oficial - OBRA'!E335</f>
        <v>4</v>
      </c>
      <c r="K335" s="457">
        <f t="shared" si="36"/>
        <v>0</v>
      </c>
    </row>
    <row r="336" spans="1:11" ht="48.95" customHeight="1" x14ac:dyDescent="0.25">
      <c r="A336" s="81"/>
      <c r="B336" s="160" t="s">
        <v>769</v>
      </c>
      <c r="C336" s="107" t="s">
        <v>738</v>
      </c>
      <c r="D336" s="88" t="s">
        <v>444</v>
      </c>
      <c r="E336" s="89">
        <v>20</v>
      </c>
      <c r="F336" s="124">
        <v>3030000</v>
      </c>
      <c r="G336" s="150">
        <f t="shared" si="37"/>
        <v>60600000</v>
      </c>
      <c r="H336" s="441">
        <f>G336-'[125]Presupuesto - OBRA'!G336</f>
        <v>-155780</v>
      </c>
      <c r="I336" s="456">
        <f>F336/'[125]Presupuesto - OBRA'!F336</f>
        <v>0.99743596411732349</v>
      </c>
      <c r="J336" s="86">
        <f>'Presupuesto Oficial - OBRA'!E336</f>
        <v>20</v>
      </c>
      <c r="K336" s="457">
        <f t="shared" si="36"/>
        <v>0</v>
      </c>
    </row>
    <row r="337" spans="1:11" s="113" customFormat="1" ht="60" customHeight="1" x14ac:dyDescent="0.25">
      <c r="A337" s="108"/>
      <c r="B337" s="160" t="s">
        <v>770</v>
      </c>
      <c r="C337" s="109" t="s">
        <v>749</v>
      </c>
      <c r="D337" s="110" t="s">
        <v>98</v>
      </c>
      <c r="E337" s="111">
        <v>25</v>
      </c>
      <c r="F337" s="497">
        <v>970000</v>
      </c>
      <c r="G337" s="161">
        <f t="shared" si="37"/>
        <v>24250000</v>
      </c>
      <c r="H337" s="441">
        <f>G337-'[125]Presupuesto - OBRA'!G337</f>
        <v>-25875</v>
      </c>
      <c r="I337" s="456">
        <f>F337/'[125]Presupuesto - OBRA'!F337</f>
        <v>0.9989341269882136</v>
      </c>
      <c r="J337" s="86">
        <f>'Presupuesto Oficial - OBRA'!E337</f>
        <v>25</v>
      </c>
      <c r="K337" s="457">
        <f t="shared" si="36"/>
        <v>0</v>
      </c>
    </row>
    <row r="338" spans="1:11" ht="42" customHeight="1" x14ac:dyDescent="0.25">
      <c r="A338" s="81"/>
      <c r="B338" s="160" t="s">
        <v>771</v>
      </c>
      <c r="C338" s="107" t="s">
        <v>445</v>
      </c>
      <c r="D338" s="88" t="s">
        <v>98</v>
      </c>
      <c r="E338" s="89">
        <v>60</v>
      </c>
      <c r="F338" s="124">
        <v>2500000</v>
      </c>
      <c r="G338" s="150">
        <f t="shared" si="37"/>
        <v>150000000</v>
      </c>
      <c r="H338" s="441">
        <f>G338-'[125]Presupuesto - OBRA'!G338</f>
        <v>-1445100</v>
      </c>
      <c r="I338" s="456">
        <f>F338/'[125]Presupuesto - OBRA'!F338</f>
        <v>0.99045792831857882</v>
      </c>
      <c r="J338" s="86">
        <f>'Presupuesto Oficial - OBRA'!E338</f>
        <v>60</v>
      </c>
      <c r="K338" s="457">
        <f t="shared" si="36"/>
        <v>0</v>
      </c>
    </row>
    <row r="339" spans="1:11" ht="28.5" customHeight="1" x14ac:dyDescent="0.25">
      <c r="A339" s="81"/>
      <c r="B339" s="154">
        <v>21.3</v>
      </c>
      <c r="C339" s="87" t="s">
        <v>446</v>
      </c>
      <c r="D339" s="88"/>
      <c r="E339" s="89"/>
      <c r="F339" s="124"/>
      <c r="G339" s="150">
        <f t="shared" si="37"/>
        <v>0</v>
      </c>
      <c r="H339" s="441">
        <f>G339-'[125]Presupuesto - OBRA'!G339</f>
        <v>0</v>
      </c>
      <c r="I339" s="456" t="e">
        <f>F339/'[125]Presupuesto - OBRA'!F339</f>
        <v>#DIV/0!</v>
      </c>
      <c r="J339" s="86">
        <f>'Presupuesto Oficial - OBRA'!E339</f>
        <v>0</v>
      </c>
      <c r="K339" s="457">
        <f t="shared" si="36"/>
        <v>0</v>
      </c>
    </row>
    <row r="340" spans="1:11" ht="63.75" customHeight="1" x14ac:dyDescent="0.25">
      <c r="A340" s="81"/>
      <c r="B340" s="149" t="s">
        <v>690</v>
      </c>
      <c r="C340" s="107" t="s">
        <v>736</v>
      </c>
      <c r="D340" s="88" t="s">
        <v>98</v>
      </c>
      <c r="E340" s="89">
        <v>273</v>
      </c>
      <c r="F340" s="124">
        <v>116000</v>
      </c>
      <c r="G340" s="150">
        <f t="shared" si="37"/>
        <v>31668000</v>
      </c>
      <c r="H340" s="441">
        <f>G340-'[125]Presupuesto - OBRA'!G340</f>
        <v>-116571</v>
      </c>
      <c r="I340" s="456">
        <f>F340/'[125]Presupuesto - OBRA'!F340</f>
        <v>0.99633246583696222</v>
      </c>
      <c r="J340" s="86">
        <f>'Presupuesto Oficial - OBRA'!E340</f>
        <v>273</v>
      </c>
      <c r="K340" s="457">
        <f t="shared" si="36"/>
        <v>0</v>
      </c>
    </row>
    <row r="341" spans="1:11" ht="61.5" customHeight="1" x14ac:dyDescent="0.25">
      <c r="A341" s="81"/>
      <c r="B341" s="149" t="s">
        <v>691</v>
      </c>
      <c r="C341" s="107" t="s">
        <v>737</v>
      </c>
      <c r="D341" s="88" t="s">
        <v>98</v>
      </c>
      <c r="E341" s="89">
        <v>77</v>
      </c>
      <c r="F341" s="124">
        <v>210000</v>
      </c>
      <c r="G341" s="150">
        <f t="shared" si="37"/>
        <v>16170000</v>
      </c>
      <c r="H341" s="441">
        <f>G341-'[125]Presupuesto - OBRA'!G341</f>
        <v>-341110</v>
      </c>
      <c r="I341" s="456">
        <f>F341/'[125]Presupuesto - OBRA'!F341</f>
        <v>0.97934057734458801</v>
      </c>
      <c r="J341" s="86">
        <f>'Presupuesto Oficial - OBRA'!E341</f>
        <v>77</v>
      </c>
      <c r="K341" s="457">
        <f t="shared" si="36"/>
        <v>0</v>
      </c>
    </row>
    <row r="342" spans="1:11" ht="32.25" customHeight="1" x14ac:dyDescent="0.25">
      <c r="A342" s="81"/>
      <c r="B342" s="154" t="s">
        <v>692</v>
      </c>
      <c r="C342" s="87" t="s">
        <v>447</v>
      </c>
      <c r="D342" s="88"/>
      <c r="E342" s="89"/>
      <c r="F342" s="124"/>
      <c r="G342" s="150">
        <v>0</v>
      </c>
      <c r="H342" s="441">
        <f>G342-'[125]Presupuesto - OBRA'!G342</f>
        <v>0</v>
      </c>
      <c r="I342" s="456" t="e">
        <f>F342/'[125]Presupuesto - OBRA'!F342</f>
        <v>#DIV/0!</v>
      </c>
      <c r="J342" s="86">
        <f>'Presupuesto Oficial - OBRA'!E342</f>
        <v>0</v>
      </c>
      <c r="K342" s="457">
        <f t="shared" si="36"/>
        <v>0</v>
      </c>
    </row>
    <row r="343" spans="1:11" ht="32.25" customHeight="1" x14ac:dyDescent="0.25">
      <c r="A343" s="81"/>
      <c r="B343" s="149" t="s">
        <v>693</v>
      </c>
      <c r="C343" s="107" t="s">
        <v>448</v>
      </c>
      <c r="D343" s="88" t="s">
        <v>98</v>
      </c>
      <c r="E343" s="89">
        <v>4</v>
      </c>
      <c r="F343" s="124">
        <v>130000</v>
      </c>
      <c r="G343" s="150">
        <f t="shared" ref="G343:G346" si="38">F343*E343</f>
        <v>520000</v>
      </c>
      <c r="H343" s="441">
        <f>G343-'[125]Presupuesto - OBRA'!G343</f>
        <v>-35600</v>
      </c>
      <c r="I343" s="456">
        <f>F343/'[125]Presupuesto - OBRA'!F343</f>
        <v>0.93592512598992084</v>
      </c>
      <c r="J343" s="86">
        <f>'Presupuesto Oficial - OBRA'!E343</f>
        <v>4</v>
      </c>
      <c r="K343" s="457">
        <f t="shared" si="36"/>
        <v>0</v>
      </c>
    </row>
    <row r="344" spans="1:11" ht="32.25" customHeight="1" x14ac:dyDescent="0.25">
      <c r="A344" s="81"/>
      <c r="B344" s="149" t="s">
        <v>694</v>
      </c>
      <c r="C344" s="107" t="s">
        <v>449</v>
      </c>
      <c r="D344" s="88" t="s">
        <v>98</v>
      </c>
      <c r="E344" s="89">
        <v>18</v>
      </c>
      <c r="F344" s="124">
        <v>116000</v>
      </c>
      <c r="G344" s="150">
        <f t="shared" si="38"/>
        <v>2088000</v>
      </c>
      <c r="H344" s="441">
        <f>G344-'[125]Presupuesto - OBRA'!G344</f>
        <v>-8154</v>
      </c>
      <c r="I344" s="456">
        <f>F344/'[125]Presupuesto - OBRA'!F344</f>
        <v>0.99611001863412707</v>
      </c>
      <c r="J344" s="86">
        <f>'Presupuesto Oficial - OBRA'!E344</f>
        <v>18</v>
      </c>
      <c r="K344" s="457">
        <f t="shared" si="36"/>
        <v>0</v>
      </c>
    </row>
    <row r="345" spans="1:11" ht="32.25" customHeight="1" x14ac:dyDescent="0.25">
      <c r="A345" s="81"/>
      <c r="B345" s="149" t="s">
        <v>695</v>
      </c>
      <c r="C345" s="107" t="s">
        <v>450</v>
      </c>
      <c r="D345" s="88" t="s">
        <v>98</v>
      </c>
      <c r="E345" s="89">
        <v>42</v>
      </c>
      <c r="F345" s="124">
        <v>44000</v>
      </c>
      <c r="G345" s="150">
        <f t="shared" si="38"/>
        <v>1848000</v>
      </c>
      <c r="H345" s="441">
        <f>G345-'[125]Presupuesto - OBRA'!G345</f>
        <v>-11802</v>
      </c>
      <c r="I345" s="456">
        <f>F345/'[125]Presupuesto - OBRA'!F345</f>
        <v>0.99365416318511324</v>
      </c>
      <c r="J345" s="86">
        <f>'Presupuesto Oficial - OBRA'!E345</f>
        <v>42</v>
      </c>
      <c r="K345" s="457">
        <f t="shared" si="36"/>
        <v>0</v>
      </c>
    </row>
    <row r="346" spans="1:11" ht="32.25" customHeight="1" x14ac:dyDescent="0.25">
      <c r="A346" s="81"/>
      <c r="B346" s="149" t="s">
        <v>696</v>
      </c>
      <c r="C346" s="107" t="s">
        <v>451</v>
      </c>
      <c r="D346" s="88" t="s">
        <v>98</v>
      </c>
      <c r="E346" s="89">
        <v>502</v>
      </c>
      <c r="F346" s="124">
        <v>41000</v>
      </c>
      <c r="G346" s="150">
        <f t="shared" si="38"/>
        <v>20582000</v>
      </c>
      <c r="H346" s="441">
        <f>G346-'[125]Presupuesto - OBRA'!G346</f>
        <v>-149094</v>
      </c>
      <c r="I346" s="456">
        <f>F346/'[125]Presupuesto - OBRA'!F346</f>
        <v>0.99280819429982803</v>
      </c>
      <c r="J346" s="86">
        <f>'Presupuesto Oficial - OBRA'!E346</f>
        <v>502</v>
      </c>
      <c r="K346" s="457">
        <f t="shared" si="36"/>
        <v>0</v>
      </c>
    </row>
    <row r="347" spans="1:11" ht="32.25" customHeight="1" x14ac:dyDescent="0.25">
      <c r="A347" s="81"/>
      <c r="B347" s="154" t="s">
        <v>697</v>
      </c>
      <c r="C347" s="87" t="s">
        <v>452</v>
      </c>
      <c r="D347" s="88"/>
      <c r="E347" s="89"/>
      <c r="F347" s="124"/>
      <c r="G347" s="150">
        <v>0</v>
      </c>
      <c r="H347" s="441">
        <f>G347-'[125]Presupuesto - OBRA'!G347</f>
        <v>0</v>
      </c>
      <c r="I347" s="456" t="e">
        <f>F347/'[125]Presupuesto - OBRA'!F347</f>
        <v>#DIV/0!</v>
      </c>
      <c r="J347" s="86">
        <f>'Presupuesto Oficial - OBRA'!E347</f>
        <v>0</v>
      </c>
      <c r="K347" s="457">
        <f t="shared" si="36"/>
        <v>0</v>
      </c>
    </row>
    <row r="348" spans="1:11" ht="15.75" x14ac:dyDescent="0.25">
      <c r="A348" s="81"/>
      <c r="B348" s="149" t="s">
        <v>698</v>
      </c>
      <c r="C348" s="107" t="s">
        <v>735</v>
      </c>
      <c r="D348" s="88" t="s">
        <v>98</v>
      </c>
      <c r="E348" s="89">
        <v>70</v>
      </c>
      <c r="F348" s="124">
        <v>160000</v>
      </c>
      <c r="G348" s="150">
        <f t="shared" ref="G348:G355" si="39">F348*E348</f>
        <v>11200000</v>
      </c>
      <c r="H348" s="441">
        <f>G348-'[125]Presupuesto - OBRA'!G348</f>
        <v>-229600</v>
      </c>
      <c r="I348" s="456">
        <f>F348/'[125]Presupuesto - OBRA'!F348</f>
        <v>0.97991180793728561</v>
      </c>
      <c r="J348" s="86">
        <f>'Presupuesto Oficial - OBRA'!E348</f>
        <v>70</v>
      </c>
      <c r="K348" s="457">
        <f t="shared" si="36"/>
        <v>0</v>
      </c>
    </row>
    <row r="349" spans="1:11" ht="15.75" x14ac:dyDescent="0.25">
      <c r="A349" s="81"/>
      <c r="B349" s="149" t="s">
        <v>699</v>
      </c>
      <c r="C349" s="107" t="s">
        <v>734</v>
      </c>
      <c r="D349" s="88" t="s">
        <v>98</v>
      </c>
      <c r="E349" s="89">
        <v>5</v>
      </c>
      <c r="F349" s="124">
        <v>250000</v>
      </c>
      <c r="G349" s="150">
        <f t="shared" si="39"/>
        <v>1250000</v>
      </c>
      <c r="H349" s="441">
        <f>G349-'[125]Presupuesto - OBRA'!G349</f>
        <v>-12340</v>
      </c>
      <c r="I349" s="456">
        <f>F349/'[125]Presupuesto - OBRA'!F349</f>
        <v>0.99022450369947879</v>
      </c>
      <c r="J349" s="86">
        <f>'Presupuesto Oficial - OBRA'!E349</f>
        <v>5</v>
      </c>
      <c r="K349" s="457">
        <f t="shared" si="36"/>
        <v>0</v>
      </c>
    </row>
    <row r="350" spans="1:11" ht="37.5" customHeight="1" x14ac:dyDescent="0.25">
      <c r="A350" s="81"/>
      <c r="B350" s="149" t="s">
        <v>700</v>
      </c>
      <c r="C350" s="107" t="s">
        <v>733</v>
      </c>
      <c r="D350" s="88" t="s">
        <v>98</v>
      </c>
      <c r="E350" s="89">
        <v>18</v>
      </c>
      <c r="F350" s="124">
        <v>330000</v>
      </c>
      <c r="G350" s="150">
        <f t="shared" si="39"/>
        <v>5940000</v>
      </c>
      <c r="H350" s="441">
        <f>G350-'[125]Presupuesto - OBRA'!G350</f>
        <v>-17568</v>
      </c>
      <c r="I350" s="456">
        <f>F350/'[125]Presupuesto - OBRA'!F350</f>
        <v>0.99705114570240738</v>
      </c>
      <c r="J350" s="86">
        <f>'Presupuesto Oficial - OBRA'!E350</f>
        <v>18</v>
      </c>
      <c r="K350" s="457">
        <f t="shared" si="36"/>
        <v>0</v>
      </c>
    </row>
    <row r="351" spans="1:11" ht="42.75" customHeight="1" x14ac:dyDescent="0.25">
      <c r="A351" s="81"/>
      <c r="B351" s="149" t="s">
        <v>701</v>
      </c>
      <c r="C351" s="107" t="s">
        <v>732</v>
      </c>
      <c r="D351" s="88" t="s">
        <v>98</v>
      </c>
      <c r="E351" s="89">
        <v>29</v>
      </c>
      <c r="F351" s="124">
        <v>500000</v>
      </c>
      <c r="G351" s="150">
        <f t="shared" si="39"/>
        <v>14500000</v>
      </c>
      <c r="H351" s="441">
        <f>G351-'[125]Presupuesto - OBRA'!G351</f>
        <v>-81519</v>
      </c>
      <c r="I351" s="456">
        <f>F351/'[125]Presupuesto - OBRA'!F351</f>
        <v>0.99440943018350836</v>
      </c>
      <c r="J351" s="86">
        <f>'Presupuesto Oficial - OBRA'!E351</f>
        <v>29</v>
      </c>
      <c r="K351" s="457">
        <f t="shared" si="36"/>
        <v>0</v>
      </c>
    </row>
    <row r="352" spans="1:11" ht="39.75" customHeight="1" x14ac:dyDescent="0.25">
      <c r="A352" s="81"/>
      <c r="B352" s="149" t="s">
        <v>702</v>
      </c>
      <c r="C352" s="107" t="s">
        <v>731</v>
      </c>
      <c r="D352" s="88" t="s">
        <v>98</v>
      </c>
      <c r="E352" s="89">
        <v>1000</v>
      </c>
      <c r="F352" s="124">
        <v>250000</v>
      </c>
      <c r="G352" s="150">
        <f t="shared" si="39"/>
        <v>250000000</v>
      </c>
      <c r="H352" s="441">
        <f>G352-'[125]Presupuesto - OBRA'!G352</f>
        <v>-4294000</v>
      </c>
      <c r="I352" s="456">
        <f>F352/'[125]Presupuesto - OBRA'!F352</f>
        <v>0.98311403336295788</v>
      </c>
      <c r="J352" s="86">
        <f>'Presupuesto Oficial - OBRA'!E352</f>
        <v>1000</v>
      </c>
      <c r="K352" s="457">
        <f t="shared" si="36"/>
        <v>0</v>
      </c>
    </row>
    <row r="353" spans="1:11" ht="82.5" customHeight="1" x14ac:dyDescent="0.25">
      <c r="A353" s="81"/>
      <c r="B353" s="149" t="s">
        <v>703</v>
      </c>
      <c r="C353" s="109" t="s">
        <v>453</v>
      </c>
      <c r="D353" s="88" t="s">
        <v>98</v>
      </c>
      <c r="E353" s="89">
        <v>50</v>
      </c>
      <c r="F353" s="124">
        <v>6000000</v>
      </c>
      <c r="G353" s="150">
        <f t="shared" si="39"/>
        <v>300000000</v>
      </c>
      <c r="H353" s="441">
        <f>G353-'[125]Presupuesto - OBRA'!G353</f>
        <v>-455150</v>
      </c>
      <c r="I353" s="456">
        <f>F353/'[125]Presupuesto - OBRA'!F353</f>
        <v>0.99848513164111186</v>
      </c>
      <c r="J353" s="86">
        <f>'Presupuesto Oficial - OBRA'!E353</f>
        <v>50</v>
      </c>
      <c r="K353" s="457">
        <f t="shared" si="36"/>
        <v>0</v>
      </c>
    </row>
    <row r="354" spans="1:11" ht="30" x14ac:dyDescent="0.25">
      <c r="A354" s="81"/>
      <c r="B354" s="149" t="s">
        <v>704</v>
      </c>
      <c r="C354" s="107" t="s">
        <v>730</v>
      </c>
      <c r="D354" s="88" t="s">
        <v>98</v>
      </c>
      <c r="E354" s="89">
        <v>80</v>
      </c>
      <c r="F354" s="124">
        <v>5100000</v>
      </c>
      <c r="G354" s="150">
        <f t="shared" si="39"/>
        <v>408000000</v>
      </c>
      <c r="H354" s="441">
        <f>G354-'[125]Presupuesto - OBRA'!G354</f>
        <v>-134560</v>
      </c>
      <c r="I354" s="456">
        <f>F354/'[125]Presupuesto - OBRA'!F354</f>
        <v>0.99967030481319685</v>
      </c>
      <c r="J354" s="86">
        <f>'Presupuesto Oficial - OBRA'!E354</f>
        <v>80</v>
      </c>
      <c r="K354" s="457">
        <f t="shared" si="36"/>
        <v>0</v>
      </c>
    </row>
    <row r="355" spans="1:11" ht="31.5" customHeight="1" x14ac:dyDescent="0.25">
      <c r="A355" s="81"/>
      <c r="B355" s="149" t="s">
        <v>705</v>
      </c>
      <c r="C355" s="107" t="s">
        <v>729</v>
      </c>
      <c r="D355" s="88" t="s">
        <v>98</v>
      </c>
      <c r="E355" s="89">
        <v>10</v>
      </c>
      <c r="F355" s="124">
        <v>4700000</v>
      </c>
      <c r="G355" s="150">
        <f t="shared" si="39"/>
        <v>47000000</v>
      </c>
      <c r="H355" s="441">
        <f>G355-'[125]Presupuesto - OBRA'!G355</f>
        <v>-366330</v>
      </c>
      <c r="I355" s="456">
        <f>F355/'[125]Presupuesto - OBRA'!F355</f>
        <v>0.99226602525464813</v>
      </c>
      <c r="J355" s="86">
        <f>'Presupuesto Oficial - OBRA'!E355</f>
        <v>10</v>
      </c>
      <c r="K355" s="457">
        <f t="shared" si="36"/>
        <v>0</v>
      </c>
    </row>
    <row r="356" spans="1:11" ht="32.25" customHeight="1" x14ac:dyDescent="0.25">
      <c r="A356" s="81"/>
      <c r="B356" s="154" t="s">
        <v>706</v>
      </c>
      <c r="C356" s="87" t="s">
        <v>454</v>
      </c>
      <c r="D356" s="88"/>
      <c r="E356" s="89"/>
      <c r="F356" s="124"/>
      <c r="G356" s="150">
        <v>0</v>
      </c>
      <c r="H356" s="441">
        <f>G356-'[125]Presupuesto - OBRA'!G356</f>
        <v>0</v>
      </c>
      <c r="I356" s="456" t="e">
        <f>F356/'[125]Presupuesto - OBRA'!F356</f>
        <v>#DIV/0!</v>
      </c>
      <c r="J356" s="86">
        <f>'Presupuesto Oficial - OBRA'!E356</f>
        <v>0</v>
      </c>
      <c r="K356" s="457">
        <f t="shared" si="36"/>
        <v>0</v>
      </c>
    </row>
    <row r="357" spans="1:11" ht="39.75" customHeight="1" x14ac:dyDescent="0.25">
      <c r="A357" s="81"/>
      <c r="B357" s="149" t="s">
        <v>707</v>
      </c>
      <c r="C357" s="90" t="s">
        <v>455</v>
      </c>
      <c r="D357" s="88" t="s">
        <v>98</v>
      </c>
      <c r="E357" s="89">
        <v>22</v>
      </c>
      <c r="F357" s="124">
        <v>2050000</v>
      </c>
      <c r="G357" s="150">
        <f t="shared" ref="G357" si="40">F357*E357</f>
        <v>45100000</v>
      </c>
      <c r="H357" s="441">
        <f>G357-'[125]Presupuesto - OBRA'!G357</f>
        <v>-53020</v>
      </c>
      <c r="I357" s="456">
        <f>F357/'[125]Presupuesto - OBRA'!F357</f>
        <v>0.99882577067934775</v>
      </c>
      <c r="J357" s="86">
        <f>'Presupuesto Oficial - OBRA'!E357</f>
        <v>22</v>
      </c>
      <c r="K357" s="457">
        <f t="shared" si="36"/>
        <v>0</v>
      </c>
    </row>
    <row r="358" spans="1:11" ht="32.25" customHeight="1" x14ac:dyDescent="0.25">
      <c r="A358" s="81"/>
      <c r="B358" s="154" t="s">
        <v>709</v>
      </c>
      <c r="C358" s="87" t="s">
        <v>456</v>
      </c>
      <c r="D358" s="88"/>
      <c r="E358" s="89"/>
      <c r="F358" s="124"/>
      <c r="G358" s="150">
        <v>0</v>
      </c>
      <c r="H358" s="441">
        <f>G358-'[125]Presupuesto - OBRA'!G358</f>
        <v>0</v>
      </c>
      <c r="I358" s="456" t="e">
        <f>F358/'[125]Presupuesto - OBRA'!F358</f>
        <v>#DIV/0!</v>
      </c>
      <c r="J358" s="86">
        <f>'Presupuesto Oficial - OBRA'!E358</f>
        <v>0</v>
      </c>
      <c r="K358" s="457">
        <f t="shared" si="36"/>
        <v>0</v>
      </c>
    </row>
    <row r="359" spans="1:11" ht="32.25" customHeight="1" x14ac:dyDescent="0.25">
      <c r="A359" s="81"/>
      <c r="B359" s="149" t="s">
        <v>708</v>
      </c>
      <c r="C359" s="90" t="s">
        <v>457</v>
      </c>
      <c r="D359" s="88" t="s">
        <v>98</v>
      </c>
      <c r="E359" s="89">
        <v>2268</v>
      </c>
      <c r="F359" s="124">
        <v>24000</v>
      </c>
      <c r="G359" s="150">
        <f t="shared" ref="G359:G360" si="41">F359*E359</f>
        <v>54432000</v>
      </c>
      <c r="H359" s="441">
        <f>G359-'[125]Presupuesto - OBRA'!G359</f>
        <v>-1837080</v>
      </c>
      <c r="I359" s="456">
        <f>F359/'[125]Presupuesto - OBRA'!F359</f>
        <v>0.96735187424425639</v>
      </c>
      <c r="J359" s="86">
        <f>'Presupuesto Oficial - OBRA'!E359</f>
        <v>2268</v>
      </c>
      <c r="K359" s="457">
        <f t="shared" si="36"/>
        <v>0</v>
      </c>
    </row>
    <row r="360" spans="1:11" ht="32.25" customHeight="1" x14ac:dyDescent="0.25">
      <c r="A360" s="81"/>
      <c r="B360" s="149" t="s">
        <v>710</v>
      </c>
      <c r="C360" s="90" t="s">
        <v>458</v>
      </c>
      <c r="D360" s="88" t="s">
        <v>98</v>
      </c>
      <c r="E360" s="89">
        <v>100</v>
      </c>
      <c r="F360" s="124">
        <v>44000</v>
      </c>
      <c r="G360" s="150">
        <f t="shared" si="41"/>
        <v>4400000</v>
      </c>
      <c r="H360" s="441">
        <f>G360-'[125]Presupuesto - OBRA'!G360</f>
        <v>-83000</v>
      </c>
      <c r="I360" s="456">
        <f>F360/'[125]Presupuesto - OBRA'!F360</f>
        <v>0.9814856123131831</v>
      </c>
      <c r="J360" s="86">
        <f>'Presupuesto Oficial - OBRA'!E360</f>
        <v>100</v>
      </c>
      <c r="K360" s="457">
        <f t="shared" si="36"/>
        <v>0</v>
      </c>
    </row>
    <row r="361" spans="1:11" ht="32.25" customHeight="1" x14ac:dyDescent="0.25">
      <c r="A361" s="81"/>
      <c r="B361" s="154" t="s">
        <v>711</v>
      </c>
      <c r="C361" s="87" t="s">
        <v>459</v>
      </c>
      <c r="D361" s="88"/>
      <c r="E361" s="89"/>
      <c r="F361" s="124"/>
      <c r="G361" s="150">
        <v>0</v>
      </c>
      <c r="H361" s="441">
        <f>G361-'[125]Presupuesto - OBRA'!G361</f>
        <v>0</v>
      </c>
      <c r="I361" s="456" t="e">
        <f>F361/'[125]Presupuesto - OBRA'!F361</f>
        <v>#DIV/0!</v>
      </c>
      <c r="J361" s="86">
        <f>'Presupuesto Oficial - OBRA'!E361</f>
        <v>0</v>
      </c>
      <c r="K361" s="457">
        <f t="shared" si="36"/>
        <v>0</v>
      </c>
    </row>
    <row r="362" spans="1:11" s="113" customFormat="1" ht="81.75" customHeight="1" x14ac:dyDescent="0.25">
      <c r="A362" s="108"/>
      <c r="B362" s="162" t="s">
        <v>712</v>
      </c>
      <c r="C362" s="114" t="s">
        <v>625</v>
      </c>
      <c r="D362" s="110" t="s">
        <v>98</v>
      </c>
      <c r="E362" s="111">
        <v>10</v>
      </c>
      <c r="F362" s="497">
        <v>6800000</v>
      </c>
      <c r="G362" s="161">
        <f t="shared" ref="G362:G364" si="42">F362*E362</f>
        <v>68000000</v>
      </c>
      <c r="H362" s="441">
        <f>G362-'[125]Presupuesto - OBRA'!G362</f>
        <v>-414260</v>
      </c>
      <c r="I362" s="456">
        <f>F362/'[125]Presupuesto - OBRA'!F362</f>
        <v>0.99394482963054775</v>
      </c>
      <c r="J362" s="86">
        <f>'Presupuesto Oficial - OBRA'!E362</f>
        <v>10</v>
      </c>
      <c r="K362" s="457">
        <f t="shared" si="36"/>
        <v>0</v>
      </c>
    </row>
    <row r="363" spans="1:11" ht="32.25" customHeight="1" x14ac:dyDescent="0.25">
      <c r="A363" s="81"/>
      <c r="B363" s="149" t="s">
        <v>713</v>
      </c>
      <c r="C363" s="90" t="s">
        <v>460</v>
      </c>
      <c r="D363" s="88" t="s">
        <v>98</v>
      </c>
      <c r="E363" s="89">
        <v>50</v>
      </c>
      <c r="F363" s="124">
        <v>620000</v>
      </c>
      <c r="G363" s="150">
        <f t="shared" si="42"/>
        <v>31000000</v>
      </c>
      <c r="H363" s="441">
        <f>G363-'[125]Presupuesto - OBRA'!G363</f>
        <v>-466750</v>
      </c>
      <c r="I363" s="456">
        <f>F363/'[125]Presupuesto - OBRA'!F363</f>
        <v>0.98516688250295947</v>
      </c>
      <c r="J363" s="86">
        <f>'Presupuesto Oficial - OBRA'!E363</f>
        <v>50</v>
      </c>
      <c r="K363" s="457">
        <f t="shared" si="36"/>
        <v>0</v>
      </c>
    </row>
    <row r="364" spans="1:11" ht="32.25" customHeight="1" x14ac:dyDescent="0.25">
      <c r="A364" s="81"/>
      <c r="B364" s="149" t="s">
        <v>714</v>
      </c>
      <c r="C364" s="90" t="s">
        <v>461</v>
      </c>
      <c r="D364" s="88" t="s">
        <v>98</v>
      </c>
      <c r="E364" s="89">
        <v>20</v>
      </c>
      <c r="F364" s="124">
        <v>2400000</v>
      </c>
      <c r="G364" s="150">
        <f t="shared" si="42"/>
        <v>48000000</v>
      </c>
      <c r="H364" s="441">
        <f>G364-'[125]Presupuesto - OBRA'!G364</f>
        <v>-168000</v>
      </c>
      <c r="I364" s="456">
        <f>F364/'[125]Presupuesto - OBRA'!F364</f>
        <v>0.99651220727453915</v>
      </c>
      <c r="J364" s="86">
        <f>'Presupuesto Oficial - OBRA'!E364</f>
        <v>20</v>
      </c>
      <c r="K364" s="457">
        <f t="shared" si="36"/>
        <v>0</v>
      </c>
    </row>
    <row r="365" spans="1:11" ht="32.25" customHeight="1" x14ac:dyDescent="0.25">
      <c r="A365" s="81"/>
      <c r="B365" s="498" t="s">
        <v>715</v>
      </c>
      <c r="C365" s="499" t="s">
        <v>462</v>
      </c>
      <c r="D365" s="489"/>
      <c r="E365" s="484"/>
      <c r="F365" s="490"/>
      <c r="G365" s="486">
        <v>0</v>
      </c>
      <c r="H365" s="441">
        <f>G365-'[125]Presupuesto - OBRA'!G365</f>
        <v>0</v>
      </c>
      <c r="I365" s="456" t="e">
        <f>F365/'[125]Presupuesto - OBRA'!F365</f>
        <v>#DIV/0!</v>
      </c>
      <c r="J365" s="86">
        <f>'Presupuesto Oficial - OBRA'!E365</f>
        <v>0</v>
      </c>
      <c r="K365" s="457">
        <f t="shared" si="36"/>
        <v>0</v>
      </c>
    </row>
    <row r="366" spans="1:11" ht="36" customHeight="1" x14ac:dyDescent="0.25">
      <c r="A366" s="81"/>
      <c r="B366" s="465" t="s">
        <v>716</v>
      </c>
      <c r="C366" s="466" t="s">
        <v>463</v>
      </c>
      <c r="D366" s="467" t="s">
        <v>98</v>
      </c>
      <c r="E366" s="468">
        <v>6</v>
      </c>
      <c r="F366" s="469">
        <v>6700000</v>
      </c>
      <c r="G366" s="470">
        <f t="shared" ref="G366:G377" si="43">F366*E366</f>
        <v>40200000</v>
      </c>
      <c r="H366" s="441">
        <f>G366-'[125]Presupuesto - OBRA'!G366</f>
        <v>-484164</v>
      </c>
      <c r="I366" s="456">
        <f>F366/'[125]Presupuesto - OBRA'!F366</f>
        <v>0.98809944822757079</v>
      </c>
      <c r="J366" s="86">
        <f>'Presupuesto Oficial - OBRA'!E366</f>
        <v>6</v>
      </c>
      <c r="K366" s="457">
        <f t="shared" si="36"/>
        <v>0</v>
      </c>
    </row>
    <row r="367" spans="1:11" ht="32.25" customHeight="1" x14ac:dyDescent="0.25">
      <c r="A367" s="81"/>
      <c r="B367" s="149" t="s">
        <v>717</v>
      </c>
      <c r="C367" s="90" t="s">
        <v>464</v>
      </c>
      <c r="D367" s="88" t="s">
        <v>98</v>
      </c>
      <c r="E367" s="89">
        <v>12</v>
      </c>
      <c r="F367" s="124">
        <v>5800000</v>
      </c>
      <c r="G367" s="150">
        <f t="shared" si="43"/>
        <v>69600000</v>
      </c>
      <c r="H367" s="441">
        <f>G367-'[125]Presupuesto - OBRA'!G367</f>
        <v>-733152</v>
      </c>
      <c r="I367" s="456">
        <f>F367/'[125]Presupuesto - OBRA'!F367</f>
        <v>0.98957601103957349</v>
      </c>
      <c r="J367" s="86">
        <f>'Presupuesto Oficial - OBRA'!E367</f>
        <v>12</v>
      </c>
      <c r="K367" s="457">
        <f t="shared" si="36"/>
        <v>0</v>
      </c>
    </row>
    <row r="368" spans="1:11" ht="32.25" customHeight="1" x14ac:dyDescent="0.25">
      <c r="A368" s="81"/>
      <c r="B368" s="149" t="s">
        <v>718</v>
      </c>
      <c r="C368" s="90" t="s">
        <v>465</v>
      </c>
      <c r="D368" s="88" t="s">
        <v>98</v>
      </c>
      <c r="E368" s="89">
        <v>1</v>
      </c>
      <c r="F368" s="124">
        <v>1950000</v>
      </c>
      <c r="G368" s="150">
        <f t="shared" si="43"/>
        <v>1950000</v>
      </c>
      <c r="H368" s="441">
        <f>G368-'[125]Presupuesto - OBRA'!G368</f>
        <v>-50000</v>
      </c>
      <c r="I368" s="456">
        <f>F368/'[125]Presupuesto - OBRA'!F368</f>
        <v>0.97499999999999998</v>
      </c>
      <c r="J368" s="86">
        <f>'Presupuesto Oficial - OBRA'!E368</f>
        <v>1</v>
      </c>
      <c r="K368" s="457">
        <f t="shared" si="36"/>
        <v>0</v>
      </c>
    </row>
    <row r="369" spans="1:11" ht="32.25" customHeight="1" x14ac:dyDescent="0.25">
      <c r="A369" s="81"/>
      <c r="B369" s="149" t="s">
        <v>719</v>
      </c>
      <c r="C369" s="90" t="s">
        <v>466</v>
      </c>
      <c r="D369" s="88" t="s">
        <v>98</v>
      </c>
      <c r="E369" s="89">
        <v>1</v>
      </c>
      <c r="F369" s="124">
        <v>36000000</v>
      </c>
      <c r="G369" s="150">
        <f t="shared" si="43"/>
        <v>36000000</v>
      </c>
      <c r="H369" s="441">
        <f>G369-'[125]Presupuesto - OBRA'!G369</f>
        <v>-345325</v>
      </c>
      <c r="I369" s="456">
        <f>F369/'[125]Presupuesto - OBRA'!F369</f>
        <v>0.99049877804091724</v>
      </c>
      <c r="J369" s="86">
        <f>'Presupuesto Oficial - OBRA'!E369</f>
        <v>1</v>
      </c>
      <c r="K369" s="457">
        <f t="shared" si="36"/>
        <v>0</v>
      </c>
    </row>
    <row r="370" spans="1:11" ht="32.25" customHeight="1" x14ac:dyDescent="0.25">
      <c r="A370" s="81"/>
      <c r="B370" s="149" t="s">
        <v>720</v>
      </c>
      <c r="C370" s="90" t="s">
        <v>467</v>
      </c>
      <c r="D370" s="88" t="s">
        <v>468</v>
      </c>
      <c r="E370" s="89">
        <v>1</v>
      </c>
      <c r="F370" s="124">
        <v>1900000</v>
      </c>
      <c r="G370" s="150">
        <f t="shared" si="43"/>
        <v>1900000</v>
      </c>
      <c r="H370" s="441">
        <f>G370-'[125]Presupuesto - OBRA'!G370</f>
        <v>-25780</v>
      </c>
      <c r="I370" s="456">
        <f>F370/'[125]Presupuesto - OBRA'!F370</f>
        <v>0.98661321646293965</v>
      </c>
      <c r="J370" s="86">
        <f>'Presupuesto Oficial - OBRA'!E370</f>
        <v>1</v>
      </c>
      <c r="K370" s="457">
        <f t="shared" si="36"/>
        <v>0</v>
      </c>
    </row>
    <row r="371" spans="1:11" ht="32.25" customHeight="1" x14ac:dyDescent="0.25">
      <c r="A371" s="81"/>
      <c r="B371" s="149" t="s">
        <v>721</v>
      </c>
      <c r="C371" s="90" t="s">
        <v>626</v>
      </c>
      <c r="D371" s="88" t="s">
        <v>468</v>
      </c>
      <c r="E371" s="89">
        <v>3</v>
      </c>
      <c r="F371" s="124">
        <v>1600000</v>
      </c>
      <c r="G371" s="150">
        <f t="shared" si="43"/>
        <v>4800000</v>
      </c>
      <c r="H371" s="441">
        <f>G371-'[125]Presupuesto - OBRA'!G371</f>
        <v>-135525</v>
      </c>
      <c r="I371" s="456">
        <f>F371/'[125]Presupuesto - OBRA'!F371</f>
        <v>0.97254091510021734</v>
      </c>
      <c r="J371" s="86">
        <f>'Presupuesto Oficial - OBRA'!E371</f>
        <v>3</v>
      </c>
      <c r="K371" s="457">
        <f t="shared" si="36"/>
        <v>0</v>
      </c>
    </row>
    <row r="372" spans="1:11" ht="32.25" customHeight="1" x14ac:dyDescent="0.25">
      <c r="A372" s="81"/>
      <c r="B372" s="149" t="s">
        <v>722</v>
      </c>
      <c r="C372" s="90" t="s">
        <v>469</v>
      </c>
      <c r="D372" s="88" t="s">
        <v>98</v>
      </c>
      <c r="E372" s="89">
        <v>3</v>
      </c>
      <c r="F372" s="124">
        <v>9900000</v>
      </c>
      <c r="G372" s="150">
        <f t="shared" si="43"/>
        <v>29700000</v>
      </c>
      <c r="H372" s="441">
        <f>G372-'[125]Presupuesto - OBRA'!G372</f>
        <v>-183300</v>
      </c>
      <c r="I372" s="456">
        <f>F372/'[125]Presupuesto - OBRA'!F372</f>
        <v>0.99386613928180623</v>
      </c>
      <c r="J372" s="86">
        <f>'Presupuesto Oficial - OBRA'!E372</f>
        <v>3</v>
      </c>
      <c r="K372" s="457">
        <f t="shared" si="36"/>
        <v>0</v>
      </c>
    </row>
    <row r="373" spans="1:11" s="113" customFormat="1" ht="47.25" x14ac:dyDescent="0.25">
      <c r="A373" s="108"/>
      <c r="B373" s="149" t="s">
        <v>723</v>
      </c>
      <c r="C373" s="114" t="s">
        <v>628</v>
      </c>
      <c r="D373" s="110" t="s">
        <v>98</v>
      </c>
      <c r="E373" s="111">
        <v>3</v>
      </c>
      <c r="F373" s="497">
        <v>6900000</v>
      </c>
      <c r="G373" s="161">
        <f t="shared" si="43"/>
        <v>20700000</v>
      </c>
      <c r="H373" s="441">
        <f>G373-'[125]Presupuesto - OBRA'!G373</f>
        <v>-1875</v>
      </c>
      <c r="I373" s="456">
        <f>F373/'[125]Presupuesto - OBRA'!F373</f>
        <v>0.99990942849379583</v>
      </c>
      <c r="J373" s="86">
        <f>'Presupuesto Oficial - OBRA'!E373</f>
        <v>3</v>
      </c>
      <c r="K373" s="457">
        <f t="shared" si="36"/>
        <v>0</v>
      </c>
    </row>
    <row r="374" spans="1:11" s="113" customFormat="1" ht="50.25" customHeight="1" x14ac:dyDescent="0.25">
      <c r="A374" s="108"/>
      <c r="B374" s="149" t="s">
        <v>724</v>
      </c>
      <c r="C374" s="114" t="s">
        <v>630</v>
      </c>
      <c r="D374" s="110" t="s">
        <v>98</v>
      </c>
      <c r="E374" s="111">
        <v>5</v>
      </c>
      <c r="F374" s="497">
        <v>11900000</v>
      </c>
      <c r="G374" s="161">
        <f t="shared" si="43"/>
        <v>59500000</v>
      </c>
      <c r="H374" s="441">
        <f>G374-'[125]Presupuesto - OBRA'!G374</f>
        <v>-45480</v>
      </c>
      <c r="I374" s="456">
        <f>F374/'[125]Presupuesto - OBRA'!F374</f>
        <v>0.99923621406696195</v>
      </c>
      <c r="J374" s="86">
        <f>'Presupuesto Oficial - OBRA'!E374</f>
        <v>5</v>
      </c>
      <c r="K374" s="457">
        <f t="shared" si="36"/>
        <v>0</v>
      </c>
    </row>
    <row r="375" spans="1:11" s="113" customFormat="1" ht="15.75" x14ac:dyDescent="0.25">
      <c r="A375" s="108"/>
      <c r="B375" s="149" t="s">
        <v>725</v>
      </c>
      <c r="C375" s="114" t="s">
        <v>631</v>
      </c>
      <c r="D375" s="110" t="s">
        <v>98</v>
      </c>
      <c r="E375" s="111">
        <v>1</v>
      </c>
      <c r="F375" s="497">
        <v>21500000</v>
      </c>
      <c r="G375" s="161">
        <f t="shared" si="43"/>
        <v>21500000</v>
      </c>
      <c r="H375" s="441">
        <f>G375-'[125]Presupuesto - OBRA'!G375</f>
        <v>-83233</v>
      </c>
      <c r="I375" s="456">
        <f>F375/'[125]Presupuesto - OBRA'!F375</f>
        <v>0.996143626860721</v>
      </c>
      <c r="J375" s="86">
        <f>'Presupuesto Oficial - OBRA'!E375</f>
        <v>1</v>
      </c>
      <c r="K375" s="457">
        <f t="shared" si="36"/>
        <v>0</v>
      </c>
    </row>
    <row r="376" spans="1:11" s="113" customFormat="1" ht="50.25" customHeight="1" x14ac:dyDescent="0.25">
      <c r="A376" s="108"/>
      <c r="B376" s="149" t="s">
        <v>726</v>
      </c>
      <c r="C376" s="114" t="s">
        <v>629</v>
      </c>
      <c r="D376" s="110" t="s">
        <v>98</v>
      </c>
      <c r="E376" s="111">
        <v>20</v>
      </c>
      <c r="F376" s="497">
        <v>750000</v>
      </c>
      <c r="G376" s="161">
        <f t="shared" si="43"/>
        <v>15000000</v>
      </c>
      <c r="H376" s="441">
        <f>G376-'[125]Presupuesto - OBRA'!G376</f>
        <v>-127000</v>
      </c>
      <c r="I376" s="456">
        <f>F376/'[125]Presupuesto - OBRA'!F376</f>
        <v>0.99160441594499904</v>
      </c>
      <c r="J376" s="86">
        <f>'Presupuesto Oficial - OBRA'!E376</f>
        <v>20</v>
      </c>
      <c r="K376" s="457">
        <f t="shared" si="36"/>
        <v>0</v>
      </c>
    </row>
    <row r="377" spans="1:11" s="113" customFormat="1" ht="85.5" customHeight="1" x14ac:dyDescent="0.25">
      <c r="A377" s="108"/>
      <c r="B377" s="149" t="s">
        <v>727</v>
      </c>
      <c r="C377" s="114" t="s">
        <v>728</v>
      </c>
      <c r="D377" s="110" t="s">
        <v>98</v>
      </c>
      <c r="E377" s="111">
        <v>50</v>
      </c>
      <c r="F377" s="497">
        <v>390000</v>
      </c>
      <c r="G377" s="161">
        <f t="shared" si="43"/>
        <v>19500000</v>
      </c>
      <c r="H377" s="441">
        <f>G377-'[125]Presupuesto - OBRA'!G377</f>
        <v>-275750</v>
      </c>
      <c r="I377" s="456">
        <f>F377/'[125]Presupuesto - OBRA'!F377</f>
        <v>0.98605615463383189</v>
      </c>
      <c r="J377" s="86">
        <f>'Presupuesto Oficial - OBRA'!E377</f>
        <v>50</v>
      </c>
      <c r="K377" s="457">
        <f t="shared" si="36"/>
        <v>0</v>
      </c>
    </row>
    <row r="378" spans="1:11" ht="30" customHeight="1" thickBot="1" x14ac:dyDescent="0.3">
      <c r="A378" s="81"/>
      <c r="B378" s="158"/>
      <c r="C378" s="101" t="s">
        <v>470</v>
      </c>
      <c r="D378" s="102"/>
      <c r="E378" s="102"/>
      <c r="F378" s="103"/>
      <c r="G378" s="152">
        <f>SUM(G325:G377)</f>
        <v>2096593900</v>
      </c>
      <c r="H378" s="441">
        <f>G378-'[125]Presupuesto - OBRA'!G378</f>
        <v>-14371562</v>
      </c>
      <c r="I378" s="456" t="e">
        <f>F378/'[125]Presupuesto - OBRA'!F378</f>
        <v>#DIV/0!</v>
      </c>
      <c r="J378" s="86">
        <f>'Presupuesto Oficial - OBRA'!E378</f>
        <v>0</v>
      </c>
      <c r="K378" s="457">
        <f t="shared" si="36"/>
        <v>0</v>
      </c>
    </row>
    <row r="379" spans="1:11" ht="30" customHeight="1" thickTop="1" thickBot="1" x14ac:dyDescent="0.3">
      <c r="A379" s="81"/>
      <c r="B379" s="168"/>
      <c r="C379" s="128"/>
      <c r="D379" s="126"/>
      <c r="E379" s="126"/>
      <c r="F379" s="127"/>
      <c r="G379" s="157"/>
      <c r="H379" s="441">
        <f>G379-'[125]Presupuesto - OBRA'!G379</f>
        <v>0</v>
      </c>
      <c r="J379" s="86">
        <f>'Presupuesto Oficial - OBRA'!E379</f>
        <v>0</v>
      </c>
      <c r="K379" s="457">
        <f t="shared" si="36"/>
        <v>0</v>
      </c>
    </row>
    <row r="380" spans="1:11" ht="30" customHeight="1" x14ac:dyDescent="0.25">
      <c r="A380" s="81"/>
      <c r="B380" s="169"/>
      <c r="C380" s="590" t="s">
        <v>36</v>
      </c>
      <c r="D380" s="591"/>
      <c r="E380" s="592"/>
      <c r="F380" s="170"/>
      <c r="G380" s="171">
        <f>G30+G46+G50+G55+G66+G71+G76+G81+G92+G191+G195+G214+G225+G229+G232+G243+G276+G283+G319+G322+G378</f>
        <v>19934595641.68</v>
      </c>
      <c r="H380" s="441">
        <f>G380-'[125]Presupuesto - OBRA'!G380</f>
        <v>-135063890.47999954</v>
      </c>
      <c r="J380" s="86">
        <f>'Presupuesto Oficial - OBRA'!E380</f>
        <v>0</v>
      </c>
      <c r="K380" s="457">
        <f t="shared" si="36"/>
        <v>0</v>
      </c>
    </row>
    <row r="381" spans="1:11" ht="30" customHeight="1" x14ac:dyDescent="0.25">
      <c r="A381" s="81"/>
      <c r="B381" s="149"/>
      <c r="C381" s="587" t="s">
        <v>37</v>
      </c>
      <c r="D381" s="593"/>
      <c r="E381" s="594"/>
      <c r="F381" s="132">
        <v>0.22</v>
      </c>
      <c r="G381" s="163">
        <f>G380*F381</f>
        <v>4385611041.1696005</v>
      </c>
      <c r="H381" s="441">
        <f>G381-'[125]Presupuesto - OBRA'!G381</f>
        <v>-29714055.905599594</v>
      </c>
      <c r="J381" s="86">
        <f>'Presupuesto Oficial - OBRA'!E381</f>
        <v>0</v>
      </c>
      <c r="K381" s="457">
        <f t="shared" si="36"/>
        <v>0</v>
      </c>
    </row>
    <row r="382" spans="1:11" ht="30" customHeight="1" x14ac:dyDescent="0.25">
      <c r="A382" s="81"/>
      <c r="B382" s="149"/>
      <c r="C382" s="587" t="s">
        <v>38</v>
      </c>
      <c r="D382" s="593"/>
      <c r="E382" s="594"/>
      <c r="F382" s="132">
        <v>0.04</v>
      </c>
      <c r="G382" s="163">
        <f>G380*F382</f>
        <v>797383825.66719997</v>
      </c>
      <c r="H382" s="441">
        <f>G382-'[125]Presupuesto - OBRA'!G382</f>
        <v>-5402555.6191999912</v>
      </c>
      <c r="J382" s="86">
        <f>'Presupuesto Oficial - OBRA'!E382</f>
        <v>0</v>
      </c>
      <c r="K382" s="457">
        <f t="shared" si="36"/>
        <v>0</v>
      </c>
    </row>
    <row r="383" spans="1:11" ht="30" customHeight="1" x14ac:dyDescent="0.25">
      <c r="A383" s="81"/>
      <c r="B383" s="149"/>
      <c r="C383" s="587" t="s">
        <v>39</v>
      </c>
      <c r="D383" s="593"/>
      <c r="E383" s="594"/>
      <c r="F383" s="132">
        <v>0.04</v>
      </c>
      <c r="G383" s="163">
        <f>G380*F383</f>
        <v>797383825.66719997</v>
      </c>
      <c r="H383" s="441">
        <f>G383-'[125]Presupuesto - OBRA'!G383</f>
        <v>-5402555.6191999912</v>
      </c>
      <c r="J383" s="86">
        <f>'Presupuesto Oficial - OBRA'!E383</f>
        <v>0</v>
      </c>
      <c r="K383" s="457">
        <f t="shared" si="36"/>
        <v>0</v>
      </c>
    </row>
    <row r="384" spans="1:11" ht="30" customHeight="1" x14ac:dyDescent="0.25">
      <c r="A384" s="81"/>
      <c r="B384" s="149"/>
      <c r="C384" s="587" t="s">
        <v>40</v>
      </c>
      <c r="D384" s="593"/>
      <c r="E384" s="594"/>
      <c r="F384" s="133"/>
      <c r="G384" s="164">
        <f>SUM(G381:G383)</f>
        <v>5980378692.5040007</v>
      </c>
      <c r="H384" s="441">
        <f>G384-'[125]Presupuesto - OBRA'!G384</f>
        <v>-40519167.1439991</v>
      </c>
      <c r="J384" s="86">
        <f>'Presupuesto Oficial - OBRA'!E384</f>
        <v>0</v>
      </c>
      <c r="K384" s="457">
        <f t="shared" si="36"/>
        <v>0</v>
      </c>
    </row>
    <row r="385" spans="1:11" ht="30" customHeight="1" x14ac:dyDescent="0.25">
      <c r="A385" s="81"/>
      <c r="B385" s="149"/>
      <c r="C385" s="587" t="s">
        <v>772</v>
      </c>
      <c r="D385" s="588"/>
      <c r="E385" s="589"/>
      <c r="F385" s="500">
        <v>0.19</v>
      </c>
      <c r="G385" s="165">
        <f>G383*F385</f>
        <v>151502926.87676799</v>
      </c>
      <c r="H385" s="441">
        <f>G385-'[125]Presupuesto - OBRA'!G385</f>
        <v>-1026485.123232007</v>
      </c>
      <c r="J385" s="86">
        <f>'Presupuesto Oficial - OBRA'!E385</f>
        <v>0</v>
      </c>
      <c r="K385" s="457">
        <f t="shared" si="36"/>
        <v>0</v>
      </c>
    </row>
    <row r="386" spans="1:11" ht="30" customHeight="1" thickBot="1" x14ac:dyDescent="0.3">
      <c r="A386" s="81"/>
      <c r="B386" s="172"/>
      <c r="C386" s="579" t="s">
        <v>773</v>
      </c>
      <c r="D386" s="580"/>
      <c r="E386" s="581"/>
      <c r="F386" s="173"/>
      <c r="G386" s="174">
        <f>G380+G384+G385</f>
        <v>26066477261.060768</v>
      </c>
      <c r="H386" s="441">
        <f>G386-'[125]Presupuesto - OBRA'!G386</f>
        <v>-176609542.93923187</v>
      </c>
      <c r="J386" s="86">
        <f>'Presupuesto Oficial - OBRA'!E386</f>
        <v>0</v>
      </c>
      <c r="K386" s="457">
        <f t="shared" si="36"/>
        <v>0</v>
      </c>
    </row>
    <row r="387" spans="1:11" ht="15.75" customHeight="1" x14ac:dyDescent="0.25">
      <c r="A387" s="81"/>
      <c r="B387" s="81"/>
      <c r="C387" s="115"/>
      <c r="D387" s="81"/>
      <c r="E387" s="81"/>
      <c r="F387" s="93"/>
      <c r="G387" s="93"/>
    </row>
    <row r="388" spans="1:11" ht="15.75" customHeight="1" x14ac:dyDescent="0.25">
      <c r="A388" s="134"/>
      <c r="B388" s="81"/>
      <c r="C388" s="135"/>
      <c r="D388" s="134"/>
      <c r="E388" s="134"/>
      <c r="F388" s="136"/>
      <c r="G388" s="136"/>
    </row>
    <row r="389" spans="1:11" ht="15.75" customHeight="1" x14ac:dyDescent="0.25">
      <c r="A389" s="81"/>
      <c r="B389" s="134"/>
      <c r="C389" s="115"/>
      <c r="D389" s="81"/>
      <c r="E389" s="81"/>
      <c r="F389" s="93"/>
      <c r="G389" s="137"/>
    </row>
    <row r="390" spans="1:11" ht="15.75" customHeight="1" x14ac:dyDescent="0.25">
      <c r="A390" s="81"/>
      <c r="B390" s="81"/>
      <c r="C390" s="115"/>
      <c r="D390" s="81"/>
      <c r="E390" s="81"/>
      <c r="F390" s="93"/>
      <c r="G390" s="137"/>
    </row>
    <row r="391" spans="1:11" ht="15.75" customHeight="1" x14ac:dyDescent="0.25">
      <c r="A391" s="81"/>
      <c r="B391" s="81"/>
      <c r="C391" s="115"/>
      <c r="D391" s="81"/>
      <c r="E391" s="81"/>
      <c r="F391" s="93"/>
      <c r="G391" s="137"/>
    </row>
    <row r="392" spans="1:11" ht="15.75" customHeight="1" x14ac:dyDescent="0.25">
      <c r="A392" s="81"/>
      <c r="B392" s="81"/>
      <c r="C392" s="115"/>
      <c r="D392" s="81"/>
      <c r="E392" s="81"/>
      <c r="F392" s="93"/>
      <c r="G392" s="166"/>
    </row>
    <row r="393" spans="1:11" ht="15.75" customHeight="1" x14ac:dyDescent="0.25">
      <c r="A393" s="81"/>
      <c r="B393" s="81"/>
      <c r="C393" s="115"/>
      <c r="D393" s="81"/>
      <c r="E393" s="81"/>
      <c r="F393" s="93"/>
      <c r="G393" s="166"/>
    </row>
    <row r="394" spans="1:11" ht="15.75" customHeight="1" x14ac:dyDescent="0.25">
      <c r="A394" s="81"/>
      <c r="B394" s="81"/>
      <c r="C394" s="135" t="s">
        <v>1021</v>
      </c>
      <c r="D394" s="81"/>
      <c r="E394" s="501" t="s">
        <v>1022</v>
      </c>
      <c r="F394" s="139"/>
      <c r="G394" s="166"/>
    </row>
    <row r="395" spans="1:11" ht="15.75" customHeight="1" x14ac:dyDescent="0.25">
      <c r="A395" s="81"/>
      <c r="B395" s="81"/>
      <c r="C395" s="115" t="s">
        <v>1023</v>
      </c>
      <c r="D395" s="81"/>
      <c r="E395" s="502" t="s">
        <v>1024</v>
      </c>
      <c r="F395" s="139"/>
      <c r="G395" s="138"/>
    </row>
    <row r="396" spans="1:11" ht="15.75" customHeight="1" x14ac:dyDescent="0.25">
      <c r="A396" s="81"/>
      <c r="B396" s="81"/>
      <c r="C396" s="115" t="s">
        <v>1025</v>
      </c>
      <c r="D396" s="81"/>
      <c r="E396" s="81"/>
      <c r="F396" s="139"/>
      <c r="G396" s="93"/>
    </row>
    <row r="397" spans="1:11" ht="15.75" customHeight="1" x14ac:dyDescent="0.25">
      <c r="A397" s="81"/>
      <c r="B397" s="81"/>
      <c r="C397" s="115"/>
      <c r="D397" s="81"/>
      <c r="E397" s="81"/>
      <c r="F397" s="139"/>
      <c r="G397" s="93"/>
    </row>
    <row r="398" spans="1:11" ht="15.75" customHeight="1" x14ac:dyDescent="0.25">
      <c r="A398" s="81"/>
      <c r="B398" s="81"/>
      <c r="C398" s="115"/>
      <c r="D398" s="81"/>
      <c r="E398" s="81"/>
      <c r="F398" s="139"/>
      <c r="G398" s="93"/>
    </row>
    <row r="399" spans="1:11" ht="15.75" customHeight="1" x14ac:dyDescent="0.25">
      <c r="A399" s="81"/>
      <c r="B399" s="81"/>
      <c r="C399" s="115"/>
      <c r="D399" s="81"/>
      <c r="E399" s="81"/>
      <c r="F399" s="140"/>
      <c r="G399" s="93"/>
    </row>
    <row r="400" spans="1:11" ht="15" customHeight="1" x14ac:dyDescent="0.25">
      <c r="B400" s="81"/>
    </row>
  </sheetData>
  <autoFilter ref="A5:G652" xr:uid="{00000000-0009-0000-0000-000005000000}"/>
  <mergeCells count="9">
    <mergeCell ref="C384:E384"/>
    <mergeCell ref="C385:E385"/>
    <mergeCell ref="C386:E386"/>
    <mergeCell ref="B2:G2"/>
    <mergeCell ref="B4:G4"/>
    <mergeCell ref="C380:E380"/>
    <mergeCell ref="C381:E381"/>
    <mergeCell ref="C382:E382"/>
    <mergeCell ref="C383:E383"/>
  </mergeCells>
  <printOptions horizontalCentered="1"/>
  <pageMargins left="0.7" right="0.7" top="0.75" bottom="0.75" header="0.3" footer="0.3"/>
  <pageSetup paperSize="140" scale="49" fitToHeight="0" orientation="portrait" r:id="rId1"/>
  <colBreaks count="1" manualBreakCount="1">
    <brk id="2" max="39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9BB4-E65C-4742-9F1A-D2769F9DB42C}">
  <dimension ref="A2:H138"/>
  <sheetViews>
    <sheetView topLeftCell="A154" workbookViewId="0">
      <selection activeCell="E128" sqref="E128"/>
    </sheetView>
  </sheetViews>
  <sheetFormatPr baseColWidth="10" defaultColWidth="11" defaultRowHeight="15.75" x14ac:dyDescent="0.25"/>
  <cols>
    <col min="1" max="1" width="11" style="445"/>
    <col min="2" max="2" width="69.625" style="445" customWidth="1"/>
    <col min="3" max="3" width="22.125" style="445" customWidth="1"/>
    <col min="4" max="5" width="22" style="445" customWidth="1"/>
    <col min="6" max="6" width="10.5" style="445" customWidth="1"/>
    <col min="7" max="7" width="16.5" style="445" customWidth="1"/>
    <col min="8" max="16384" width="11" style="445"/>
  </cols>
  <sheetData>
    <row r="2" spans="1:7" x14ac:dyDescent="0.25">
      <c r="B2" s="599" t="s">
        <v>1011</v>
      </c>
      <c r="C2" s="599"/>
    </row>
    <row r="3" spans="1:7" ht="47.25" x14ac:dyDescent="0.25">
      <c r="B3" s="450" t="s">
        <v>1017</v>
      </c>
      <c r="C3" s="451" t="s">
        <v>1018</v>
      </c>
      <c r="D3" s="451" t="s">
        <v>1026</v>
      </c>
    </row>
    <row r="4" spans="1:7" x14ac:dyDescent="0.25">
      <c r="B4" s="551" t="s">
        <v>1012</v>
      </c>
      <c r="C4" s="448">
        <v>650</v>
      </c>
      <c r="D4" s="567">
        <f>F57</f>
        <v>648.65</v>
      </c>
    </row>
    <row r="5" spans="1:7" x14ac:dyDescent="0.25">
      <c r="B5" s="551" t="s">
        <v>1013</v>
      </c>
      <c r="C5" s="448">
        <v>100</v>
      </c>
      <c r="D5" s="557">
        <f>E77</f>
        <v>100</v>
      </c>
    </row>
    <row r="6" spans="1:7" x14ac:dyDescent="0.25">
      <c r="B6" s="551" t="s">
        <v>1014</v>
      </c>
      <c r="C6" s="448">
        <v>150</v>
      </c>
      <c r="D6" s="557">
        <f>G109</f>
        <v>150</v>
      </c>
    </row>
    <row r="7" spans="1:7" x14ac:dyDescent="0.25">
      <c r="B7" s="551" t="s">
        <v>1015</v>
      </c>
      <c r="C7" s="448">
        <v>90</v>
      </c>
      <c r="D7" s="557">
        <f>E120</f>
        <v>90</v>
      </c>
    </row>
    <row r="8" spans="1:7" x14ac:dyDescent="0.25">
      <c r="B8" s="551" t="s">
        <v>1016</v>
      </c>
      <c r="C8" s="448">
        <v>10</v>
      </c>
      <c r="D8" s="557">
        <f>F138</f>
        <v>10</v>
      </c>
    </row>
    <row r="9" spans="1:7" x14ac:dyDescent="0.25">
      <c r="B9" s="450" t="s">
        <v>516</v>
      </c>
      <c r="C9" s="452">
        <f>SUM(C4:C8)</f>
        <v>1000</v>
      </c>
      <c r="D9" s="570">
        <f>ROUND(SUM(D4:D8),2)</f>
        <v>998.65</v>
      </c>
    </row>
    <row r="10" spans="1:7" x14ac:dyDescent="0.25">
      <c r="B10" s="447"/>
    </row>
    <row r="11" spans="1:7" x14ac:dyDescent="0.25">
      <c r="C11" s="446"/>
    </row>
    <row r="12" spans="1:7" s="540" customFormat="1" x14ac:dyDescent="0.25">
      <c r="A12" s="536" t="s">
        <v>1031</v>
      </c>
      <c r="B12" s="540" t="s">
        <v>1012</v>
      </c>
      <c r="D12" s="541" t="s">
        <v>1036</v>
      </c>
      <c r="E12" s="541"/>
      <c r="F12" s="541"/>
    </row>
    <row r="13" spans="1:7" ht="9" customHeight="1" x14ac:dyDescent="0.25">
      <c r="D13" s="532"/>
      <c r="E13" s="532"/>
      <c r="F13" s="532"/>
      <c r="G13" s="532"/>
    </row>
    <row r="14" spans="1:7" x14ac:dyDescent="0.25">
      <c r="A14" s="533" t="s">
        <v>1019</v>
      </c>
      <c r="B14" s="453" t="s">
        <v>1034</v>
      </c>
      <c r="D14" s="542" t="s">
        <v>1035</v>
      </c>
      <c r="E14" s="542"/>
      <c r="F14" s="542"/>
      <c r="G14" s="532"/>
    </row>
    <row r="15" spans="1:7" ht="6.75" customHeight="1" x14ac:dyDescent="0.25">
      <c r="D15" s="532"/>
      <c r="E15" s="532"/>
      <c r="F15" s="532"/>
      <c r="G15" s="532"/>
    </row>
    <row r="16" spans="1:7" x14ac:dyDescent="0.25">
      <c r="B16" s="536" t="s">
        <v>1041</v>
      </c>
      <c r="C16" s="536" t="s">
        <v>1032</v>
      </c>
      <c r="D16" s="1" t="s">
        <v>1033</v>
      </c>
      <c r="E16" s="1"/>
      <c r="F16" s="1"/>
      <c r="G16" s="532"/>
    </row>
    <row r="17" spans="1:6" x14ac:dyDescent="0.25">
      <c r="B17" s="537" t="s">
        <v>1020</v>
      </c>
      <c r="C17" s="538">
        <f>'Presupuesto Oficial - OBRA'!G386</f>
        <v>26243086804</v>
      </c>
      <c r="D17" s="537"/>
      <c r="E17" s="562"/>
      <c r="F17" s="562"/>
    </row>
    <row r="18" spans="1:6" ht="16.5" thickBot="1" x14ac:dyDescent="0.3">
      <c r="B18" s="530" t="s">
        <v>1026</v>
      </c>
      <c r="C18" s="531">
        <f>'Union Temporal OEM'!G386</f>
        <v>26066477261.060768</v>
      </c>
      <c r="D18" s="539">
        <f>ROUND(IF(C18&lt;$C$19,C18/$C$19*400,$C$19/C18*400),2)</f>
        <v>398.65</v>
      </c>
      <c r="E18" s="563"/>
      <c r="F18" s="563"/>
    </row>
    <row r="19" spans="1:6" ht="17.25" thickTop="1" thickBot="1" x14ac:dyDescent="0.3">
      <c r="B19" s="534" t="s">
        <v>1027</v>
      </c>
      <c r="C19" s="535">
        <f>GEOMEAN(C17:C18)</f>
        <v>26154632963.138863</v>
      </c>
      <c r="D19" s="534"/>
      <c r="E19" s="562"/>
      <c r="F19" s="562"/>
    </row>
    <row r="20" spans="1:6" ht="16.5" thickTop="1" x14ac:dyDescent="0.25">
      <c r="C20" s="529"/>
    </row>
    <row r="21" spans="1:6" x14ac:dyDescent="0.25">
      <c r="B21" s="445" t="s">
        <v>1028</v>
      </c>
    </row>
    <row r="22" spans="1:6" x14ac:dyDescent="0.25">
      <c r="B22" s="445" t="s">
        <v>1029</v>
      </c>
    </row>
    <row r="23" spans="1:6" x14ac:dyDescent="0.25">
      <c r="B23" s="453" t="s">
        <v>1042</v>
      </c>
    </row>
    <row r="24" spans="1:6" x14ac:dyDescent="0.25">
      <c r="B24" s="445" t="s">
        <v>1030</v>
      </c>
    </row>
    <row r="26" spans="1:6" x14ac:dyDescent="0.25">
      <c r="A26" s="533" t="s">
        <v>1037</v>
      </c>
      <c r="B26" s="453" t="s">
        <v>1038</v>
      </c>
      <c r="D26" s="542" t="s">
        <v>1039</v>
      </c>
      <c r="E26" s="542"/>
      <c r="F26" s="542"/>
    </row>
    <row r="27" spans="1:6" x14ac:dyDescent="0.25">
      <c r="D27" s="532"/>
      <c r="E27" s="532"/>
      <c r="F27" s="532"/>
    </row>
    <row r="28" spans="1:6" ht="47.25" x14ac:dyDescent="0.25">
      <c r="B28" s="573" t="s">
        <v>1047</v>
      </c>
    </row>
    <row r="30" spans="1:6" x14ac:dyDescent="0.25">
      <c r="B30" s="445" t="s">
        <v>1043</v>
      </c>
    </row>
    <row r="31" spans="1:6" x14ac:dyDescent="0.25">
      <c r="B31" s="445" t="s">
        <v>1044</v>
      </c>
    </row>
    <row r="32" spans="1:6" x14ac:dyDescent="0.25">
      <c r="B32" s="445" t="s">
        <v>1045</v>
      </c>
    </row>
    <row r="33" spans="2:8" x14ac:dyDescent="0.25">
      <c r="B33" s="445" t="s">
        <v>1046</v>
      </c>
    </row>
    <row r="34" spans="2:8" x14ac:dyDescent="0.25">
      <c r="D34" s="532"/>
      <c r="E34" s="532"/>
      <c r="F34" s="532"/>
    </row>
    <row r="35" spans="2:8" ht="31.5" customHeight="1" x14ac:dyDescent="0.25">
      <c r="B35" s="600" t="s">
        <v>1048</v>
      </c>
      <c r="C35" s="600"/>
      <c r="D35" s="543" t="s">
        <v>1049</v>
      </c>
      <c r="E35" s="543"/>
      <c r="F35" s="543"/>
    </row>
    <row r="36" spans="2:8" ht="6.75" customHeight="1" x14ac:dyDescent="0.25">
      <c r="B36" s="573"/>
      <c r="D36" s="532"/>
      <c r="E36" s="532"/>
      <c r="F36" s="532"/>
    </row>
    <row r="37" spans="2:8" ht="31.5" customHeight="1" x14ac:dyDescent="0.25">
      <c r="B37" s="600" t="s">
        <v>1050</v>
      </c>
      <c r="C37" s="600"/>
      <c r="D37" s="532"/>
      <c r="E37" s="532"/>
      <c r="F37" s="532"/>
    </row>
    <row r="38" spans="2:8" ht="6.75" customHeight="1" x14ac:dyDescent="0.25">
      <c r="B38" s="573"/>
      <c r="D38" s="532"/>
      <c r="E38" s="532"/>
      <c r="F38" s="532"/>
    </row>
    <row r="39" spans="2:8" ht="81.75" customHeight="1" x14ac:dyDescent="0.25">
      <c r="B39" s="600" t="s">
        <v>1051</v>
      </c>
      <c r="C39" s="600"/>
      <c r="D39" s="532"/>
      <c r="E39" s="532"/>
      <c r="F39" s="532"/>
    </row>
    <row r="40" spans="2:8" ht="6.75" customHeight="1" x14ac:dyDescent="0.25">
      <c r="B40" s="573"/>
      <c r="D40" s="532"/>
      <c r="E40" s="532"/>
      <c r="F40" s="532"/>
    </row>
    <row r="41" spans="2:8" ht="33" customHeight="1" x14ac:dyDescent="0.25">
      <c r="B41" s="600" t="s">
        <v>1052</v>
      </c>
      <c r="C41" s="600"/>
      <c r="D41" s="532"/>
    </row>
    <row r="42" spans="2:8" x14ac:dyDescent="0.25">
      <c r="B42" s="573"/>
      <c r="D42" s="532"/>
    </row>
    <row r="43" spans="2:8" x14ac:dyDescent="0.25">
      <c r="D43" s="532"/>
    </row>
    <row r="44" spans="2:8" ht="31.5" x14ac:dyDescent="0.25">
      <c r="B44" s="1" t="s">
        <v>1055</v>
      </c>
      <c r="C44" s="536" t="s">
        <v>1040</v>
      </c>
      <c r="D44" s="536" t="s">
        <v>1049</v>
      </c>
      <c r="E44" s="536" t="s">
        <v>1033</v>
      </c>
    </row>
    <row r="45" spans="2:8" x14ac:dyDescent="0.25">
      <c r="B45" s="537" t="str">
        <f>'Presupuesto Oficial - OBRA'!C73</f>
        <v>Impermeabilizacion con Membrana PVC SIKAPLAN Cubiertas</v>
      </c>
      <c r="C45" s="538">
        <f>'Presupuesto Oficial - OBRA'!F73</f>
        <v>70250</v>
      </c>
      <c r="D45" s="537"/>
      <c r="E45" s="537"/>
    </row>
    <row r="46" spans="2:8" ht="16.5" thickBot="1" x14ac:dyDescent="0.3">
      <c r="B46" s="530" t="s">
        <v>1026</v>
      </c>
      <c r="C46" s="531">
        <v>70200</v>
      </c>
      <c r="D46" s="539">
        <f>ABS(C46-$C$47)</f>
        <v>24.995550017658388</v>
      </c>
      <c r="E46" s="544">
        <v>125</v>
      </c>
      <c r="H46" s="569"/>
    </row>
    <row r="47" spans="2:8" ht="17.25" thickTop="1" thickBot="1" x14ac:dyDescent="0.3">
      <c r="B47" s="534" t="s">
        <v>1027</v>
      </c>
      <c r="C47" s="535">
        <f>GEOMEAN(C45:C46)</f>
        <v>70224.995550017658</v>
      </c>
      <c r="D47" s="568"/>
      <c r="E47" s="534"/>
    </row>
    <row r="48" spans="2:8" ht="16.5" thickTop="1" x14ac:dyDescent="0.25">
      <c r="C48" s="529"/>
    </row>
    <row r="50" spans="1:6" ht="31.5" x14ac:dyDescent="0.25">
      <c r="B50" s="1" t="s">
        <v>1056</v>
      </c>
      <c r="C50" s="536" t="s">
        <v>1040</v>
      </c>
      <c r="D50" s="536" t="s">
        <v>1049</v>
      </c>
      <c r="E50" s="536" t="s">
        <v>1033</v>
      </c>
    </row>
    <row r="51" spans="1:6" ht="31.5" x14ac:dyDescent="0.25">
      <c r="B51" s="545" t="s">
        <v>1053</v>
      </c>
      <c r="C51" s="538">
        <f>'Presupuesto Oficial - OBRA'!F193</f>
        <v>565013</v>
      </c>
      <c r="D51" s="537"/>
      <c r="E51" s="537"/>
    </row>
    <row r="52" spans="1:6" ht="16.5" thickBot="1" x14ac:dyDescent="0.3">
      <c r="B52" s="530" t="s">
        <v>1026</v>
      </c>
      <c r="C52" s="531">
        <f>564000</f>
        <v>564000</v>
      </c>
      <c r="D52" s="539">
        <f>ABS(C52-$C$53)</f>
        <v>506.27277294266969</v>
      </c>
      <c r="E52" s="544">
        <v>125</v>
      </c>
    </row>
    <row r="53" spans="1:6" ht="17.25" thickTop="1" thickBot="1" x14ac:dyDescent="0.3">
      <c r="B53" s="534" t="s">
        <v>1027</v>
      </c>
      <c r="C53" s="535">
        <f>GEOMEAN(C51:C52)</f>
        <v>564506.27277294267</v>
      </c>
      <c r="D53" s="534"/>
      <c r="E53" s="534"/>
    </row>
    <row r="54" spans="1:6" ht="16.5" thickTop="1" x14ac:dyDescent="0.25"/>
    <row r="56" spans="1:6" ht="31.5" x14ac:dyDescent="0.25">
      <c r="B56" s="450" t="s">
        <v>1054</v>
      </c>
      <c r="C56" s="451" t="s">
        <v>1034</v>
      </c>
      <c r="D56" s="450" t="s">
        <v>1057</v>
      </c>
      <c r="E56" s="450" t="s">
        <v>1058</v>
      </c>
      <c r="F56" s="450" t="s">
        <v>516</v>
      </c>
    </row>
    <row r="57" spans="1:6" x14ac:dyDescent="0.25">
      <c r="A57" s="453"/>
      <c r="B57" s="546" t="s">
        <v>1026</v>
      </c>
      <c r="C57" s="547">
        <f>D18</f>
        <v>398.65</v>
      </c>
      <c r="D57" s="548">
        <f>E46</f>
        <v>125</v>
      </c>
      <c r="E57" s="548">
        <f>E52</f>
        <v>125</v>
      </c>
      <c r="F57" s="549">
        <f>SUM(C57:E57)</f>
        <v>648.65</v>
      </c>
    </row>
    <row r="60" spans="1:6" x14ac:dyDescent="0.25">
      <c r="A60" s="536" t="s">
        <v>1059</v>
      </c>
      <c r="B60" s="540" t="s">
        <v>1013</v>
      </c>
    </row>
    <row r="63" spans="1:6" x14ac:dyDescent="0.25">
      <c r="A63" s="533" t="s">
        <v>1019</v>
      </c>
      <c r="B63" s="453" t="s">
        <v>1060</v>
      </c>
    </row>
    <row r="65" spans="1:5" ht="16.5" x14ac:dyDescent="0.25">
      <c r="B65" s="598" t="s">
        <v>1061</v>
      </c>
      <c r="C65" s="598"/>
      <c r="D65" s="598"/>
    </row>
    <row r="66" spans="1:5" ht="48.95" customHeight="1" x14ac:dyDescent="0.25">
      <c r="B66" s="601" t="s">
        <v>1062</v>
      </c>
      <c r="C66" s="601"/>
      <c r="D66" s="601"/>
    </row>
    <row r="68" spans="1:5" ht="16.5" x14ac:dyDescent="0.25">
      <c r="B68" s="554" t="s">
        <v>1063</v>
      </c>
    </row>
    <row r="69" spans="1:5" ht="16.5" x14ac:dyDescent="0.25">
      <c r="B69" s="555" t="s">
        <v>1064</v>
      </c>
    </row>
    <row r="70" spans="1:5" ht="16.5" x14ac:dyDescent="0.25">
      <c r="B70" s="555" t="s">
        <v>1065</v>
      </c>
    </row>
    <row r="71" spans="1:5" ht="38.1" customHeight="1" x14ac:dyDescent="0.25">
      <c r="B71" s="601" t="s">
        <v>1066</v>
      </c>
      <c r="C71" s="601"/>
      <c r="D71" s="601"/>
    </row>
    <row r="72" spans="1:5" ht="39" customHeight="1" x14ac:dyDescent="0.25">
      <c r="B72" s="602" t="s">
        <v>1067</v>
      </c>
      <c r="C72" s="602"/>
      <c r="D72" s="602"/>
    </row>
    <row r="73" spans="1:5" ht="48" customHeight="1" x14ac:dyDescent="0.25">
      <c r="B73" s="601" t="s">
        <v>1069</v>
      </c>
      <c r="C73" s="601"/>
      <c r="D73" s="601"/>
    </row>
    <row r="74" spans="1:5" ht="39" customHeight="1" x14ac:dyDescent="0.25">
      <c r="B74" s="602" t="s">
        <v>1068</v>
      </c>
      <c r="C74" s="602"/>
      <c r="D74" s="602"/>
    </row>
    <row r="76" spans="1:5" ht="31.5" x14ac:dyDescent="0.25">
      <c r="B76" s="450" t="s">
        <v>1054</v>
      </c>
      <c r="C76" s="451" t="s">
        <v>1070</v>
      </c>
      <c r="D76" s="556" t="s">
        <v>1071</v>
      </c>
      <c r="E76" s="556" t="s">
        <v>1033</v>
      </c>
    </row>
    <row r="77" spans="1:5" ht="47.25" x14ac:dyDescent="0.25">
      <c r="B77" s="552" t="s">
        <v>1026</v>
      </c>
      <c r="C77" s="558" t="s">
        <v>1072</v>
      </c>
      <c r="D77" s="559" t="s">
        <v>1116</v>
      </c>
      <c r="E77" s="449">
        <v>100</v>
      </c>
    </row>
    <row r="80" spans="1:5" x14ac:dyDescent="0.25">
      <c r="A80" s="536" t="s">
        <v>1073</v>
      </c>
      <c r="B80" s="540" t="s">
        <v>1074</v>
      </c>
    </row>
    <row r="82" spans="1:4" x14ac:dyDescent="0.25">
      <c r="A82" s="533" t="s">
        <v>1019</v>
      </c>
      <c r="B82" s="453" t="s">
        <v>1075</v>
      </c>
    </row>
    <row r="84" spans="1:4" ht="35.1" customHeight="1" x14ac:dyDescent="0.25">
      <c r="B84" s="603" t="s">
        <v>1076</v>
      </c>
      <c r="C84" s="603"/>
      <c r="D84" s="603"/>
    </row>
    <row r="85" spans="1:4" ht="6" customHeight="1" x14ac:dyDescent="0.25">
      <c r="B85" s="571"/>
      <c r="C85" s="14"/>
      <c r="D85" s="14"/>
    </row>
    <row r="86" spans="1:4" ht="36" customHeight="1" x14ac:dyDescent="0.25">
      <c r="B86" s="604" t="s">
        <v>1077</v>
      </c>
      <c r="C86" s="604"/>
      <c r="D86" s="604"/>
    </row>
    <row r="87" spans="1:4" ht="6.95" customHeight="1" x14ac:dyDescent="0.25">
      <c r="B87" s="572"/>
      <c r="C87" s="14"/>
      <c r="D87" s="14"/>
    </row>
    <row r="88" spans="1:4" ht="42" customHeight="1" x14ac:dyDescent="0.25">
      <c r="B88" s="605" t="s">
        <v>1078</v>
      </c>
      <c r="C88" s="605"/>
      <c r="D88" s="605"/>
    </row>
    <row r="89" spans="1:4" ht="6.95" customHeight="1" x14ac:dyDescent="0.25">
      <c r="B89" s="571"/>
      <c r="C89" s="14"/>
      <c r="D89" s="14"/>
    </row>
    <row r="90" spans="1:4" ht="35.1" customHeight="1" x14ac:dyDescent="0.25">
      <c r="B90" s="604" t="s">
        <v>1079</v>
      </c>
      <c r="C90" s="604"/>
      <c r="D90" s="604"/>
    </row>
    <row r="91" spans="1:4" ht="6.95" customHeight="1" x14ac:dyDescent="0.25">
      <c r="B91" s="571"/>
      <c r="C91" s="14"/>
      <c r="D91" s="14"/>
    </row>
    <row r="92" spans="1:4" ht="33" customHeight="1" x14ac:dyDescent="0.25">
      <c r="B92" s="605" t="s">
        <v>1080</v>
      </c>
      <c r="C92" s="605"/>
      <c r="D92" s="605"/>
    </row>
    <row r="93" spans="1:4" ht="6.95" customHeight="1" x14ac:dyDescent="0.25">
      <c r="B93" s="571"/>
      <c r="C93" s="14"/>
      <c r="D93" s="14"/>
    </row>
    <row r="94" spans="1:4" ht="42" customHeight="1" x14ac:dyDescent="0.25">
      <c r="B94" s="605" t="s">
        <v>1081</v>
      </c>
      <c r="C94" s="605"/>
      <c r="D94" s="605"/>
    </row>
    <row r="95" spans="1:4" ht="9" customHeight="1" x14ac:dyDescent="0.25">
      <c r="B95" s="571"/>
      <c r="C95" s="14"/>
      <c r="D95" s="14"/>
    </row>
    <row r="96" spans="1:4" ht="35.1" customHeight="1" x14ac:dyDescent="0.25">
      <c r="B96" s="601" t="s">
        <v>1082</v>
      </c>
      <c r="C96" s="601"/>
      <c r="D96" s="601"/>
    </row>
    <row r="97" spans="1:7" ht="8.1" customHeight="1" x14ac:dyDescent="0.25">
      <c r="B97" s="571"/>
      <c r="C97" s="14"/>
      <c r="D97" s="14"/>
    </row>
    <row r="98" spans="1:7" ht="16.5" x14ac:dyDescent="0.25">
      <c r="B98" s="601" t="s">
        <v>1083</v>
      </c>
      <c r="C98" s="601"/>
      <c r="D98" s="14"/>
    </row>
    <row r="99" spans="1:7" ht="16.5" x14ac:dyDescent="0.25">
      <c r="B99" s="560" t="s">
        <v>1084</v>
      </c>
      <c r="C99" s="573"/>
      <c r="D99" s="573"/>
    </row>
    <row r="100" spans="1:7" ht="16.5" x14ac:dyDescent="0.25">
      <c r="B100" s="560" t="s">
        <v>1085</v>
      </c>
      <c r="C100" s="573"/>
      <c r="D100" s="573"/>
    </row>
    <row r="101" spans="1:7" ht="33" x14ac:dyDescent="0.25">
      <c r="B101" s="560" t="s">
        <v>1086</v>
      </c>
      <c r="C101" s="573"/>
      <c r="D101" s="573"/>
    </row>
    <row r="102" spans="1:7" ht="16.5" x14ac:dyDescent="0.25">
      <c r="B102" s="553" t="s">
        <v>1087</v>
      </c>
    </row>
    <row r="103" spans="1:7" ht="16.5" x14ac:dyDescent="0.25">
      <c r="B103" s="555" t="s">
        <v>1088</v>
      </c>
    </row>
    <row r="104" spans="1:7" ht="16.5" x14ac:dyDescent="0.25">
      <c r="B104" s="555" t="s">
        <v>1089</v>
      </c>
    </row>
    <row r="105" spans="1:7" ht="16.5" x14ac:dyDescent="0.25">
      <c r="B105" s="555" t="s">
        <v>1090</v>
      </c>
    </row>
    <row r="108" spans="1:7" ht="31.5" x14ac:dyDescent="0.25">
      <c r="B108" s="450" t="s">
        <v>1054</v>
      </c>
      <c r="C108" s="451" t="s">
        <v>1091</v>
      </c>
      <c r="D108" s="451" t="s">
        <v>1092</v>
      </c>
      <c r="E108" s="451" t="s">
        <v>1094</v>
      </c>
      <c r="F108" s="451" t="s">
        <v>1071</v>
      </c>
      <c r="G108" s="556" t="s">
        <v>1033</v>
      </c>
    </row>
    <row r="109" spans="1:7" ht="204.75" x14ac:dyDescent="0.25">
      <c r="B109" s="552" t="s">
        <v>1026</v>
      </c>
      <c r="C109" s="561" t="s">
        <v>1093</v>
      </c>
      <c r="D109" s="561" t="s">
        <v>1119</v>
      </c>
      <c r="E109" s="561" t="s">
        <v>1120</v>
      </c>
      <c r="F109" s="559" t="s">
        <v>1121</v>
      </c>
      <c r="G109" s="559">
        <v>150</v>
      </c>
    </row>
    <row r="112" spans="1:7" x14ac:dyDescent="0.25">
      <c r="A112" s="536" t="s">
        <v>1095</v>
      </c>
      <c r="B112" s="540" t="s">
        <v>1015</v>
      </c>
    </row>
    <row r="114" spans="1:5" ht="72.95" customHeight="1" x14ac:dyDescent="0.25">
      <c r="B114" s="606" t="s">
        <v>1096</v>
      </c>
      <c r="C114" s="606"/>
      <c r="D114" s="606"/>
    </row>
    <row r="115" spans="1:5" ht="78" customHeight="1" x14ac:dyDescent="0.25">
      <c r="B115" s="606" t="s">
        <v>1097</v>
      </c>
      <c r="C115" s="606"/>
      <c r="D115" s="606"/>
    </row>
    <row r="116" spans="1:5" ht="95.1" customHeight="1" x14ac:dyDescent="0.25">
      <c r="B116" s="606" t="s">
        <v>1098</v>
      </c>
      <c r="C116" s="606"/>
      <c r="D116" s="606"/>
    </row>
    <row r="119" spans="1:5" x14ac:dyDescent="0.25">
      <c r="B119" s="450" t="s">
        <v>1054</v>
      </c>
      <c r="C119" s="451" t="s">
        <v>1015</v>
      </c>
      <c r="D119" s="556" t="s">
        <v>1071</v>
      </c>
      <c r="E119" s="556" t="s">
        <v>1033</v>
      </c>
    </row>
    <row r="120" spans="1:5" ht="94.5" x14ac:dyDescent="0.25">
      <c r="B120" s="552" t="s">
        <v>1026</v>
      </c>
      <c r="C120" s="558" t="s">
        <v>1117</v>
      </c>
      <c r="D120" s="559" t="s">
        <v>1118</v>
      </c>
      <c r="E120" s="449">
        <v>90</v>
      </c>
    </row>
    <row r="123" spans="1:5" x14ac:dyDescent="0.25">
      <c r="A123" s="536" t="s">
        <v>1099</v>
      </c>
      <c r="B123" s="540" t="s">
        <v>1016</v>
      </c>
    </row>
    <row r="125" spans="1:5" ht="68.099999999999994" customHeight="1" x14ac:dyDescent="0.25">
      <c r="B125" s="606" t="s">
        <v>1100</v>
      </c>
      <c r="C125" s="606"/>
      <c r="D125" s="606"/>
    </row>
    <row r="126" spans="1:5" ht="60.95" customHeight="1" x14ac:dyDescent="0.25">
      <c r="B126" s="606" t="s">
        <v>1101</v>
      </c>
      <c r="C126" s="606"/>
      <c r="D126" s="606"/>
    </row>
    <row r="127" spans="1:5" ht="44.1" customHeight="1" x14ac:dyDescent="0.25">
      <c r="B127" s="606" t="s">
        <v>1102</v>
      </c>
      <c r="C127" s="606"/>
      <c r="D127" s="606"/>
    </row>
    <row r="128" spans="1:5" ht="54.95" customHeight="1" x14ac:dyDescent="0.25">
      <c r="B128" s="606" t="s">
        <v>1103</v>
      </c>
      <c r="C128" s="606"/>
      <c r="D128" s="606"/>
    </row>
    <row r="129" spans="2:6" ht="49.5" x14ac:dyDescent="0.25">
      <c r="B129" s="564" t="s">
        <v>1104</v>
      </c>
      <c r="C129" s="564" t="s">
        <v>1105</v>
      </c>
    </row>
    <row r="130" spans="2:6" ht="16.5" x14ac:dyDescent="0.25">
      <c r="B130" s="565" t="s">
        <v>1106</v>
      </c>
      <c r="C130" s="565">
        <v>1</v>
      </c>
    </row>
    <row r="131" spans="2:6" ht="16.5" x14ac:dyDescent="0.25">
      <c r="B131" s="565" t="s">
        <v>1107</v>
      </c>
      <c r="C131" s="565">
        <v>2</v>
      </c>
    </row>
    <row r="132" spans="2:6" ht="16.5" x14ac:dyDescent="0.25">
      <c r="B132" s="565" t="s">
        <v>1108</v>
      </c>
      <c r="C132" s="565">
        <v>3</v>
      </c>
    </row>
    <row r="133" spans="2:6" ht="16.5" x14ac:dyDescent="0.25">
      <c r="B133" s="565" t="s">
        <v>1109</v>
      </c>
      <c r="C133" s="565">
        <v>4</v>
      </c>
    </row>
    <row r="134" spans="2:6" ht="16.5" x14ac:dyDescent="0.25">
      <c r="B134" s="565" t="s">
        <v>1110</v>
      </c>
      <c r="C134" s="565">
        <v>5</v>
      </c>
    </row>
    <row r="135" spans="2:6" ht="16.5" x14ac:dyDescent="0.25">
      <c r="B135" s="566"/>
      <c r="C135" s="566"/>
    </row>
    <row r="137" spans="2:6" ht="31.5" x14ac:dyDescent="0.25">
      <c r="B137" s="450" t="s">
        <v>1054</v>
      </c>
      <c r="C137" s="451" t="s">
        <v>1112</v>
      </c>
      <c r="D137" s="451" t="s">
        <v>1111</v>
      </c>
      <c r="E137" s="451" t="s">
        <v>1071</v>
      </c>
      <c r="F137" s="556" t="s">
        <v>1033</v>
      </c>
    </row>
    <row r="138" spans="2:6" ht="110.25" x14ac:dyDescent="0.25">
      <c r="B138" s="552" t="s">
        <v>1026</v>
      </c>
      <c r="C138" s="558" t="s">
        <v>1113</v>
      </c>
      <c r="D138" s="558" t="s">
        <v>1114</v>
      </c>
      <c r="E138" s="558" t="s">
        <v>1115</v>
      </c>
      <c r="F138" s="449">
        <v>10</v>
      </c>
    </row>
  </sheetData>
  <mergeCells count="26">
    <mergeCell ref="B127:D127"/>
    <mergeCell ref="B128:D128"/>
    <mergeCell ref="B98:C98"/>
    <mergeCell ref="B114:D114"/>
    <mergeCell ref="B115:D115"/>
    <mergeCell ref="B116:D116"/>
    <mergeCell ref="B125:D125"/>
    <mergeCell ref="B126:D126"/>
    <mergeCell ref="B96:D96"/>
    <mergeCell ref="B66:D66"/>
    <mergeCell ref="B71:D71"/>
    <mergeCell ref="B72:D72"/>
    <mergeCell ref="B73:D73"/>
    <mergeCell ref="B74:D74"/>
    <mergeCell ref="B84:D84"/>
    <mergeCell ref="B86:D86"/>
    <mergeCell ref="B88:D88"/>
    <mergeCell ref="B90:D90"/>
    <mergeCell ref="B92:D92"/>
    <mergeCell ref="B94:D94"/>
    <mergeCell ref="B65:D65"/>
    <mergeCell ref="B2:C2"/>
    <mergeCell ref="B35:C35"/>
    <mergeCell ref="B37:C37"/>
    <mergeCell ref="B39:C39"/>
    <mergeCell ref="B41:C41"/>
  </mergeCells>
  <hyperlinks>
    <hyperlink ref="B73" r:id="rId1" display="http://www.cancilleria.gov.co/tramites_servicios/visas/categorias/negocios" xr:uid="{B0C4D9DC-A85E-DE4C-B5E6-CF6E3A803B0A}"/>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K100"/>
  <sheetViews>
    <sheetView showGridLines="0" topLeftCell="A32" workbookViewId="0"/>
  </sheetViews>
  <sheetFormatPr baseColWidth="10" defaultColWidth="12.625" defaultRowHeight="15" customHeight="1" x14ac:dyDescent="0.25"/>
  <cols>
    <col min="1" max="1" width="11" customWidth="1"/>
    <col min="2" max="2" width="28" customWidth="1"/>
    <col min="3" max="3" width="4.875" customWidth="1"/>
    <col min="4" max="4" width="9.5" customWidth="1"/>
    <col min="5" max="5" width="9.875" customWidth="1"/>
    <col min="6" max="6" width="10.125" customWidth="1"/>
    <col min="7" max="7" width="13.875" customWidth="1"/>
    <col min="8" max="8" width="16.625" customWidth="1"/>
    <col min="9" max="9" width="12.375" customWidth="1"/>
    <col min="10" max="10" width="13.5" customWidth="1"/>
    <col min="11" max="11" width="11" customWidth="1"/>
  </cols>
  <sheetData>
    <row r="1" spans="1:11" ht="13.5" customHeight="1" x14ac:dyDescent="0.3">
      <c r="A1" s="22"/>
      <c r="B1" s="22"/>
      <c r="C1" s="22"/>
      <c r="D1" s="22"/>
      <c r="E1" s="22"/>
      <c r="F1" s="22"/>
      <c r="G1" s="22"/>
      <c r="H1" s="22"/>
      <c r="I1" s="22"/>
      <c r="J1" s="22"/>
      <c r="K1" s="22"/>
    </row>
    <row r="2" spans="1:11" ht="13.5" customHeight="1" x14ac:dyDescent="0.3">
      <c r="A2" s="22"/>
      <c r="B2" s="22"/>
      <c r="C2" s="22"/>
      <c r="D2" s="22"/>
      <c r="E2" s="22"/>
      <c r="F2" s="22"/>
      <c r="G2" s="22"/>
      <c r="H2" s="22"/>
      <c r="I2" s="22"/>
      <c r="J2" s="22"/>
      <c r="K2" s="22"/>
    </row>
    <row r="3" spans="1:11" ht="29.25" customHeight="1" x14ac:dyDescent="0.25">
      <c r="A3" s="23"/>
      <c r="B3" s="23"/>
      <c r="C3" s="23"/>
      <c r="D3" s="23"/>
      <c r="E3" s="24" t="s">
        <v>471</v>
      </c>
      <c r="F3" s="23"/>
      <c r="G3" s="23"/>
      <c r="H3" s="23"/>
      <c r="I3" s="23"/>
      <c r="J3" s="23"/>
      <c r="K3" s="23"/>
    </row>
    <row r="4" spans="1:11" ht="9.75" customHeight="1" x14ac:dyDescent="0.3">
      <c r="A4" s="22"/>
      <c r="B4" s="22"/>
      <c r="C4" s="22"/>
      <c r="D4" s="22"/>
      <c r="E4" s="22"/>
      <c r="F4" s="22"/>
      <c r="G4" s="22"/>
      <c r="H4" s="22"/>
      <c r="I4" s="22"/>
      <c r="J4" s="22"/>
      <c r="K4" s="22"/>
    </row>
    <row r="5" spans="1:11" ht="30" customHeight="1" x14ac:dyDescent="0.25">
      <c r="A5" s="25"/>
      <c r="B5" s="26" t="s">
        <v>472</v>
      </c>
      <c r="C5" s="26" t="s">
        <v>473</v>
      </c>
      <c r="D5" s="27" t="s">
        <v>474</v>
      </c>
      <c r="E5" s="27" t="s">
        <v>475</v>
      </c>
      <c r="F5" s="27" t="s">
        <v>476</v>
      </c>
      <c r="G5" s="27" t="s">
        <v>477</v>
      </c>
      <c r="H5" s="27" t="s">
        <v>478</v>
      </c>
      <c r="I5" s="25"/>
      <c r="J5" s="25"/>
      <c r="K5" s="25"/>
    </row>
    <row r="6" spans="1:11" ht="21" customHeight="1" x14ac:dyDescent="0.25">
      <c r="A6" s="25"/>
      <c r="B6" s="28" t="s">
        <v>479</v>
      </c>
      <c r="C6" s="29"/>
      <c r="D6" s="30"/>
      <c r="E6" s="30"/>
      <c r="F6" s="30"/>
      <c r="G6" s="31"/>
      <c r="H6" s="31"/>
      <c r="I6" s="25"/>
      <c r="J6" s="25"/>
      <c r="K6" s="25"/>
    </row>
    <row r="7" spans="1:11" ht="21" customHeight="1" x14ac:dyDescent="0.25">
      <c r="A7" s="25"/>
      <c r="B7" s="32" t="s">
        <v>480</v>
      </c>
      <c r="C7" s="25"/>
      <c r="D7" s="33"/>
      <c r="E7" s="33"/>
      <c r="F7" s="33"/>
      <c r="G7" s="33"/>
      <c r="H7" s="31"/>
      <c r="I7" s="25"/>
      <c r="J7" s="25"/>
      <c r="K7" s="25"/>
    </row>
    <row r="8" spans="1:11" ht="18" customHeight="1" x14ac:dyDescent="0.25">
      <c r="A8" s="34"/>
      <c r="B8" s="35" t="s">
        <v>481</v>
      </c>
      <c r="C8" s="36">
        <v>1</v>
      </c>
      <c r="D8" s="37">
        <v>0.5</v>
      </c>
      <c r="E8" s="36">
        <v>12</v>
      </c>
      <c r="F8" s="36">
        <f t="shared" ref="F8:F16" si="0">+E8*D8*C8</f>
        <v>6</v>
      </c>
      <c r="G8" s="38">
        <v>6000000</v>
      </c>
      <c r="H8" s="38">
        <f t="shared" ref="H8:H16" si="1">+ROUND(G8*F8,0)</f>
        <v>36000000</v>
      </c>
      <c r="I8" s="39"/>
      <c r="J8" s="40"/>
      <c r="K8" s="34"/>
    </row>
    <row r="9" spans="1:11" ht="18" customHeight="1" x14ac:dyDescent="0.25">
      <c r="A9" s="34"/>
      <c r="B9" s="35" t="s">
        <v>482</v>
      </c>
      <c r="C9" s="36">
        <v>1</v>
      </c>
      <c r="D9" s="37">
        <v>1</v>
      </c>
      <c r="E9" s="36">
        <f>+E8</f>
        <v>12</v>
      </c>
      <c r="F9" s="36">
        <f t="shared" si="0"/>
        <v>12</v>
      </c>
      <c r="G9" s="38">
        <v>4500000</v>
      </c>
      <c r="H9" s="38">
        <f t="shared" si="1"/>
        <v>54000000</v>
      </c>
      <c r="I9" s="34"/>
      <c r="J9" s="40"/>
      <c r="K9" s="34"/>
    </row>
    <row r="10" spans="1:11" ht="18" customHeight="1" x14ac:dyDescent="0.25">
      <c r="A10" s="34"/>
      <c r="B10" s="35" t="s">
        <v>483</v>
      </c>
      <c r="C10" s="36">
        <v>1</v>
      </c>
      <c r="D10" s="37">
        <v>1</v>
      </c>
      <c r="E10" s="36">
        <v>11</v>
      </c>
      <c r="F10" s="36">
        <f t="shared" si="0"/>
        <v>11</v>
      </c>
      <c r="G10" s="38">
        <v>4000000</v>
      </c>
      <c r="H10" s="38">
        <f t="shared" si="1"/>
        <v>44000000</v>
      </c>
      <c r="I10" s="34"/>
      <c r="J10" s="40"/>
      <c r="K10" s="34"/>
    </row>
    <row r="11" spans="1:11" ht="18" customHeight="1" x14ac:dyDescent="0.25">
      <c r="A11" s="34"/>
      <c r="B11" s="35" t="s">
        <v>484</v>
      </c>
      <c r="C11" s="36">
        <v>1</v>
      </c>
      <c r="D11" s="37">
        <v>1</v>
      </c>
      <c r="E11" s="36">
        <f t="shared" ref="E11:E12" si="2">+E10</f>
        <v>11</v>
      </c>
      <c r="F11" s="36">
        <f t="shared" si="0"/>
        <v>11</v>
      </c>
      <c r="G11" s="38">
        <v>4000000</v>
      </c>
      <c r="H11" s="38">
        <f t="shared" si="1"/>
        <v>44000000</v>
      </c>
      <c r="I11" s="34"/>
      <c r="J11" s="40"/>
      <c r="K11" s="34"/>
    </row>
    <row r="12" spans="1:11" ht="18" customHeight="1" x14ac:dyDescent="0.25">
      <c r="A12" s="34"/>
      <c r="B12" s="35" t="s">
        <v>485</v>
      </c>
      <c r="C12" s="36">
        <v>1</v>
      </c>
      <c r="D12" s="37">
        <v>1</v>
      </c>
      <c r="E12" s="36">
        <f t="shared" si="2"/>
        <v>11</v>
      </c>
      <c r="F12" s="36">
        <f t="shared" si="0"/>
        <v>11</v>
      </c>
      <c r="G12" s="38">
        <v>4000000</v>
      </c>
      <c r="H12" s="38">
        <f t="shared" si="1"/>
        <v>44000000</v>
      </c>
      <c r="I12" s="34"/>
      <c r="J12" s="40"/>
      <c r="K12" s="34"/>
    </row>
    <row r="13" spans="1:11" ht="18" customHeight="1" x14ac:dyDescent="0.25">
      <c r="A13" s="34"/>
      <c r="B13" s="35" t="s">
        <v>486</v>
      </c>
      <c r="C13" s="36">
        <v>1</v>
      </c>
      <c r="D13" s="37">
        <v>1</v>
      </c>
      <c r="E13" s="36">
        <v>10</v>
      </c>
      <c r="F13" s="36">
        <f t="shared" si="0"/>
        <v>10</v>
      </c>
      <c r="G13" s="38">
        <v>4000000</v>
      </c>
      <c r="H13" s="38">
        <f t="shared" si="1"/>
        <v>40000000</v>
      </c>
      <c r="I13" s="34"/>
      <c r="J13" s="40"/>
      <c r="K13" s="34"/>
    </row>
    <row r="14" spans="1:11" ht="18" customHeight="1" x14ac:dyDescent="0.25">
      <c r="A14" s="34"/>
      <c r="B14" s="35" t="s">
        <v>487</v>
      </c>
      <c r="C14" s="36">
        <v>1</v>
      </c>
      <c r="D14" s="37">
        <v>1</v>
      </c>
      <c r="E14" s="36">
        <f>+E9</f>
        <v>12</v>
      </c>
      <c r="F14" s="36">
        <f t="shared" si="0"/>
        <v>12</v>
      </c>
      <c r="G14" s="38">
        <v>2500000</v>
      </c>
      <c r="H14" s="38">
        <f t="shared" si="1"/>
        <v>30000000</v>
      </c>
      <c r="I14" s="34"/>
      <c r="J14" s="40"/>
      <c r="K14" s="34"/>
    </row>
    <row r="15" spans="1:11" ht="18" customHeight="1" x14ac:dyDescent="0.25">
      <c r="A15" s="34"/>
      <c r="B15" s="35" t="s">
        <v>488</v>
      </c>
      <c r="C15" s="36">
        <v>1</v>
      </c>
      <c r="D15" s="37">
        <v>1</v>
      </c>
      <c r="E15" s="36">
        <f t="shared" ref="E15:E16" si="3">+E14</f>
        <v>12</v>
      </c>
      <c r="F15" s="36">
        <f t="shared" si="0"/>
        <v>12</v>
      </c>
      <c r="G15" s="38">
        <v>2500000</v>
      </c>
      <c r="H15" s="38">
        <f t="shared" si="1"/>
        <v>30000000</v>
      </c>
      <c r="I15" s="34"/>
      <c r="J15" s="40"/>
      <c r="K15" s="34"/>
    </row>
    <row r="16" spans="1:11" ht="18" customHeight="1" x14ac:dyDescent="0.25">
      <c r="A16" s="34"/>
      <c r="B16" s="35" t="s">
        <v>489</v>
      </c>
      <c r="C16" s="36">
        <v>2</v>
      </c>
      <c r="D16" s="37">
        <v>1</v>
      </c>
      <c r="E16" s="36">
        <f t="shared" si="3"/>
        <v>12</v>
      </c>
      <c r="F16" s="36">
        <f t="shared" si="0"/>
        <v>24</v>
      </c>
      <c r="G16" s="38">
        <v>2000000</v>
      </c>
      <c r="H16" s="38">
        <f t="shared" si="1"/>
        <v>48000000</v>
      </c>
      <c r="I16" s="34"/>
      <c r="J16" s="40"/>
      <c r="K16" s="34"/>
    </row>
    <row r="17" spans="1:11" ht="18" customHeight="1" x14ac:dyDescent="0.25">
      <c r="A17" s="34"/>
      <c r="B17" s="41" t="s">
        <v>490</v>
      </c>
      <c r="C17" s="36"/>
      <c r="D17" s="37"/>
      <c r="E17" s="36"/>
      <c r="F17" s="36"/>
      <c r="G17" s="38"/>
      <c r="H17" s="42"/>
      <c r="I17" s="34"/>
      <c r="J17" s="40"/>
      <c r="K17" s="34"/>
    </row>
    <row r="18" spans="1:11" ht="18" customHeight="1" x14ac:dyDescent="0.25">
      <c r="A18" s="34"/>
      <c r="B18" s="35" t="s">
        <v>491</v>
      </c>
      <c r="C18" s="36">
        <v>1</v>
      </c>
      <c r="D18" s="37">
        <v>0.25</v>
      </c>
      <c r="E18" s="36">
        <f>+E16</f>
        <v>12</v>
      </c>
      <c r="F18" s="36">
        <f t="shared" ref="F18:F22" si="4">+E18*D18*C18</f>
        <v>3</v>
      </c>
      <c r="G18" s="38">
        <v>2000000</v>
      </c>
      <c r="H18" s="38">
        <f t="shared" ref="H18:H22" si="5">+ROUND(G18*F18,0)</f>
        <v>6000000</v>
      </c>
      <c r="I18" s="34"/>
      <c r="J18" s="40"/>
      <c r="K18" s="34"/>
    </row>
    <row r="19" spans="1:11" ht="18" customHeight="1" x14ac:dyDescent="0.25">
      <c r="A19" s="34"/>
      <c r="B19" s="43" t="s">
        <v>492</v>
      </c>
      <c r="C19" s="36">
        <v>2</v>
      </c>
      <c r="D19" s="37">
        <v>1</v>
      </c>
      <c r="E19" s="36">
        <f t="shared" ref="E19:E22" si="6">+E18</f>
        <v>12</v>
      </c>
      <c r="F19" s="36">
        <f t="shared" si="4"/>
        <v>24</v>
      </c>
      <c r="G19" s="38">
        <v>1500000</v>
      </c>
      <c r="H19" s="38">
        <f t="shared" si="5"/>
        <v>36000000</v>
      </c>
      <c r="I19" s="34"/>
      <c r="J19" s="40"/>
      <c r="K19" s="34"/>
    </row>
    <row r="20" spans="1:11" ht="18" customHeight="1" x14ac:dyDescent="0.25">
      <c r="A20" s="34"/>
      <c r="B20" s="44" t="s">
        <v>493</v>
      </c>
      <c r="C20" s="36">
        <v>1</v>
      </c>
      <c r="D20" s="37">
        <v>1</v>
      </c>
      <c r="E20" s="36">
        <f t="shared" si="6"/>
        <v>12</v>
      </c>
      <c r="F20" s="36">
        <f t="shared" si="4"/>
        <v>12</v>
      </c>
      <c r="G20" s="38">
        <v>1100000</v>
      </c>
      <c r="H20" s="38">
        <f t="shared" si="5"/>
        <v>13200000</v>
      </c>
      <c r="I20" s="34"/>
      <c r="J20" s="40"/>
      <c r="K20" s="34"/>
    </row>
    <row r="21" spans="1:11" ht="18" customHeight="1" x14ac:dyDescent="0.25">
      <c r="A21" s="34"/>
      <c r="B21" s="34" t="s">
        <v>494</v>
      </c>
      <c r="C21" s="36">
        <v>2</v>
      </c>
      <c r="D21" s="37">
        <v>1</v>
      </c>
      <c r="E21" s="36">
        <f t="shared" si="6"/>
        <v>12</v>
      </c>
      <c r="F21" s="36">
        <f t="shared" si="4"/>
        <v>24</v>
      </c>
      <c r="G21" s="38">
        <v>1100000</v>
      </c>
      <c r="H21" s="38">
        <f t="shared" si="5"/>
        <v>26400000</v>
      </c>
      <c r="I21" s="34"/>
      <c r="J21" s="40"/>
      <c r="K21" s="34"/>
    </row>
    <row r="22" spans="1:11" ht="18" customHeight="1" x14ac:dyDescent="0.25">
      <c r="A22" s="34"/>
      <c r="B22" s="35" t="s">
        <v>495</v>
      </c>
      <c r="C22" s="36">
        <v>1</v>
      </c>
      <c r="D22" s="37">
        <v>1</v>
      </c>
      <c r="E22" s="36">
        <f t="shared" si="6"/>
        <v>12</v>
      </c>
      <c r="F22" s="36">
        <f t="shared" si="4"/>
        <v>12</v>
      </c>
      <c r="G22" s="38">
        <v>1400000</v>
      </c>
      <c r="H22" s="38">
        <f t="shared" si="5"/>
        <v>16800000</v>
      </c>
      <c r="I22" s="34"/>
      <c r="J22" s="40"/>
      <c r="K22" s="34"/>
    </row>
    <row r="23" spans="1:11" ht="20.25" customHeight="1" x14ac:dyDescent="0.25">
      <c r="A23" s="34"/>
      <c r="B23" s="45" t="s">
        <v>496</v>
      </c>
      <c r="C23" s="46"/>
      <c r="D23" s="46"/>
      <c r="E23" s="46"/>
      <c r="F23" s="46"/>
      <c r="G23" s="47"/>
      <c r="H23" s="48">
        <f>SUM(H8:H22)</f>
        <v>468400000</v>
      </c>
      <c r="I23" s="34"/>
      <c r="J23" s="40"/>
      <c r="K23" s="34"/>
    </row>
    <row r="24" spans="1:11" ht="13.5" customHeight="1" x14ac:dyDescent="0.25">
      <c r="A24" s="34"/>
      <c r="B24" s="49" t="s">
        <v>497</v>
      </c>
      <c r="C24" s="50"/>
      <c r="D24" s="50"/>
      <c r="E24" s="50"/>
      <c r="F24" s="50"/>
      <c r="G24" s="51"/>
      <c r="H24" s="52">
        <v>2.1</v>
      </c>
      <c r="I24" s="34"/>
      <c r="J24" s="40"/>
      <c r="K24" s="34"/>
    </row>
    <row r="25" spans="1:11" ht="19.5" customHeight="1" x14ac:dyDescent="0.25">
      <c r="A25" s="34"/>
      <c r="B25" s="53" t="s">
        <v>36</v>
      </c>
      <c r="C25" s="54"/>
      <c r="D25" s="54"/>
      <c r="E25" s="54"/>
      <c r="F25" s="54"/>
      <c r="G25" s="55"/>
      <c r="H25" s="56">
        <f>+ROUND(H23*H24,0)</f>
        <v>983640000</v>
      </c>
      <c r="I25" s="57"/>
      <c r="J25" s="40"/>
      <c r="K25" s="34"/>
    </row>
    <row r="26" spans="1:11" ht="13.5" customHeight="1" x14ac:dyDescent="0.3">
      <c r="A26" s="22"/>
      <c r="B26" s="58"/>
      <c r="C26" s="59"/>
      <c r="D26" s="59"/>
      <c r="E26" s="59"/>
      <c r="F26" s="59"/>
      <c r="G26" s="22"/>
      <c r="H26" s="60"/>
      <c r="I26" s="34"/>
      <c r="J26" s="40"/>
      <c r="K26" s="22"/>
    </row>
    <row r="27" spans="1:11" ht="13.5" customHeight="1" x14ac:dyDescent="0.3">
      <c r="A27" s="22"/>
      <c r="B27" s="22"/>
      <c r="C27" s="59"/>
      <c r="D27" s="59"/>
      <c r="E27" s="59"/>
      <c r="F27" s="59"/>
      <c r="G27" s="22"/>
      <c r="H27" s="60"/>
      <c r="I27" s="34"/>
      <c r="J27" s="40"/>
      <c r="K27" s="22"/>
    </row>
    <row r="28" spans="1:11" ht="28.5" customHeight="1" x14ac:dyDescent="0.25">
      <c r="A28" s="25"/>
      <c r="B28" s="26" t="s">
        <v>472</v>
      </c>
      <c r="C28" s="26" t="s">
        <v>473</v>
      </c>
      <c r="D28" s="27" t="s">
        <v>498</v>
      </c>
      <c r="E28" s="27" t="s">
        <v>499</v>
      </c>
      <c r="F28" s="27" t="s">
        <v>500</v>
      </c>
      <c r="G28" s="27" t="s">
        <v>477</v>
      </c>
      <c r="H28" s="61" t="s">
        <v>478</v>
      </c>
      <c r="I28" s="34"/>
      <c r="J28" s="40"/>
      <c r="K28" s="25"/>
    </row>
    <row r="29" spans="1:11" ht="17.25" customHeight="1" x14ac:dyDescent="0.25">
      <c r="A29" s="25"/>
      <c r="B29" s="62" t="s">
        <v>501</v>
      </c>
      <c r="C29" s="25"/>
      <c r="D29" s="33"/>
      <c r="E29" s="33"/>
      <c r="F29" s="33"/>
      <c r="G29" s="33"/>
      <c r="H29" s="63"/>
      <c r="I29" s="34"/>
      <c r="J29" s="40"/>
      <c r="K29" s="25"/>
    </row>
    <row r="30" spans="1:11" ht="38.25" customHeight="1" x14ac:dyDescent="0.25">
      <c r="A30" s="34"/>
      <c r="B30" s="64" t="s">
        <v>502</v>
      </c>
      <c r="C30" s="36">
        <v>2</v>
      </c>
      <c r="D30" s="36">
        <v>1</v>
      </c>
      <c r="E30" s="36">
        <f>+E22</f>
        <v>12</v>
      </c>
      <c r="F30" s="36">
        <f t="shared" ref="F30:F36" si="7">+E30*D30*C30</f>
        <v>24</v>
      </c>
      <c r="G30" s="38">
        <v>9000000</v>
      </c>
      <c r="H30" s="38">
        <f t="shared" ref="H30:H36" si="8">+ROUND(G30*F30,0)</f>
        <v>216000000</v>
      </c>
      <c r="I30" s="34"/>
      <c r="J30" s="40"/>
      <c r="K30" s="34"/>
    </row>
    <row r="31" spans="1:11" ht="42.75" customHeight="1" x14ac:dyDescent="0.25">
      <c r="A31" s="34"/>
      <c r="B31" s="65" t="s">
        <v>503</v>
      </c>
      <c r="C31" s="36">
        <v>1</v>
      </c>
      <c r="D31" s="36">
        <v>1</v>
      </c>
      <c r="E31" s="36">
        <v>2</v>
      </c>
      <c r="F31" s="36">
        <f t="shared" si="7"/>
        <v>2</v>
      </c>
      <c r="G31" s="38">
        <v>5000000</v>
      </c>
      <c r="H31" s="38">
        <f t="shared" si="8"/>
        <v>10000000</v>
      </c>
      <c r="I31" s="34"/>
      <c r="J31" s="40"/>
      <c r="K31" s="34"/>
    </row>
    <row r="32" spans="1:11" ht="32.25" customHeight="1" x14ac:dyDescent="0.25">
      <c r="A32" s="34"/>
      <c r="B32" s="65" t="s">
        <v>504</v>
      </c>
      <c r="C32" s="36">
        <v>1</v>
      </c>
      <c r="D32" s="36">
        <v>1</v>
      </c>
      <c r="E32" s="36">
        <v>9</v>
      </c>
      <c r="F32" s="36">
        <f t="shared" si="7"/>
        <v>9</v>
      </c>
      <c r="G32" s="38">
        <v>6000000</v>
      </c>
      <c r="H32" s="38">
        <f t="shared" si="8"/>
        <v>54000000</v>
      </c>
      <c r="I32" s="34"/>
      <c r="J32" s="40"/>
      <c r="K32" s="34"/>
    </row>
    <row r="33" spans="1:11" ht="18" customHeight="1" x14ac:dyDescent="0.25">
      <c r="A33" s="34"/>
      <c r="B33" s="35" t="s">
        <v>505</v>
      </c>
      <c r="C33" s="36">
        <f>+C21</f>
        <v>2</v>
      </c>
      <c r="D33" s="36">
        <v>1</v>
      </c>
      <c r="E33" s="36">
        <f t="shared" ref="E33:E36" si="9">+E30</f>
        <v>12</v>
      </c>
      <c r="F33" s="36">
        <f t="shared" si="7"/>
        <v>24</v>
      </c>
      <c r="G33" s="38">
        <v>2000000</v>
      </c>
      <c r="H33" s="38">
        <f t="shared" si="8"/>
        <v>48000000</v>
      </c>
      <c r="I33" s="34"/>
      <c r="J33" s="40"/>
      <c r="K33" s="34"/>
    </row>
    <row r="34" spans="1:11" ht="18" customHeight="1" x14ac:dyDescent="0.25">
      <c r="A34" s="34"/>
      <c r="B34" s="66" t="s">
        <v>506</v>
      </c>
      <c r="C34" s="36">
        <f>+SUM(C8:C22)-C18</f>
        <v>16</v>
      </c>
      <c r="D34" s="36">
        <v>1</v>
      </c>
      <c r="E34" s="36">
        <f t="shared" si="9"/>
        <v>2</v>
      </c>
      <c r="F34" s="36">
        <f t="shared" si="7"/>
        <v>32</v>
      </c>
      <c r="G34" s="38">
        <v>70000</v>
      </c>
      <c r="H34" s="38">
        <f t="shared" si="8"/>
        <v>2240000</v>
      </c>
      <c r="I34" s="39"/>
      <c r="J34" s="40"/>
      <c r="K34" s="34"/>
    </row>
    <row r="35" spans="1:11" ht="18" customHeight="1" x14ac:dyDescent="0.25">
      <c r="A35" s="34"/>
      <c r="B35" s="66" t="s">
        <v>507</v>
      </c>
      <c r="C35" s="36">
        <v>1</v>
      </c>
      <c r="D35" s="36">
        <v>1</v>
      </c>
      <c r="E35" s="36">
        <f t="shared" si="9"/>
        <v>9</v>
      </c>
      <c r="F35" s="36">
        <f t="shared" si="7"/>
        <v>9</v>
      </c>
      <c r="G35" s="38">
        <v>2500000</v>
      </c>
      <c r="H35" s="38">
        <f t="shared" si="8"/>
        <v>22500000</v>
      </c>
      <c r="I35" s="34"/>
      <c r="J35" s="40"/>
      <c r="K35" s="34"/>
    </row>
    <row r="36" spans="1:11" ht="18" customHeight="1" x14ac:dyDescent="0.25">
      <c r="A36" s="34"/>
      <c r="B36" s="66" t="s">
        <v>508</v>
      </c>
      <c r="C36" s="36">
        <v>2</v>
      </c>
      <c r="D36" s="36">
        <v>1</v>
      </c>
      <c r="E36" s="36">
        <f t="shared" si="9"/>
        <v>12</v>
      </c>
      <c r="F36" s="36">
        <f t="shared" si="7"/>
        <v>24</v>
      </c>
      <c r="G36" s="38">
        <v>3500000</v>
      </c>
      <c r="H36" s="38">
        <f t="shared" si="8"/>
        <v>84000000</v>
      </c>
      <c r="I36" s="34"/>
      <c r="J36" s="40"/>
      <c r="K36" s="34"/>
    </row>
    <row r="37" spans="1:11" ht="18" customHeight="1" x14ac:dyDescent="0.25">
      <c r="A37" s="34"/>
      <c r="B37" s="66" t="s">
        <v>509</v>
      </c>
      <c r="C37" s="36" t="s">
        <v>510</v>
      </c>
      <c r="D37" s="36"/>
      <c r="E37" s="36"/>
      <c r="F37" s="36"/>
      <c r="G37" s="38"/>
      <c r="H37" s="38">
        <v>8000000</v>
      </c>
      <c r="I37" s="34"/>
      <c r="J37" s="40"/>
      <c r="K37" s="34"/>
    </row>
    <row r="38" spans="1:11" ht="13.5" customHeight="1" x14ac:dyDescent="0.25">
      <c r="A38" s="34"/>
      <c r="B38" s="67" t="s">
        <v>511</v>
      </c>
      <c r="C38" s="36">
        <v>1</v>
      </c>
      <c r="D38" s="36">
        <v>1</v>
      </c>
      <c r="E38" s="36">
        <f>+E36</f>
        <v>12</v>
      </c>
      <c r="F38" s="36">
        <f>+E38*D38*C38</f>
        <v>12</v>
      </c>
      <c r="G38" s="38">
        <v>1200000</v>
      </c>
      <c r="H38" s="38">
        <f>+ROUND(G38*F38,0)</f>
        <v>14400000</v>
      </c>
      <c r="I38" s="34"/>
      <c r="J38" s="34"/>
      <c r="K38" s="34"/>
    </row>
    <row r="39" spans="1:11" ht="21.75" customHeight="1" x14ac:dyDescent="0.25">
      <c r="A39" s="34"/>
      <c r="B39" s="53" t="s">
        <v>40</v>
      </c>
      <c r="C39" s="55"/>
      <c r="D39" s="55"/>
      <c r="E39" s="55"/>
      <c r="F39" s="55"/>
      <c r="G39" s="55"/>
      <c r="H39" s="68">
        <f>SUM(H30:H38)</f>
        <v>459140000</v>
      </c>
      <c r="I39" s="57"/>
      <c r="J39" s="34"/>
      <c r="K39" s="34"/>
    </row>
    <row r="40" spans="1:11" ht="13.5" customHeight="1" x14ac:dyDescent="0.3">
      <c r="A40" s="22"/>
      <c r="B40" s="22"/>
      <c r="C40" s="22"/>
      <c r="D40" s="22"/>
      <c r="E40" s="22"/>
      <c r="F40" s="22"/>
      <c r="G40" s="22"/>
      <c r="H40" s="60"/>
      <c r="I40" s="22"/>
      <c r="J40" s="22"/>
      <c r="K40" s="22"/>
    </row>
    <row r="41" spans="1:11" ht="13.5" customHeight="1" x14ac:dyDescent="0.25">
      <c r="A41" s="34"/>
      <c r="B41" s="69" t="s">
        <v>512</v>
      </c>
      <c r="C41" s="47"/>
      <c r="D41" s="47"/>
      <c r="E41" s="47"/>
      <c r="F41" s="47"/>
      <c r="G41" s="47"/>
      <c r="H41" s="70">
        <f>+H39+H25</f>
        <v>1442780000</v>
      </c>
      <c r="I41" s="71"/>
      <c r="J41" s="34"/>
      <c r="K41" s="34"/>
    </row>
    <row r="42" spans="1:11" ht="13.5" customHeight="1" x14ac:dyDescent="0.25">
      <c r="A42" s="34"/>
      <c r="B42" s="72" t="s">
        <v>513</v>
      </c>
      <c r="C42" s="51"/>
      <c r="D42" s="51"/>
      <c r="E42" s="51"/>
      <c r="F42" s="51"/>
      <c r="G42" s="73">
        <v>0.19</v>
      </c>
      <c r="H42" s="74">
        <f>+ROUND(H41*G42,0)</f>
        <v>274128200</v>
      </c>
      <c r="I42" s="40"/>
      <c r="J42" s="34"/>
      <c r="K42" s="34"/>
    </row>
    <row r="43" spans="1:11" ht="25.5" customHeight="1" x14ac:dyDescent="0.25">
      <c r="A43" s="34"/>
      <c r="B43" s="75" t="s">
        <v>514</v>
      </c>
      <c r="C43" s="55"/>
      <c r="D43" s="55"/>
      <c r="E43" s="55"/>
      <c r="F43" s="55"/>
      <c r="G43" s="55"/>
      <c r="H43" s="68">
        <f>SUM(H41:H42)</f>
        <v>1716908200</v>
      </c>
      <c r="I43" s="40"/>
      <c r="J43" s="76"/>
      <c r="K43" s="34"/>
    </row>
    <row r="44" spans="1:11" ht="13.5" customHeight="1" x14ac:dyDescent="0.3">
      <c r="A44" s="22"/>
      <c r="B44" s="22"/>
      <c r="C44" s="22"/>
      <c r="D44" s="22"/>
      <c r="E44" s="22"/>
      <c r="F44" s="22"/>
      <c r="G44" s="22"/>
      <c r="H44" s="22"/>
      <c r="I44" s="22"/>
      <c r="J44" s="22"/>
      <c r="K44" s="22"/>
    </row>
    <row r="45" spans="1:11" ht="13.5" customHeight="1" x14ac:dyDescent="0.3">
      <c r="A45" s="22"/>
      <c r="B45" s="22"/>
      <c r="C45" s="22"/>
      <c r="D45" s="22"/>
      <c r="E45" s="22"/>
      <c r="F45" s="77"/>
      <c r="G45" s="78"/>
      <c r="H45" s="78"/>
      <c r="I45" s="22"/>
      <c r="J45" s="22"/>
      <c r="K45" s="22"/>
    </row>
    <row r="46" spans="1:11" ht="13.5" customHeight="1" x14ac:dyDescent="0.3">
      <c r="A46" s="22"/>
      <c r="B46" s="22"/>
      <c r="C46" s="22"/>
      <c r="D46" s="22"/>
      <c r="E46" s="22"/>
      <c r="F46" s="79"/>
      <c r="G46" s="78"/>
      <c r="H46" s="78"/>
      <c r="I46" s="22"/>
      <c r="J46" s="22"/>
      <c r="K46" s="22"/>
    </row>
    <row r="47" spans="1:11" ht="13.5" customHeight="1" x14ac:dyDescent="0.3">
      <c r="A47" s="22"/>
      <c r="B47" s="22"/>
      <c r="C47" s="22"/>
      <c r="D47" s="22"/>
      <c r="E47" s="22"/>
      <c r="F47" s="77"/>
      <c r="G47" s="78"/>
      <c r="H47" s="78"/>
      <c r="I47" s="22"/>
      <c r="J47" s="22"/>
      <c r="K47" s="22"/>
    </row>
    <row r="48" spans="1:11" ht="13.5" customHeight="1" x14ac:dyDescent="0.3">
      <c r="A48" s="22"/>
      <c r="B48" s="22"/>
      <c r="C48" s="22"/>
      <c r="D48" s="22"/>
      <c r="E48" s="22"/>
      <c r="F48" s="34"/>
      <c r="G48" s="39"/>
      <c r="H48" s="34"/>
      <c r="I48" s="22"/>
      <c r="J48" s="22"/>
      <c r="K48" s="22"/>
    </row>
    <row r="49" spans="1:11" ht="13.5" customHeight="1" x14ac:dyDescent="0.3">
      <c r="A49" s="22"/>
      <c r="B49" s="22"/>
      <c r="C49" s="22"/>
      <c r="D49" s="22"/>
      <c r="E49" s="22"/>
      <c r="F49" s="22"/>
      <c r="G49" s="22"/>
      <c r="H49" s="22"/>
      <c r="I49" s="22"/>
      <c r="J49" s="22"/>
      <c r="K49" s="22"/>
    </row>
    <row r="50" spans="1:11" ht="13.5" customHeight="1" x14ac:dyDescent="0.3">
      <c r="A50" s="22"/>
      <c r="B50" s="22"/>
      <c r="C50" s="22"/>
      <c r="D50" s="22"/>
      <c r="E50" s="22"/>
      <c r="F50" s="22"/>
      <c r="G50" s="80"/>
      <c r="H50" s="22"/>
      <c r="I50" s="22"/>
      <c r="J50" s="22"/>
      <c r="K50" s="22"/>
    </row>
    <row r="51" spans="1:11" ht="13.5" customHeight="1" x14ac:dyDescent="0.3">
      <c r="A51" s="22"/>
      <c r="B51" s="22"/>
      <c r="C51" s="22"/>
      <c r="D51" s="22"/>
      <c r="E51" s="22"/>
      <c r="F51" s="22"/>
      <c r="G51" s="22"/>
      <c r="H51" s="22"/>
      <c r="I51" s="22"/>
      <c r="J51" s="22"/>
      <c r="K51" s="22"/>
    </row>
    <row r="52" spans="1:11" ht="13.5" customHeight="1" x14ac:dyDescent="0.3">
      <c r="A52" s="22"/>
      <c r="B52" s="22"/>
      <c r="C52" s="22"/>
      <c r="D52" s="22"/>
      <c r="E52" s="22"/>
      <c r="F52" s="22"/>
      <c r="G52" s="22"/>
      <c r="H52" s="22"/>
      <c r="I52" s="22"/>
      <c r="J52" s="22"/>
      <c r="K52" s="22"/>
    </row>
    <row r="53" spans="1:11" ht="13.5" customHeight="1" x14ac:dyDescent="0.3">
      <c r="A53" s="22"/>
      <c r="B53" s="22"/>
      <c r="C53" s="22"/>
      <c r="D53" s="22"/>
      <c r="E53" s="22"/>
      <c r="F53" s="22"/>
      <c r="G53" s="22"/>
      <c r="H53" s="22"/>
      <c r="I53" s="22"/>
      <c r="J53" s="22"/>
      <c r="K53" s="22"/>
    </row>
    <row r="54" spans="1:11" ht="13.5" customHeight="1" x14ac:dyDescent="0.3">
      <c r="A54" s="22"/>
      <c r="B54" s="22"/>
      <c r="C54" s="22"/>
      <c r="D54" s="22"/>
      <c r="E54" s="22"/>
      <c r="F54" s="22"/>
      <c r="G54" s="22"/>
      <c r="H54" s="22"/>
      <c r="I54" s="22"/>
      <c r="J54" s="22"/>
      <c r="K54" s="22"/>
    </row>
    <row r="55" spans="1:11" ht="13.5" customHeight="1" x14ac:dyDescent="0.3">
      <c r="A55" s="22"/>
      <c r="B55" s="22"/>
      <c r="C55" s="22"/>
      <c r="D55" s="22"/>
      <c r="E55" s="22"/>
      <c r="F55" s="22"/>
      <c r="G55" s="22"/>
      <c r="H55" s="22"/>
      <c r="I55" s="22"/>
      <c r="J55" s="22"/>
      <c r="K55" s="22"/>
    </row>
    <row r="56" spans="1:11" ht="13.5" customHeight="1" x14ac:dyDescent="0.3">
      <c r="A56" s="22"/>
      <c r="B56" s="22"/>
      <c r="C56" s="22"/>
      <c r="D56" s="22"/>
      <c r="E56" s="22"/>
      <c r="F56" s="22"/>
      <c r="G56" s="22"/>
      <c r="H56" s="22"/>
      <c r="I56" s="22"/>
      <c r="J56" s="22"/>
      <c r="K56" s="22"/>
    </row>
    <row r="57" spans="1:11" ht="13.5" customHeight="1" x14ac:dyDescent="0.3">
      <c r="A57" s="22"/>
      <c r="B57" s="22"/>
      <c r="C57" s="22"/>
      <c r="D57" s="22"/>
      <c r="E57" s="22"/>
      <c r="F57" s="22"/>
      <c r="G57" s="22"/>
      <c r="H57" s="22"/>
      <c r="I57" s="22"/>
      <c r="J57" s="22"/>
      <c r="K57" s="22"/>
    </row>
    <row r="58" spans="1:11" ht="13.5" customHeight="1" x14ac:dyDescent="0.3">
      <c r="A58" s="22"/>
      <c r="B58" s="22"/>
      <c r="C58" s="22"/>
      <c r="D58" s="22"/>
      <c r="E58" s="22"/>
      <c r="F58" s="22"/>
      <c r="G58" s="22"/>
      <c r="H58" s="22"/>
      <c r="I58" s="22"/>
      <c r="J58" s="22"/>
      <c r="K58" s="22"/>
    </row>
    <row r="59" spans="1:11" ht="13.5" customHeight="1" x14ac:dyDescent="0.3">
      <c r="A59" s="22"/>
      <c r="B59" s="22"/>
      <c r="C59" s="22"/>
      <c r="D59" s="22"/>
      <c r="E59" s="22"/>
      <c r="F59" s="22"/>
      <c r="G59" s="22"/>
      <c r="H59" s="22"/>
      <c r="I59" s="22"/>
      <c r="J59" s="22"/>
      <c r="K59" s="22"/>
    </row>
    <row r="60" spans="1:11" ht="13.5" customHeight="1" x14ac:dyDescent="0.3">
      <c r="A60" s="22"/>
      <c r="B60" s="22"/>
      <c r="C60" s="22"/>
      <c r="D60" s="22"/>
      <c r="E60" s="22"/>
      <c r="F60" s="22"/>
      <c r="G60" s="22"/>
      <c r="H60" s="22"/>
      <c r="I60" s="22"/>
      <c r="J60" s="22"/>
      <c r="K60" s="22"/>
    </row>
    <row r="61" spans="1:11" ht="13.5" customHeight="1" x14ac:dyDescent="0.3">
      <c r="A61" s="22"/>
      <c r="B61" s="22"/>
      <c r="C61" s="22"/>
      <c r="D61" s="22"/>
      <c r="E61" s="22"/>
      <c r="F61" s="22"/>
      <c r="G61" s="22"/>
      <c r="H61" s="22"/>
      <c r="I61" s="22"/>
      <c r="J61" s="22"/>
      <c r="K61" s="22"/>
    </row>
    <row r="62" spans="1:11" ht="13.5" customHeight="1" x14ac:dyDescent="0.3">
      <c r="A62" s="22"/>
      <c r="B62" s="22"/>
      <c r="C62" s="22"/>
      <c r="D62" s="22"/>
      <c r="E62" s="22"/>
      <c r="F62" s="22"/>
      <c r="G62" s="22"/>
      <c r="H62" s="22"/>
      <c r="I62" s="22"/>
      <c r="J62" s="22"/>
      <c r="K62" s="22"/>
    </row>
    <row r="63" spans="1:11" ht="13.5" customHeight="1" x14ac:dyDescent="0.3">
      <c r="A63" s="22"/>
      <c r="B63" s="22"/>
      <c r="C63" s="22"/>
      <c r="D63" s="22"/>
      <c r="E63" s="22"/>
      <c r="F63" s="22"/>
      <c r="G63" s="22"/>
      <c r="H63" s="22"/>
      <c r="I63" s="22"/>
      <c r="J63" s="22"/>
      <c r="K63" s="22"/>
    </row>
    <row r="64" spans="1:11" ht="13.5" customHeight="1" x14ac:dyDescent="0.3">
      <c r="A64" s="22"/>
      <c r="B64" s="22"/>
      <c r="C64" s="22"/>
      <c r="D64" s="22"/>
      <c r="E64" s="22"/>
      <c r="F64" s="22"/>
      <c r="G64" s="22"/>
      <c r="H64" s="22"/>
      <c r="I64" s="22"/>
      <c r="J64" s="22"/>
      <c r="K64" s="22"/>
    </row>
    <row r="65" spans="1:11" ht="13.5" customHeight="1" x14ac:dyDescent="0.3">
      <c r="A65" s="22"/>
      <c r="B65" s="22"/>
      <c r="C65" s="22"/>
      <c r="D65" s="22"/>
      <c r="E65" s="22"/>
      <c r="F65" s="22"/>
      <c r="G65" s="22"/>
      <c r="H65" s="22"/>
      <c r="I65" s="22"/>
      <c r="J65" s="22"/>
      <c r="K65" s="22"/>
    </row>
    <row r="66" spans="1:11" ht="13.5" customHeight="1" x14ac:dyDescent="0.3">
      <c r="A66" s="22"/>
      <c r="B66" s="22"/>
      <c r="C66" s="22"/>
      <c r="D66" s="22"/>
      <c r="E66" s="22"/>
      <c r="F66" s="22"/>
      <c r="G66" s="22"/>
      <c r="H66" s="22"/>
      <c r="I66" s="22"/>
      <c r="J66" s="22"/>
      <c r="K66" s="22"/>
    </row>
    <row r="67" spans="1:11" ht="13.5" customHeight="1" x14ac:dyDescent="0.3">
      <c r="A67" s="22"/>
      <c r="B67" s="22"/>
      <c r="C67" s="22"/>
      <c r="D67" s="22"/>
      <c r="E67" s="22"/>
      <c r="F67" s="22"/>
      <c r="G67" s="22"/>
      <c r="H67" s="22"/>
      <c r="I67" s="22"/>
      <c r="J67" s="22"/>
      <c r="K67" s="22"/>
    </row>
    <row r="68" spans="1:11" ht="13.5" customHeight="1" x14ac:dyDescent="0.3">
      <c r="A68" s="22"/>
      <c r="B68" s="22"/>
      <c r="C68" s="22"/>
      <c r="D68" s="22"/>
      <c r="E68" s="22"/>
      <c r="F68" s="22"/>
      <c r="G68" s="22"/>
      <c r="H68" s="22"/>
      <c r="I68" s="22"/>
      <c r="J68" s="22"/>
      <c r="K68" s="22"/>
    </row>
    <row r="69" spans="1:11" ht="13.5" customHeight="1" x14ac:dyDescent="0.3">
      <c r="A69" s="22"/>
      <c r="B69" s="22"/>
      <c r="C69" s="22"/>
      <c r="D69" s="22"/>
      <c r="E69" s="22"/>
      <c r="F69" s="22"/>
      <c r="G69" s="22"/>
      <c r="H69" s="22"/>
      <c r="I69" s="22"/>
      <c r="J69" s="22"/>
      <c r="K69" s="22"/>
    </row>
    <row r="70" spans="1:11" ht="13.5" customHeight="1" x14ac:dyDescent="0.3">
      <c r="A70" s="22"/>
      <c r="B70" s="22"/>
      <c r="C70" s="22"/>
      <c r="D70" s="22"/>
      <c r="E70" s="22"/>
      <c r="F70" s="22"/>
      <c r="G70" s="22"/>
      <c r="H70" s="22"/>
      <c r="I70" s="22"/>
      <c r="J70" s="22"/>
      <c r="K70" s="22"/>
    </row>
    <row r="71" spans="1:11" ht="13.5" customHeight="1" x14ac:dyDescent="0.3">
      <c r="A71" s="22"/>
      <c r="B71" s="22"/>
      <c r="C71" s="22"/>
      <c r="D71" s="22"/>
      <c r="E71" s="22"/>
      <c r="F71" s="22"/>
      <c r="G71" s="22"/>
      <c r="H71" s="22"/>
      <c r="I71" s="22"/>
      <c r="J71" s="22"/>
      <c r="K71" s="22"/>
    </row>
    <row r="72" spans="1:11" ht="13.5" customHeight="1" x14ac:dyDescent="0.3">
      <c r="A72" s="22"/>
      <c r="B72" s="22"/>
      <c r="C72" s="22"/>
      <c r="D72" s="22"/>
      <c r="E72" s="22"/>
      <c r="F72" s="22"/>
      <c r="G72" s="22"/>
      <c r="H72" s="22"/>
      <c r="I72" s="22"/>
      <c r="J72" s="22"/>
      <c r="K72" s="22"/>
    </row>
    <row r="73" spans="1:11" ht="13.5" customHeight="1" x14ac:dyDescent="0.3">
      <c r="A73" s="22"/>
      <c r="B73" s="22"/>
      <c r="C73" s="22"/>
      <c r="D73" s="22"/>
      <c r="E73" s="22"/>
      <c r="F73" s="22"/>
      <c r="G73" s="22"/>
      <c r="H73" s="22"/>
      <c r="I73" s="22"/>
      <c r="J73" s="22"/>
      <c r="K73" s="22"/>
    </row>
    <row r="74" spans="1:11" ht="13.5" customHeight="1" x14ac:dyDescent="0.3">
      <c r="A74" s="22"/>
      <c r="B74" s="22"/>
      <c r="C74" s="22"/>
      <c r="D74" s="22"/>
      <c r="E74" s="22"/>
      <c r="F74" s="22"/>
      <c r="G74" s="22"/>
      <c r="H74" s="22"/>
      <c r="I74" s="22"/>
      <c r="J74" s="22"/>
      <c r="K74" s="22"/>
    </row>
    <row r="75" spans="1:11" ht="13.5" customHeight="1" x14ac:dyDescent="0.3">
      <c r="A75" s="22"/>
      <c r="B75" s="22"/>
      <c r="C75" s="22"/>
      <c r="D75" s="22"/>
      <c r="E75" s="22"/>
      <c r="F75" s="22"/>
      <c r="G75" s="22"/>
      <c r="H75" s="22"/>
      <c r="I75" s="22"/>
      <c r="J75" s="22"/>
      <c r="K75" s="22"/>
    </row>
    <row r="76" spans="1:11" ht="13.5" customHeight="1" x14ac:dyDescent="0.3">
      <c r="A76" s="22"/>
      <c r="B76" s="22"/>
      <c r="C76" s="22"/>
      <c r="D76" s="22"/>
      <c r="E76" s="22"/>
      <c r="F76" s="22"/>
      <c r="G76" s="22"/>
      <c r="H76" s="22"/>
      <c r="I76" s="22"/>
      <c r="J76" s="22"/>
      <c r="K76" s="22"/>
    </row>
    <row r="77" spans="1:11" ht="13.5" customHeight="1" x14ac:dyDescent="0.3">
      <c r="A77" s="22"/>
      <c r="B77" s="22"/>
      <c r="C77" s="22"/>
      <c r="D77" s="22"/>
      <c r="E77" s="22"/>
      <c r="F77" s="22"/>
      <c r="G77" s="22"/>
      <c r="H77" s="22"/>
      <c r="I77" s="22"/>
      <c r="J77" s="22"/>
      <c r="K77" s="22"/>
    </row>
    <row r="78" spans="1:11" ht="13.5" customHeight="1" x14ac:dyDescent="0.3">
      <c r="A78" s="22"/>
      <c r="B78" s="22"/>
      <c r="C78" s="22"/>
      <c r="D78" s="22"/>
      <c r="E78" s="22"/>
      <c r="F78" s="22"/>
      <c r="G78" s="22"/>
      <c r="H78" s="22"/>
      <c r="I78" s="22"/>
      <c r="J78" s="22"/>
      <c r="K78" s="22"/>
    </row>
    <row r="79" spans="1:11" ht="13.5" customHeight="1" x14ac:dyDescent="0.3">
      <c r="A79" s="22"/>
      <c r="B79" s="22"/>
      <c r="C79" s="22"/>
      <c r="D79" s="22"/>
      <c r="E79" s="22"/>
      <c r="F79" s="22"/>
      <c r="G79" s="22"/>
      <c r="H79" s="22"/>
      <c r="I79" s="22"/>
      <c r="J79" s="22"/>
      <c r="K79" s="22"/>
    </row>
    <row r="80" spans="1:11" ht="13.5" customHeight="1" x14ac:dyDescent="0.3">
      <c r="A80" s="22"/>
      <c r="B80" s="22"/>
      <c r="C80" s="22"/>
      <c r="D80" s="22"/>
      <c r="E80" s="22"/>
      <c r="F80" s="22"/>
      <c r="G80" s="22"/>
      <c r="H80" s="22"/>
      <c r="I80" s="22"/>
      <c r="J80" s="22"/>
      <c r="K80" s="22"/>
    </row>
    <row r="81" spans="1:11" ht="13.5" customHeight="1" x14ac:dyDescent="0.3">
      <c r="A81" s="22"/>
      <c r="B81" s="22"/>
      <c r="C81" s="22"/>
      <c r="D81" s="22"/>
      <c r="E81" s="22"/>
      <c r="F81" s="22"/>
      <c r="G81" s="22"/>
      <c r="H81" s="22"/>
      <c r="I81" s="22"/>
      <c r="J81" s="22"/>
      <c r="K81" s="22"/>
    </row>
    <row r="82" spans="1:11" ht="13.5" customHeight="1" x14ac:dyDescent="0.3">
      <c r="A82" s="22"/>
      <c r="B82" s="22"/>
      <c r="C82" s="22"/>
      <c r="D82" s="22"/>
      <c r="E82" s="22"/>
      <c r="F82" s="22"/>
      <c r="G82" s="22"/>
      <c r="H82" s="22"/>
      <c r="I82" s="22"/>
      <c r="J82" s="22"/>
      <c r="K82" s="22"/>
    </row>
    <row r="83" spans="1:11" ht="13.5" customHeight="1" x14ac:dyDescent="0.3">
      <c r="A83" s="22"/>
      <c r="B83" s="22"/>
      <c r="C83" s="22"/>
      <c r="D83" s="22"/>
      <c r="E83" s="22"/>
      <c r="F83" s="22"/>
      <c r="G83" s="22"/>
      <c r="H83" s="22"/>
      <c r="I83" s="22"/>
      <c r="J83" s="22"/>
      <c r="K83" s="22"/>
    </row>
    <row r="84" spans="1:11" ht="13.5" customHeight="1" x14ac:dyDescent="0.3">
      <c r="A84" s="22"/>
      <c r="B84" s="22"/>
      <c r="C84" s="22"/>
      <c r="D84" s="22"/>
      <c r="E84" s="22"/>
      <c r="F84" s="22"/>
      <c r="G84" s="22"/>
      <c r="H84" s="22"/>
      <c r="I84" s="22"/>
      <c r="J84" s="22"/>
      <c r="K84" s="22"/>
    </row>
    <row r="85" spans="1:11" ht="13.5" customHeight="1" x14ac:dyDescent="0.3">
      <c r="A85" s="22"/>
      <c r="B85" s="22"/>
      <c r="C85" s="22"/>
      <c r="D85" s="22"/>
      <c r="E85" s="22"/>
      <c r="F85" s="22"/>
      <c r="G85" s="22"/>
      <c r="H85" s="22"/>
      <c r="I85" s="22"/>
      <c r="J85" s="22"/>
      <c r="K85" s="22"/>
    </row>
    <row r="86" spans="1:11" ht="13.5" customHeight="1" x14ac:dyDescent="0.3">
      <c r="A86" s="22"/>
      <c r="B86" s="22"/>
      <c r="C86" s="22"/>
      <c r="D86" s="22"/>
      <c r="E86" s="22"/>
      <c r="F86" s="22"/>
      <c r="G86" s="22"/>
      <c r="H86" s="22"/>
      <c r="I86" s="22"/>
      <c r="J86" s="22"/>
      <c r="K86" s="22"/>
    </row>
    <row r="87" spans="1:11" ht="13.5" customHeight="1" x14ac:dyDescent="0.3">
      <c r="A87" s="22"/>
      <c r="B87" s="22"/>
      <c r="C87" s="22"/>
      <c r="D87" s="22"/>
      <c r="E87" s="22"/>
      <c r="F87" s="22"/>
      <c r="G87" s="22"/>
      <c r="H87" s="22"/>
      <c r="I87" s="22"/>
      <c r="J87" s="22"/>
      <c r="K87" s="22"/>
    </row>
    <row r="88" spans="1:11" ht="13.5" customHeight="1" x14ac:dyDescent="0.3">
      <c r="A88" s="22"/>
      <c r="B88" s="22"/>
      <c r="C88" s="22"/>
      <c r="D88" s="22"/>
      <c r="E88" s="22"/>
      <c r="F88" s="22"/>
      <c r="G88" s="22"/>
      <c r="H88" s="22"/>
      <c r="I88" s="22"/>
      <c r="J88" s="22"/>
      <c r="K88" s="22"/>
    </row>
    <row r="89" spans="1:11" ht="13.5" customHeight="1" x14ac:dyDescent="0.3">
      <c r="A89" s="22"/>
      <c r="B89" s="22"/>
      <c r="C89" s="22"/>
      <c r="D89" s="22"/>
      <c r="E89" s="22"/>
      <c r="F89" s="22"/>
      <c r="G89" s="22"/>
      <c r="H89" s="22"/>
      <c r="I89" s="22"/>
      <c r="J89" s="22"/>
      <c r="K89" s="22"/>
    </row>
    <row r="90" spans="1:11" ht="13.5" customHeight="1" x14ac:dyDescent="0.3">
      <c r="A90" s="22"/>
      <c r="B90" s="22"/>
      <c r="C90" s="22"/>
      <c r="D90" s="22"/>
      <c r="E90" s="22"/>
      <c r="F90" s="22"/>
      <c r="G90" s="22"/>
      <c r="H90" s="22"/>
      <c r="I90" s="22"/>
      <c r="J90" s="22"/>
      <c r="K90" s="22"/>
    </row>
    <row r="91" spans="1:11" ht="13.5" customHeight="1" x14ac:dyDescent="0.3">
      <c r="A91" s="22"/>
      <c r="B91" s="22"/>
      <c r="C91" s="22"/>
      <c r="D91" s="22"/>
      <c r="E91" s="22"/>
      <c r="F91" s="22"/>
      <c r="G91" s="22"/>
      <c r="H91" s="22"/>
      <c r="I91" s="22"/>
      <c r="J91" s="22"/>
      <c r="K91" s="22"/>
    </row>
    <row r="92" spans="1:11" ht="13.5" customHeight="1" x14ac:dyDescent="0.3">
      <c r="A92" s="22"/>
      <c r="B92" s="22"/>
      <c r="C92" s="22"/>
      <c r="D92" s="22"/>
      <c r="E92" s="22"/>
      <c r="F92" s="22"/>
      <c r="G92" s="22"/>
      <c r="H92" s="22"/>
      <c r="I92" s="22"/>
      <c r="J92" s="22"/>
      <c r="K92" s="22"/>
    </row>
    <row r="93" spans="1:11" ht="13.5" customHeight="1" x14ac:dyDescent="0.3">
      <c r="A93" s="22"/>
      <c r="B93" s="22"/>
      <c r="C93" s="22"/>
      <c r="D93" s="22"/>
      <c r="E93" s="22"/>
      <c r="F93" s="22"/>
      <c r="G93" s="22"/>
      <c r="H93" s="22"/>
      <c r="I93" s="22"/>
      <c r="J93" s="22"/>
      <c r="K93" s="22"/>
    </row>
    <row r="94" spans="1:11" ht="13.5" customHeight="1" x14ac:dyDescent="0.3">
      <c r="A94" s="22"/>
      <c r="B94" s="22"/>
      <c r="C94" s="22"/>
      <c r="D94" s="22"/>
      <c r="E94" s="22"/>
      <c r="F94" s="22"/>
      <c r="G94" s="22"/>
      <c r="H94" s="22"/>
      <c r="I94" s="22"/>
      <c r="J94" s="22"/>
      <c r="K94" s="22"/>
    </row>
    <row r="95" spans="1:11" ht="13.5" customHeight="1" x14ac:dyDescent="0.3">
      <c r="A95" s="22"/>
      <c r="B95" s="22"/>
      <c r="C95" s="22"/>
      <c r="D95" s="22"/>
      <c r="E95" s="22"/>
      <c r="F95" s="22"/>
      <c r="G95" s="22"/>
      <c r="H95" s="22"/>
      <c r="I95" s="22"/>
      <c r="J95" s="22"/>
      <c r="K95" s="22"/>
    </row>
    <row r="96" spans="1:11" ht="13.5" customHeight="1" x14ac:dyDescent="0.3">
      <c r="A96" s="22"/>
      <c r="B96" s="22"/>
      <c r="C96" s="22"/>
      <c r="D96" s="22"/>
      <c r="E96" s="22"/>
      <c r="F96" s="22"/>
      <c r="G96" s="22"/>
      <c r="H96" s="22"/>
      <c r="I96" s="22"/>
      <c r="J96" s="22"/>
      <c r="K96" s="22"/>
    </row>
    <row r="97" spans="1:11" ht="13.5" customHeight="1" x14ac:dyDescent="0.3">
      <c r="A97" s="22"/>
      <c r="B97" s="22"/>
      <c r="C97" s="22"/>
      <c r="D97" s="22"/>
      <c r="E97" s="22"/>
      <c r="F97" s="22"/>
      <c r="G97" s="22"/>
      <c r="H97" s="22"/>
      <c r="I97" s="22"/>
      <c r="J97" s="22"/>
      <c r="K97" s="22"/>
    </row>
    <row r="98" spans="1:11" ht="13.5" customHeight="1" x14ac:dyDescent="0.3">
      <c r="A98" s="22"/>
      <c r="B98" s="22"/>
      <c r="C98" s="22"/>
      <c r="D98" s="22"/>
      <c r="E98" s="22"/>
      <c r="F98" s="22"/>
      <c r="G98" s="22"/>
      <c r="H98" s="22"/>
      <c r="I98" s="22"/>
      <c r="J98" s="22"/>
      <c r="K98" s="22"/>
    </row>
    <row r="99" spans="1:11" ht="13.5" customHeight="1" x14ac:dyDescent="0.3">
      <c r="A99" s="22"/>
      <c r="B99" s="22"/>
      <c r="C99" s="22"/>
      <c r="D99" s="22"/>
      <c r="E99" s="22"/>
      <c r="F99" s="22"/>
      <c r="G99" s="22"/>
      <c r="H99" s="22"/>
      <c r="I99" s="22"/>
      <c r="J99" s="22"/>
      <c r="K99" s="22"/>
    </row>
    <row r="100" spans="1:11" ht="13.5" customHeight="1" x14ac:dyDescent="0.3">
      <c r="A100" s="22"/>
      <c r="B100" s="22"/>
      <c r="C100" s="22"/>
      <c r="D100" s="22"/>
      <c r="E100" s="22"/>
      <c r="F100" s="22"/>
      <c r="G100" s="22"/>
      <c r="H100" s="22"/>
      <c r="I100" s="22"/>
      <c r="J100" s="22"/>
      <c r="K100" s="22"/>
    </row>
  </sheetData>
  <pageMargins left="0.25" right="0.25" top="0.75" bottom="0.75" header="0" footer="0"/>
  <pageSetup orientation="portrait"/>
  <rowBreaks count="1" manualBreakCount="1">
    <brk id="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R296"/>
  <sheetViews>
    <sheetView showGridLines="0" topLeftCell="B4" zoomScaleNormal="100" zoomScaleSheetLayoutView="100" workbookViewId="0">
      <pane xSplit="3" ySplit="3" topLeftCell="E237" activePane="bottomRight" state="frozen"/>
      <selection activeCell="B4" sqref="B4"/>
      <selection pane="topRight" activeCell="E4" sqref="E4"/>
      <selection pane="bottomLeft" activeCell="B7" sqref="B7"/>
      <selection pane="bottomRight" activeCell="D242" sqref="D242"/>
    </sheetView>
  </sheetViews>
  <sheetFormatPr baseColWidth="10" defaultColWidth="10" defaultRowHeight="12.75" outlineLevelRow="1" outlineLevelCol="1" x14ac:dyDescent="0.25"/>
  <cols>
    <col min="1" max="1" width="6.625" style="175" customWidth="1"/>
    <col min="2" max="2" width="8.625" style="175" customWidth="1"/>
    <col min="3" max="3" width="11.875" style="175" customWidth="1"/>
    <col min="4" max="4" width="32" style="175" bestFit="1" customWidth="1"/>
    <col min="5" max="5" width="14.5" style="183" bestFit="1" customWidth="1"/>
    <col min="6" max="6" width="12" style="181" customWidth="1"/>
    <col min="7" max="7" width="13.5" style="181" bestFit="1" customWidth="1"/>
    <col min="8" max="8" width="8.5" style="175" customWidth="1"/>
    <col min="9" max="9" width="9.625" style="175" bestFit="1" customWidth="1"/>
    <col min="10" max="10" width="8" style="175" customWidth="1"/>
    <col min="11" max="11" width="9.625" style="175" customWidth="1"/>
    <col min="12" max="12" width="11" style="175" bestFit="1" customWidth="1"/>
    <col min="13" max="13" width="14.5" style="175" bestFit="1" customWidth="1"/>
    <col min="14" max="14" width="3" style="175" customWidth="1"/>
    <col min="15" max="15" width="10.125" style="183" customWidth="1" outlineLevel="1"/>
    <col min="16" max="16" width="11.375" style="183" customWidth="1" outlineLevel="1"/>
    <col min="17" max="25" width="10" style="183" customWidth="1" outlineLevel="1"/>
    <col min="26" max="26" width="11.5" style="183" customWidth="1"/>
    <col min="27" max="27" width="10" style="183"/>
    <col min="28" max="30" width="10" style="175"/>
    <col min="31" max="31" width="15.625" style="175" bestFit="1" customWidth="1"/>
    <col min="32" max="16384" width="10" style="175"/>
  </cols>
  <sheetData>
    <row r="1" spans="1:38" ht="23.25" x14ac:dyDescent="0.25">
      <c r="B1" s="176" t="s">
        <v>774</v>
      </c>
      <c r="C1" s="177"/>
      <c r="D1" s="177"/>
      <c r="E1" s="177"/>
      <c r="F1" s="177"/>
      <c r="G1" s="177"/>
      <c r="H1" s="177"/>
      <c r="I1" s="177"/>
      <c r="J1" s="177"/>
      <c r="K1" s="177"/>
      <c r="L1" s="177"/>
      <c r="M1" s="177"/>
      <c r="O1" s="175"/>
      <c r="P1" s="175"/>
      <c r="Q1" s="175"/>
      <c r="R1" s="175"/>
      <c r="S1" s="175"/>
      <c r="T1" s="175"/>
      <c r="U1" s="175"/>
      <c r="V1" s="175"/>
      <c r="W1" s="175"/>
      <c r="X1" s="175"/>
      <c r="Y1" s="175"/>
      <c r="Z1" s="175"/>
      <c r="AA1" s="175"/>
    </row>
    <row r="2" spans="1:38" ht="26.25" x14ac:dyDescent="0.25">
      <c r="B2" s="178" t="s">
        <v>775</v>
      </c>
      <c r="C2" s="179"/>
      <c r="D2" s="179"/>
      <c r="E2" s="179"/>
      <c r="F2" s="179"/>
      <c r="G2" s="179"/>
      <c r="H2" s="179"/>
      <c r="I2" s="179"/>
      <c r="J2" s="179"/>
      <c r="K2" s="179"/>
      <c r="L2" s="179"/>
      <c r="M2" s="179"/>
      <c r="O2" s="180"/>
      <c r="P2" s="175"/>
      <c r="Q2" s="175"/>
      <c r="R2" s="175"/>
      <c r="S2" s="175"/>
      <c r="T2" s="175"/>
      <c r="U2" s="175"/>
      <c r="V2" s="175"/>
      <c r="W2" s="175"/>
      <c r="X2" s="175"/>
      <c r="Y2" s="175"/>
      <c r="Z2" s="175"/>
      <c r="AA2" s="175"/>
    </row>
    <row r="3" spans="1:38" ht="13.5" thickBot="1" x14ac:dyDescent="0.3">
      <c r="E3" s="175"/>
      <c r="M3" s="182">
        <v>890000</v>
      </c>
      <c r="P3" s="175"/>
      <c r="Q3" s="175"/>
      <c r="R3" s="175"/>
      <c r="S3" s="175"/>
      <c r="T3" s="175"/>
      <c r="U3" s="175"/>
      <c r="V3" s="175"/>
      <c r="W3" s="175"/>
      <c r="X3" s="175"/>
      <c r="Y3" s="175"/>
      <c r="Z3" s="175"/>
      <c r="AA3" s="175"/>
    </row>
    <row r="4" spans="1:38" ht="13.5" thickBot="1" x14ac:dyDescent="0.25">
      <c r="B4" s="184"/>
      <c r="C4" s="185" t="s">
        <v>776</v>
      </c>
      <c r="D4" s="186"/>
      <c r="E4" s="186"/>
      <c r="F4" s="186"/>
      <c r="G4" s="186"/>
      <c r="H4" s="186"/>
      <c r="I4" s="186"/>
      <c r="J4" s="186"/>
      <c r="K4" s="186"/>
      <c r="L4" s="187"/>
      <c r="M4" s="188"/>
      <c r="O4" s="175"/>
      <c r="P4" s="175"/>
      <c r="Q4" s="175"/>
      <c r="R4" s="175"/>
      <c r="S4" s="175"/>
      <c r="T4" s="175"/>
      <c r="U4" s="175"/>
      <c r="V4" s="175"/>
      <c r="W4" s="175"/>
      <c r="X4" s="175"/>
      <c r="Y4" s="175"/>
      <c r="Z4" s="175"/>
      <c r="AA4" s="175"/>
    </row>
    <row r="5" spans="1:38" s="192" customFormat="1" ht="13.5" customHeight="1" thickBot="1" x14ac:dyDescent="0.3">
      <c r="A5" s="175"/>
      <c r="B5" s="633" t="s">
        <v>777</v>
      </c>
      <c r="C5" s="633" t="s">
        <v>778</v>
      </c>
      <c r="D5" s="634" t="s">
        <v>779</v>
      </c>
      <c r="E5" s="634" t="s">
        <v>780</v>
      </c>
      <c r="F5" s="634" t="s">
        <v>781</v>
      </c>
      <c r="G5" s="634" t="s">
        <v>782</v>
      </c>
      <c r="H5" s="189" t="s">
        <v>783</v>
      </c>
      <c r="I5" s="189"/>
      <c r="J5" s="189"/>
      <c r="K5" s="189"/>
      <c r="L5" s="189"/>
      <c r="M5" s="631" t="s">
        <v>784</v>
      </c>
      <c r="N5" s="190"/>
      <c r="O5" s="191">
        <v>1</v>
      </c>
      <c r="P5" s="191">
        <f>O5+1</f>
        <v>2</v>
      </c>
      <c r="Q5" s="191">
        <f t="shared" ref="Q5:AL5" si="0">P5+1</f>
        <v>3</v>
      </c>
      <c r="R5" s="191">
        <f t="shared" si="0"/>
        <v>4</v>
      </c>
      <c r="S5" s="191">
        <f t="shared" si="0"/>
        <v>5</v>
      </c>
      <c r="T5" s="191">
        <f t="shared" si="0"/>
        <v>6</v>
      </c>
      <c r="U5" s="191">
        <f t="shared" si="0"/>
        <v>7</v>
      </c>
      <c r="V5" s="191">
        <f t="shared" si="0"/>
        <v>8</v>
      </c>
      <c r="W5" s="191">
        <f t="shared" si="0"/>
        <v>9</v>
      </c>
      <c r="X5" s="191">
        <f t="shared" si="0"/>
        <v>10</v>
      </c>
      <c r="Y5" s="191">
        <f t="shared" si="0"/>
        <v>11</v>
      </c>
      <c r="Z5" s="191">
        <f t="shared" si="0"/>
        <v>12</v>
      </c>
      <c r="AA5" s="191">
        <f t="shared" si="0"/>
        <v>13</v>
      </c>
      <c r="AB5" s="191">
        <f t="shared" si="0"/>
        <v>14</v>
      </c>
      <c r="AC5" s="191">
        <f t="shared" si="0"/>
        <v>15</v>
      </c>
      <c r="AD5" s="191">
        <f t="shared" si="0"/>
        <v>16</v>
      </c>
      <c r="AE5" s="191">
        <f t="shared" si="0"/>
        <v>17</v>
      </c>
      <c r="AF5" s="191">
        <f t="shared" si="0"/>
        <v>18</v>
      </c>
      <c r="AG5" s="191">
        <f t="shared" si="0"/>
        <v>19</v>
      </c>
      <c r="AH5" s="191">
        <f t="shared" si="0"/>
        <v>20</v>
      </c>
      <c r="AI5" s="191">
        <f t="shared" si="0"/>
        <v>21</v>
      </c>
      <c r="AJ5" s="191">
        <f t="shared" si="0"/>
        <v>22</v>
      </c>
      <c r="AK5" s="191">
        <f t="shared" si="0"/>
        <v>23</v>
      </c>
      <c r="AL5" s="191">
        <f t="shared" si="0"/>
        <v>24</v>
      </c>
    </row>
    <row r="6" spans="1:38" s="192" customFormat="1" ht="13.5" thickBot="1" x14ac:dyDescent="0.3">
      <c r="A6" s="175"/>
      <c r="B6" s="633"/>
      <c r="C6" s="633"/>
      <c r="D6" s="634"/>
      <c r="E6" s="634"/>
      <c r="F6" s="634"/>
      <c r="G6" s="634"/>
      <c r="H6" s="193" t="s">
        <v>785</v>
      </c>
      <c r="I6" s="193" t="s">
        <v>786</v>
      </c>
      <c r="J6" s="193" t="s">
        <v>787</v>
      </c>
      <c r="K6" s="193" t="s">
        <v>788</v>
      </c>
      <c r="L6" s="193" t="s">
        <v>789</v>
      </c>
      <c r="M6" s="632"/>
      <c r="N6" s="190"/>
      <c r="O6" s="194">
        <v>44197</v>
      </c>
      <c r="P6" s="194">
        <v>44228</v>
      </c>
      <c r="Q6" s="194">
        <v>44256</v>
      </c>
      <c r="R6" s="194">
        <v>44287</v>
      </c>
      <c r="S6" s="194">
        <v>44317</v>
      </c>
      <c r="T6" s="194">
        <v>44348</v>
      </c>
      <c r="U6" s="194">
        <v>44378</v>
      </c>
      <c r="V6" s="194">
        <v>44409</v>
      </c>
      <c r="W6" s="194">
        <v>44440</v>
      </c>
      <c r="X6" s="194">
        <v>44470</v>
      </c>
      <c r="Y6" s="194">
        <v>44501</v>
      </c>
      <c r="Z6" s="194">
        <v>44531</v>
      </c>
      <c r="AA6" s="194">
        <v>44562</v>
      </c>
      <c r="AB6" s="194">
        <v>44593</v>
      </c>
      <c r="AC6" s="194">
        <v>44621</v>
      </c>
      <c r="AD6" s="194">
        <v>44652</v>
      </c>
      <c r="AE6" s="194">
        <v>44682</v>
      </c>
      <c r="AF6" s="194">
        <v>44713</v>
      </c>
      <c r="AG6" s="194">
        <v>44743</v>
      </c>
      <c r="AH6" s="194">
        <v>44774</v>
      </c>
      <c r="AI6" s="194">
        <v>44805</v>
      </c>
      <c r="AJ6" s="194">
        <v>44835</v>
      </c>
      <c r="AK6" s="194">
        <v>44866</v>
      </c>
      <c r="AL6" s="194">
        <v>44896</v>
      </c>
    </row>
    <row r="7" spans="1:38" s="192" customFormat="1" outlineLevel="1" x14ac:dyDescent="0.25">
      <c r="A7" s="175"/>
      <c r="B7" s="195"/>
      <c r="C7" s="196"/>
      <c r="D7" s="197" t="s">
        <v>790</v>
      </c>
      <c r="E7" s="198"/>
      <c r="F7" s="198"/>
      <c r="G7" s="198"/>
      <c r="H7" s="198"/>
      <c r="I7" s="198"/>
      <c r="J7" s="198"/>
      <c r="K7" s="198"/>
      <c r="L7" s="198"/>
      <c r="M7" s="199"/>
      <c r="N7" s="175"/>
      <c r="O7" s="200"/>
      <c r="P7" s="200"/>
      <c r="Q7" s="200"/>
      <c r="R7" s="200"/>
      <c r="S7" s="200"/>
      <c r="T7" s="200"/>
      <c r="U7" s="200"/>
      <c r="V7" s="200"/>
      <c r="W7" s="200"/>
      <c r="X7" s="200"/>
      <c r="Y7" s="200"/>
      <c r="Z7" s="200"/>
      <c r="AA7" s="175"/>
      <c r="AB7" s="201"/>
      <c r="AC7" s="201"/>
      <c r="AD7" s="201"/>
      <c r="AE7" s="201"/>
      <c r="AF7" s="201"/>
      <c r="AG7" s="201"/>
    </row>
    <row r="8" spans="1:38" s="192" customFormat="1" ht="12.75" customHeight="1" outlineLevel="1" x14ac:dyDescent="0.25">
      <c r="A8" s="202"/>
      <c r="B8" s="203">
        <v>1</v>
      </c>
      <c r="C8" s="204">
        <v>0.5</v>
      </c>
      <c r="D8" s="205" t="s">
        <v>791</v>
      </c>
      <c r="E8" s="206">
        <f t="shared" ref="E8:E30" si="1">+IF(F8&lt;&gt;"",$F8/$M$3,"")</f>
        <v>6.7415730337078648</v>
      </c>
      <c r="F8" s="207">
        <v>6000000</v>
      </c>
      <c r="G8" s="207">
        <f>B8*F8*C8</f>
        <v>3000000</v>
      </c>
      <c r="H8" s="208">
        <v>1</v>
      </c>
      <c r="I8" s="209">
        <f>+IF($H8&lt;&gt;"",HLOOKUP($H8,$O$5:$AL$6,2,FALSE),"")</f>
        <v>44197</v>
      </c>
      <c r="J8" s="208">
        <v>24</v>
      </c>
      <c r="K8" s="209">
        <f>+IF($J8&lt;&gt;"",HLOOKUP($J8,$O$5:$AL$6,2,FALSE),"")</f>
        <v>44896</v>
      </c>
      <c r="L8" s="208">
        <f>+IF($J8&lt;&gt;"",$J8-$H8+1,"")</f>
        <v>24</v>
      </c>
      <c r="M8" s="210">
        <f>+IF($L8&lt;&gt;"",G8*L8,"")</f>
        <v>72000000</v>
      </c>
      <c r="O8" s="211"/>
      <c r="P8" s="211"/>
      <c r="Q8" s="211"/>
      <c r="R8" s="211"/>
      <c r="S8" s="211"/>
      <c r="T8" s="211"/>
      <c r="U8" s="211"/>
      <c r="V8" s="211"/>
      <c r="W8" s="211"/>
      <c r="X8" s="211"/>
      <c r="Y8" s="211"/>
      <c r="Z8" s="211"/>
      <c r="AA8" s="175"/>
      <c r="AB8" s="201"/>
      <c r="AC8" s="201"/>
      <c r="AD8" s="201"/>
      <c r="AE8" s="201"/>
      <c r="AF8" s="201"/>
      <c r="AG8" s="201"/>
    </row>
    <row r="9" spans="1:38" s="192" customFormat="1" outlineLevel="1" x14ac:dyDescent="0.25">
      <c r="A9" s="175"/>
      <c r="B9" s="203"/>
      <c r="C9" s="212"/>
      <c r="D9" s="213" t="s">
        <v>792</v>
      </c>
      <c r="E9" s="206" t="str">
        <f t="shared" si="1"/>
        <v/>
      </c>
      <c r="F9" s="207"/>
      <c r="G9" s="207"/>
      <c r="H9" s="208"/>
      <c r="I9" s="209" t="str">
        <f t="shared" ref="I9:I22" si="2">+IF($H9&lt;&gt;"",HLOOKUP($H9,$O$5:$Z$6,2,FALSE),"")</f>
        <v/>
      </c>
      <c r="J9" s="208"/>
      <c r="K9" s="209" t="str">
        <f t="shared" ref="K9:K22" si="3">+IF($J9&lt;&gt;"",HLOOKUP($J9,$O$5:$Z$6,2,FALSE),"")</f>
        <v/>
      </c>
      <c r="L9" s="208" t="str">
        <f t="shared" ref="L9:L31" si="4">+IF($J9&lt;&gt;"",$J9-$H9+1,"")</f>
        <v/>
      </c>
      <c r="M9" s="214" t="str">
        <f>+IF($L9&lt;&gt;"",G9*L9/1000000,"")</f>
        <v/>
      </c>
      <c r="N9" s="175"/>
      <c r="O9" s="211"/>
      <c r="P9" s="211"/>
      <c r="Q9" s="211"/>
      <c r="R9" s="211"/>
      <c r="S9" s="211"/>
      <c r="T9" s="211"/>
      <c r="U9" s="211"/>
      <c r="V9" s="211"/>
      <c r="W9" s="211"/>
      <c r="X9" s="211"/>
      <c r="Y9" s="211"/>
      <c r="Z9" s="211"/>
      <c r="AA9" s="211"/>
      <c r="AB9" s="201"/>
      <c r="AC9" s="201"/>
      <c r="AD9" s="201"/>
      <c r="AE9" s="201"/>
      <c r="AF9" s="201"/>
      <c r="AG9" s="201"/>
    </row>
    <row r="10" spans="1:38" s="192" customFormat="1" outlineLevel="1" x14ac:dyDescent="0.25">
      <c r="A10" s="175"/>
      <c r="B10" s="203">
        <v>1</v>
      </c>
      <c r="C10" s="204">
        <v>1</v>
      </c>
      <c r="D10" s="205" t="s">
        <v>793</v>
      </c>
      <c r="E10" s="206">
        <f t="shared" si="1"/>
        <v>5.617977528089888</v>
      </c>
      <c r="F10" s="207">
        <v>5000000</v>
      </c>
      <c r="G10" s="207">
        <f>B10*F10*C10</f>
        <v>5000000</v>
      </c>
      <c r="H10" s="208">
        <v>1</v>
      </c>
      <c r="I10" s="209">
        <f t="shared" ref="I10:I14" si="5">+IF($H10&lt;&gt;"",HLOOKUP($H10,$O$5:$AL$6,2,FALSE),"")</f>
        <v>44197</v>
      </c>
      <c r="J10" s="208">
        <v>24</v>
      </c>
      <c r="K10" s="209">
        <f t="shared" ref="K10:K31" si="6">+IF($J10&lt;&gt;"",HLOOKUP($J10,$O$5:$AL$6,2,FALSE),"")</f>
        <v>44896</v>
      </c>
      <c r="L10" s="208">
        <f t="shared" si="4"/>
        <v>24</v>
      </c>
      <c r="M10" s="210">
        <f>+IF($L10&lt;&gt;"",G10*L10,"")</f>
        <v>120000000</v>
      </c>
      <c r="N10" s="175"/>
      <c r="O10" s="211"/>
      <c r="P10" s="211"/>
      <c r="Q10" s="211"/>
      <c r="R10" s="211"/>
      <c r="S10" s="211"/>
      <c r="T10" s="211"/>
      <c r="U10" s="211"/>
      <c r="V10" s="211"/>
      <c r="W10" s="211"/>
      <c r="X10" s="211"/>
      <c r="Y10" s="211"/>
      <c r="Z10" s="211"/>
      <c r="AA10" s="211"/>
      <c r="AB10" s="201"/>
      <c r="AC10" s="201"/>
      <c r="AD10" s="201"/>
      <c r="AE10" s="201"/>
      <c r="AF10" s="201"/>
      <c r="AG10" s="201"/>
    </row>
    <row r="11" spans="1:38" s="192" customFormat="1" outlineLevel="1" x14ac:dyDescent="0.25">
      <c r="A11" s="175"/>
      <c r="B11" s="203">
        <v>1</v>
      </c>
      <c r="C11" s="204">
        <v>1</v>
      </c>
      <c r="D11" s="205" t="s">
        <v>1008</v>
      </c>
      <c r="E11" s="206">
        <f t="shared" si="1"/>
        <v>4.4943820224719104</v>
      </c>
      <c r="F11" s="207">
        <v>4000000</v>
      </c>
      <c r="G11" s="207">
        <f>B11*F11*C11</f>
        <v>4000000</v>
      </c>
      <c r="H11" s="208">
        <v>6</v>
      </c>
      <c r="I11" s="209">
        <f t="shared" si="5"/>
        <v>44348</v>
      </c>
      <c r="J11" s="208">
        <v>18</v>
      </c>
      <c r="K11" s="209">
        <f t="shared" si="6"/>
        <v>44713</v>
      </c>
      <c r="L11" s="208">
        <f t="shared" si="4"/>
        <v>13</v>
      </c>
      <c r="M11" s="210">
        <f t="shared" ref="M11:M30" si="7">+IF($L11&lt;&gt;"",G11*L11,"")</f>
        <v>52000000</v>
      </c>
      <c r="N11" s="175"/>
      <c r="O11" s="211"/>
      <c r="P11" s="211"/>
      <c r="Q11" s="211"/>
      <c r="R11" s="211"/>
      <c r="S11" s="211"/>
      <c r="T11" s="211"/>
      <c r="U11" s="211"/>
      <c r="V11" s="211"/>
      <c r="W11" s="211"/>
      <c r="X11" s="211"/>
      <c r="Y11" s="211"/>
      <c r="Z11" s="211"/>
      <c r="AA11" s="211"/>
      <c r="AB11" s="201"/>
      <c r="AC11" s="201"/>
      <c r="AD11" s="201"/>
      <c r="AE11" s="201"/>
      <c r="AF11" s="201"/>
      <c r="AG11" s="201"/>
    </row>
    <row r="12" spans="1:38" s="192" customFormat="1" outlineLevel="1" x14ac:dyDescent="0.25">
      <c r="A12" s="175"/>
      <c r="B12" s="203">
        <v>1</v>
      </c>
      <c r="C12" s="204">
        <v>1</v>
      </c>
      <c r="D12" s="205" t="s">
        <v>1009</v>
      </c>
      <c r="E12" s="206">
        <f t="shared" si="1"/>
        <v>4.4943820224719104</v>
      </c>
      <c r="F12" s="207">
        <v>4000000</v>
      </c>
      <c r="G12" s="207">
        <f>B12*F12*C12</f>
        <v>4000000</v>
      </c>
      <c r="H12" s="208">
        <v>6</v>
      </c>
      <c r="I12" s="209">
        <f t="shared" si="5"/>
        <v>44348</v>
      </c>
      <c r="J12" s="208">
        <v>12</v>
      </c>
      <c r="K12" s="209">
        <f t="shared" si="6"/>
        <v>44531</v>
      </c>
      <c r="L12" s="208">
        <f t="shared" si="4"/>
        <v>7</v>
      </c>
      <c r="M12" s="210">
        <f t="shared" si="7"/>
        <v>28000000</v>
      </c>
      <c r="N12" s="175"/>
      <c r="O12" s="211"/>
      <c r="P12" s="211"/>
      <c r="Q12" s="211"/>
      <c r="R12" s="211"/>
      <c r="S12" s="211"/>
      <c r="T12" s="211"/>
      <c r="U12" s="211"/>
      <c r="V12" s="211"/>
      <c r="W12" s="211"/>
      <c r="X12" s="211"/>
      <c r="Y12" s="211"/>
      <c r="Z12" s="211"/>
      <c r="AA12" s="211"/>
      <c r="AB12" s="201"/>
      <c r="AC12" s="201"/>
      <c r="AD12" s="201"/>
      <c r="AE12" s="201"/>
      <c r="AF12" s="201"/>
      <c r="AG12" s="201"/>
    </row>
    <row r="13" spans="1:38" s="192" customFormat="1" outlineLevel="1" x14ac:dyDescent="0.25">
      <c r="A13" s="175"/>
      <c r="B13" s="203">
        <v>1</v>
      </c>
      <c r="C13" s="204">
        <v>1</v>
      </c>
      <c r="D13" s="205" t="s">
        <v>485</v>
      </c>
      <c r="E13" s="206">
        <f t="shared" si="1"/>
        <v>3.9325842696629212</v>
      </c>
      <c r="F13" s="207">
        <v>3500000</v>
      </c>
      <c r="G13" s="207">
        <f>B13*F13*C13</f>
        <v>3500000</v>
      </c>
      <c r="H13" s="208">
        <v>6</v>
      </c>
      <c r="I13" s="209">
        <f t="shared" si="5"/>
        <v>44348</v>
      </c>
      <c r="J13" s="208">
        <v>22</v>
      </c>
      <c r="K13" s="209">
        <f t="shared" si="6"/>
        <v>44835</v>
      </c>
      <c r="L13" s="208">
        <f t="shared" si="4"/>
        <v>17</v>
      </c>
      <c r="M13" s="210">
        <f t="shared" si="7"/>
        <v>59500000</v>
      </c>
      <c r="N13" s="175"/>
      <c r="O13" s="211"/>
      <c r="P13" s="211"/>
      <c r="Q13" s="211"/>
      <c r="R13" s="211"/>
      <c r="S13" s="211"/>
      <c r="T13" s="211"/>
      <c r="U13" s="211"/>
      <c r="V13" s="211"/>
      <c r="W13" s="211"/>
      <c r="X13" s="211"/>
      <c r="Y13" s="211"/>
      <c r="Z13" s="211"/>
      <c r="AA13" s="211"/>
      <c r="AB13" s="201"/>
      <c r="AC13" s="201"/>
      <c r="AD13" s="201"/>
      <c r="AE13" s="201"/>
      <c r="AF13" s="201"/>
      <c r="AG13" s="201"/>
    </row>
    <row r="14" spans="1:38" s="192" customFormat="1" outlineLevel="1" x14ac:dyDescent="0.25">
      <c r="A14" s="175"/>
      <c r="B14" s="203">
        <v>1</v>
      </c>
      <c r="C14" s="204">
        <v>1</v>
      </c>
      <c r="D14" s="205" t="s">
        <v>492</v>
      </c>
      <c r="E14" s="206">
        <f t="shared" si="1"/>
        <v>2.0224719101123596</v>
      </c>
      <c r="F14" s="207">
        <v>1800000</v>
      </c>
      <c r="G14" s="207">
        <f>B14*F14*C14</f>
        <v>1800000</v>
      </c>
      <c r="H14" s="208">
        <v>2</v>
      </c>
      <c r="I14" s="209">
        <f t="shared" si="5"/>
        <v>44228</v>
      </c>
      <c r="J14" s="208">
        <v>24</v>
      </c>
      <c r="K14" s="209">
        <f t="shared" si="6"/>
        <v>44896</v>
      </c>
      <c r="L14" s="208">
        <f t="shared" si="4"/>
        <v>23</v>
      </c>
      <c r="M14" s="210">
        <f t="shared" si="7"/>
        <v>41400000</v>
      </c>
      <c r="N14" s="175"/>
      <c r="O14" s="211"/>
      <c r="P14" s="211"/>
      <c r="Q14" s="211"/>
      <c r="R14" s="211"/>
      <c r="S14" s="211"/>
      <c r="T14" s="211"/>
      <c r="U14" s="211"/>
      <c r="V14" s="211"/>
      <c r="W14" s="211"/>
      <c r="X14" s="211"/>
      <c r="Y14" s="211"/>
      <c r="Z14" s="211"/>
      <c r="AA14" s="211"/>
      <c r="AB14" s="201"/>
      <c r="AC14" s="201"/>
      <c r="AD14" s="201"/>
      <c r="AE14" s="201"/>
      <c r="AF14" s="201"/>
      <c r="AG14" s="201"/>
    </row>
    <row r="15" spans="1:38" s="192" customFormat="1" outlineLevel="1" x14ac:dyDescent="0.25">
      <c r="A15" s="175"/>
      <c r="B15" s="203"/>
      <c r="C15" s="212"/>
      <c r="D15" s="213" t="s">
        <v>794</v>
      </c>
      <c r="E15" s="206" t="str">
        <f t="shared" si="1"/>
        <v/>
      </c>
      <c r="F15" s="207"/>
      <c r="G15" s="208"/>
      <c r="H15" s="208"/>
      <c r="I15" s="209" t="str">
        <f t="shared" si="2"/>
        <v/>
      </c>
      <c r="J15" s="208"/>
      <c r="K15" s="209" t="str">
        <f t="shared" si="3"/>
        <v/>
      </c>
      <c r="L15" s="208" t="str">
        <f t="shared" si="4"/>
        <v/>
      </c>
      <c r="M15" s="214" t="str">
        <f>+IF($L15&lt;&gt;"",G15*L15/1000000,"")</f>
        <v/>
      </c>
      <c r="N15" s="175"/>
      <c r="O15" s="211"/>
      <c r="P15" s="211"/>
      <c r="Q15" s="211"/>
      <c r="R15" s="211"/>
      <c r="S15" s="211"/>
      <c r="T15" s="211"/>
      <c r="U15" s="211"/>
      <c r="V15" s="211"/>
      <c r="W15" s="211"/>
      <c r="X15" s="211"/>
      <c r="Y15" s="211"/>
      <c r="Z15" s="211"/>
      <c r="AA15" s="211"/>
      <c r="AB15" s="201"/>
      <c r="AC15" s="201"/>
      <c r="AD15" s="201"/>
      <c r="AE15" s="201"/>
      <c r="AF15" s="201"/>
      <c r="AG15" s="201"/>
    </row>
    <row r="16" spans="1:38" s="192" customFormat="1" outlineLevel="1" x14ac:dyDescent="0.25">
      <c r="A16" s="175"/>
      <c r="B16" s="203">
        <v>1</v>
      </c>
      <c r="C16" s="204">
        <v>1</v>
      </c>
      <c r="D16" s="205" t="s">
        <v>795</v>
      </c>
      <c r="E16" s="206">
        <f t="shared" si="1"/>
        <v>1.797752808988764</v>
      </c>
      <c r="F16" s="207">
        <v>1600000</v>
      </c>
      <c r="G16" s="207">
        <f>B16*F16*C16</f>
        <v>1600000</v>
      </c>
      <c r="H16" s="208">
        <v>1</v>
      </c>
      <c r="I16" s="209">
        <f t="shared" ref="I16:I19" si="8">+IF($H16&lt;&gt;"",HLOOKUP($H16,$O$5:$AL$6,2,FALSE),"")</f>
        <v>44197</v>
      </c>
      <c r="J16" s="208">
        <v>24</v>
      </c>
      <c r="K16" s="209">
        <f t="shared" si="6"/>
        <v>44896</v>
      </c>
      <c r="L16" s="208">
        <f t="shared" si="4"/>
        <v>24</v>
      </c>
      <c r="M16" s="210">
        <f t="shared" si="7"/>
        <v>38400000</v>
      </c>
      <c r="N16" s="175"/>
      <c r="O16" s="211"/>
      <c r="P16" s="211"/>
      <c r="Q16" s="211"/>
      <c r="R16" s="211"/>
      <c r="S16" s="211"/>
      <c r="T16" s="211"/>
      <c r="U16" s="211"/>
      <c r="V16" s="211"/>
      <c r="W16" s="211"/>
      <c r="X16" s="211"/>
      <c r="Y16" s="211"/>
      <c r="Z16" s="211"/>
      <c r="AA16" s="211"/>
      <c r="AB16" s="201"/>
      <c r="AC16" s="201"/>
      <c r="AD16" s="201"/>
      <c r="AE16" s="201"/>
      <c r="AF16" s="201"/>
      <c r="AG16" s="201"/>
    </row>
    <row r="17" spans="1:33" s="192" customFormat="1" outlineLevel="1" x14ac:dyDescent="0.25">
      <c r="A17" s="175"/>
      <c r="B17" s="203">
        <v>1</v>
      </c>
      <c r="C17" s="204">
        <v>1</v>
      </c>
      <c r="D17" s="205" t="s">
        <v>796</v>
      </c>
      <c r="E17" s="206">
        <f t="shared" si="1"/>
        <v>2.303370786516854</v>
      </c>
      <c r="F17" s="207">
        <v>2050000</v>
      </c>
      <c r="G17" s="207">
        <f>B17*F17*C17</f>
        <v>2050000</v>
      </c>
      <c r="H17" s="208">
        <v>1</v>
      </c>
      <c r="I17" s="209">
        <f t="shared" si="8"/>
        <v>44197</v>
      </c>
      <c r="J17" s="208">
        <v>24</v>
      </c>
      <c r="K17" s="209">
        <f t="shared" si="6"/>
        <v>44896</v>
      </c>
      <c r="L17" s="208">
        <f t="shared" si="4"/>
        <v>24</v>
      </c>
      <c r="M17" s="210">
        <f t="shared" si="7"/>
        <v>49200000</v>
      </c>
      <c r="N17" s="175"/>
      <c r="O17" s="211"/>
      <c r="P17" s="211"/>
      <c r="Q17" s="211"/>
      <c r="R17" s="211"/>
      <c r="S17" s="211"/>
      <c r="T17" s="211"/>
      <c r="U17" s="211"/>
      <c r="V17" s="211"/>
      <c r="W17" s="211"/>
      <c r="X17" s="211"/>
      <c r="Y17" s="211"/>
      <c r="Z17" s="211"/>
      <c r="AA17" s="211"/>
      <c r="AB17" s="201"/>
      <c r="AC17" s="201"/>
      <c r="AD17" s="201"/>
      <c r="AE17" s="201"/>
      <c r="AF17" s="201"/>
      <c r="AG17" s="201"/>
    </row>
    <row r="18" spans="1:33" s="192" customFormat="1" outlineLevel="1" x14ac:dyDescent="0.25">
      <c r="A18" s="175"/>
      <c r="B18" s="203">
        <f>+B17</f>
        <v>1</v>
      </c>
      <c r="C18" s="204">
        <v>1</v>
      </c>
      <c r="D18" s="205" t="s">
        <v>797</v>
      </c>
      <c r="E18" s="206">
        <f t="shared" si="1"/>
        <v>1.5730337078651686</v>
      </c>
      <c r="F18" s="207">
        <v>1400000</v>
      </c>
      <c r="G18" s="207">
        <f>B18*F18*C18</f>
        <v>1400000</v>
      </c>
      <c r="H18" s="208">
        <v>1</v>
      </c>
      <c r="I18" s="209">
        <f t="shared" si="8"/>
        <v>44197</v>
      </c>
      <c r="J18" s="208">
        <v>24</v>
      </c>
      <c r="K18" s="209">
        <f t="shared" si="6"/>
        <v>44896</v>
      </c>
      <c r="L18" s="208">
        <f t="shared" si="4"/>
        <v>24</v>
      </c>
      <c r="M18" s="210">
        <f t="shared" si="7"/>
        <v>33600000</v>
      </c>
      <c r="N18" s="175"/>
      <c r="O18" s="211"/>
      <c r="P18" s="211"/>
      <c r="Q18" s="211"/>
      <c r="R18" s="211"/>
      <c r="S18" s="211"/>
      <c r="T18" s="211"/>
      <c r="U18" s="211"/>
      <c r="V18" s="211"/>
      <c r="W18" s="211"/>
      <c r="X18" s="211"/>
      <c r="Y18" s="211"/>
      <c r="Z18" s="211"/>
      <c r="AA18" s="211"/>
      <c r="AB18" s="201"/>
      <c r="AC18" s="201"/>
      <c r="AD18" s="201"/>
      <c r="AE18" s="201"/>
      <c r="AF18" s="201"/>
      <c r="AG18" s="201"/>
    </row>
    <row r="19" spans="1:33" s="192" customFormat="1" outlineLevel="1" x14ac:dyDescent="0.25">
      <c r="A19" s="175"/>
      <c r="B19" s="203">
        <f>B18</f>
        <v>1</v>
      </c>
      <c r="C19" s="204">
        <v>1</v>
      </c>
      <c r="D19" s="205" t="s">
        <v>798</v>
      </c>
      <c r="E19" s="206">
        <f t="shared" si="1"/>
        <v>1.1235955056179776</v>
      </c>
      <c r="F19" s="207">
        <v>1000000</v>
      </c>
      <c r="G19" s="207">
        <f>B19*F19*C19</f>
        <v>1000000</v>
      </c>
      <c r="H19" s="208">
        <v>1</v>
      </c>
      <c r="I19" s="209">
        <f t="shared" si="8"/>
        <v>44197</v>
      </c>
      <c r="J19" s="208">
        <v>24</v>
      </c>
      <c r="K19" s="209">
        <f t="shared" si="6"/>
        <v>44896</v>
      </c>
      <c r="L19" s="208">
        <f t="shared" si="4"/>
        <v>24</v>
      </c>
      <c r="M19" s="210">
        <f t="shared" si="7"/>
        <v>24000000</v>
      </c>
      <c r="N19" s="175"/>
      <c r="O19" s="211"/>
      <c r="P19" s="211"/>
      <c r="Q19" s="211"/>
      <c r="R19" s="211"/>
      <c r="S19" s="211"/>
      <c r="T19" s="211"/>
      <c r="U19" s="211"/>
      <c r="V19" s="211"/>
      <c r="W19" s="211"/>
      <c r="X19" s="211"/>
      <c r="Y19" s="211"/>
      <c r="Z19" s="211"/>
      <c r="AA19" s="211"/>
      <c r="AB19" s="201"/>
      <c r="AC19" s="201"/>
      <c r="AD19" s="201"/>
      <c r="AE19" s="201"/>
      <c r="AF19" s="201"/>
      <c r="AG19" s="201"/>
    </row>
    <row r="20" spans="1:33" s="192" customFormat="1" outlineLevel="1" x14ac:dyDescent="0.25">
      <c r="A20" s="175"/>
      <c r="B20" s="203"/>
      <c r="C20" s="212"/>
      <c r="D20" s="213" t="s">
        <v>799</v>
      </c>
      <c r="E20" s="206" t="str">
        <f t="shared" si="1"/>
        <v/>
      </c>
      <c r="F20" s="207"/>
      <c r="G20" s="207"/>
      <c r="H20" s="208"/>
      <c r="I20" s="209" t="str">
        <f t="shared" si="2"/>
        <v/>
      </c>
      <c r="J20" s="208"/>
      <c r="K20" s="209" t="str">
        <f t="shared" si="3"/>
        <v/>
      </c>
      <c r="L20" s="208" t="str">
        <f t="shared" si="4"/>
        <v/>
      </c>
      <c r="M20" s="214" t="str">
        <f>+IF($L20&lt;&gt;"",G20*L20/1000000,"")</f>
        <v/>
      </c>
      <c r="N20" s="175"/>
      <c r="O20" s="211"/>
      <c r="P20" s="211"/>
      <c r="Q20" s="211"/>
      <c r="R20" s="211"/>
      <c r="S20" s="211"/>
      <c r="T20" s="211"/>
      <c r="U20" s="211"/>
      <c r="V20" s="211"/>
      <c r="W20" s="211"/>
      <c r="X20" s="211"/>
      <c r="Y20" s="211"/>
      <c r="Z20" s="211"/>
      <c r="AA20" s="211"/>
      <c r="AB20" s="201"/>
      <c r="AC20" s="201"/>
      <c r="AD20" s="201"/>
      <c r="AE20" s="201"/>
      <c r="AF20" s="201"/>
      <c r="AG20" s="201"/>
    </row>
    <row r="21" spans="1:33" s="192" customFormat="1" outlineLevel="1" x14ac:dyDescent="0.25">
      <c r="A21" s="175"/>
      <c r="B21" s="203">
        <v>1</v>
      </c>
      <c r="C21" s="204">
        <v>1</v>
      </c>
      <c r="D21" s="205" t="s">
        <v>800</v>
      </c>
      <c r="E21" s="206">
        <f t="shared" si="1"/>
        <v>1.6853932584269662</v>
      </c>
      <c r="F21" s="207">
        <v>1500000</v>
      </c>
      <c r="G21" s="207">
        <f>B21*F21*C21</f>
        <v>1500000</v>
      </c>
      <c r="H21" s="208">
        <v>2</v>
      </c>
      <c r="I21" s="209">
        <f>+IF($H21&lt;&gt;"",HLOOKUP($H21,$O$5:$AL$6,2,FALSE),"")</f>
        <v>44228</v>
      </c>
      <c r="J21" s="208">
        <v>24</v>
      </c>
      <c r="K21" s="209">
        <f t="shared" si="6"/>
        <v>44896</v>
      </c>
      <c r="L21" s="208">
        <f t="shared" si="4"/>
        <v>23</v>
      </c>
      <c r="M21" s="210">
        <f t="shared" si="7"/>
        <v>34500000</v>
      </c>
      <c r="O21" s="211"/>
      <c r="P21" s="211"/>
      <c r="Q21" s="211"/>
      <c r="R21" s="211"/>
      <c r="S21" s="211"/>
      <c r="T21" s="211"/>
      <c r="U21" s="211"/>
      <c r="V21" s="211"/>
      <c r="W21" s="211"/>
      <c r="X21" s="211"/>
      <c r="Y21" s="211"/>
      <c r="Z21" s="211"/>
      <c r="AA21" s="211"/>
      <c r="AB21" s="201"/>
      <c r="AC21" s="201"/>
      <c r="AD21" s="201"/>
      <c r="AE21" s="201"/>
      <c r="AF21" s="201"/>
      <c r="AG21" s="201"/>
    </row>
    <row r="22" spans="1:33" s="192" customFormat="1" outlineLevel="1" x14ac:dyDescent="0.25">
      <c r="A22" s="175"/>
      <c r="B22" s="203"/>
      <c r="C22" s="212"/>
      <c r="D22" s="213" t="s">
        <v>801</v>
      </c>
      <c r="E22" s="206" t="str">
        <f t="shared" si="1"/>
        <v/>
      </c>
      <c r="F22" s="215"/>
      <c r="G22" s="207"/>
      <c r="H22" s="208"/>
      <c r="I22" s="209" t="str">
        <f t="shared" si="2"/>
        <v/>
      </c>
      <c r="J22" s="208"/>
      <c r="K22" s="209" t="str">
        <f t="shared" si="3"/>
        <v/>
      </c>
      <c r="L22" s="208" t="str">
        <f t="shared" si="4"/>
        <v/>
      </c>
      <c r="M22" s="214" t="str">
        <f>+IF($L22&lt;&gt;"",G22*L22/1000000,"")</f>
        <v/>
      </c>
      <c r="N22" s="175"/>
      <c r="O22" s="211"/>
      <c r="P22" s="211"/>
      <c r="Q22" s="211"/>
      <c r="R22" s="211"/>
      <c r="S22" s="211"/>
      <c r="T22" s="211"/>
      <c r="U22" s="211"/>
      <c r="V22" s="211"/>
      <c r="W22" s="211"/>
      <c r="X22" s="211"/>
      <c r="Y22" s="211"/>
      <c r="Z22" s="211"/>
      <c r="AA22" s="211"/>
      <c r="AB22" s="201"/>
      <c r="AC22" s="201"/>
      <c r="AD22" s="201"/>
      <c r="AE22" s="201"/>
      <c r="AF22" s="201"/>
      <c r="AG22" s="201"/>
    </row>
    <row r="23" spans="1:33" s="192" customFormat="1" outlineLevel="1" x14ac:dyDescent="0.25">
      <c r="A23" s="175"/>
      <c r="B23" s="203">
        <v>0</v>
      </c>
      <c r="C23" s="204">
        <v>1</v>
      </c>
      <c r="D23" s="205" t="s">
        <v>802</v>
      </c>
      <c r="E23" s="206">
        <f t="shared" si="1"/>
        <v>2.303370786516854</v>
      </c>
      <c r="F23" s="207">
        <f>+F17</f>
        <v>2050000</v>
      </c>
      <c r="G23" s="207">
        <f t="shared" ref="G23:G30" si="9">B23*F23*C23</f>
        <v>0</v>
      </c>
      <c r="H23" s="208">
        <v>1</v>
      </c>
      <c r="I23" s="209">
        <f t="shared" ref="I23:I31" si="10">+IF($H23&lt;&gt;"",HLOOKUP($H23,$O$5:$AL$6,2,FALSE),"")</f>
        <v>44197</v>
      </c>
      <c r="J23" s="208">
        <v>24</v>
      </c>
      <c r="K23" s="209">
        <f t="shared" si="6"/>
        <v>44896</v>
      </c>
      <c r="L23" s="208">
        <f t="shared" si="4"/>
        <v>24</v>
      </c>
      <c r="M23" s="210">
        <f t="shared" si="7"/>
        <v>0</v>
      </c>
      <c r="N23" s="175"/>
      <c r="O23" s="211"/>
      <c r="P23" s="211"/>
      <c r="Q23" s="211"/>
      <c r="R23" s="211"/>
      <c r="S23" s="211"/>
      <c r="T23" s="211"/>
      <c r="U23" s="211"/>
      <c r="V23" s="211"/>
      <c r="W23" s="211"/>
      <c r="X23" s="211"/>
      <c r="Y23" s="211"/>
      <c r="Z23" s="211"/>
      <c r="AA23" s="211"/>
      <c r="AB23" s="201"/>
      <c r="AC23" s="201"/>
      <c r="AD23" s="201"/>
      <c r="AE23" s="201"/>
      <c r="AF23" s="201"/>
      <c r="AG23" s="201"/>
    </row>
    <row r="24" spans="1:33" s="192" customFormat="1" outlineLevel="1" x14ac:dyDescent="0.25">
      <c r="A24" s="175"/>
      <c r="B24" s="203">
        <v>0</v>
      </c>
      <c r="C24" s="204">
        <v>1</v>
      </c>
      <c r="D24" s="205" t="s">
        <v>803</v>
      </c>
      <c r="E24" s="206">
        <f t="shared" si="1"/>
        <v>1.5730337078651686</v>
      </c>
      <c r="F24" s="207">
        <f t="shared" ref="F24:F25" si="11">+F18</f>
        <v>1400000</v>
      </c>
      <c r="G24" s="207">
        <f t="shared" si="9"/>
        <v>0</v>
      </c>
      <c r="H24" s="208">
        <v>1</v>
      </c>
      <c r="I24" s="209">
        <f t="shared" si="10"/>
        <v>44197</v>
      </c>
      <c r="J24" s="208">
        <v>24</v>
      </c>
      <c r="K24" s="209">
        <f t="shared" si="6"/>
        <v>44896</v>
      </c>
      <c r="L24" s="208">
        <f t="shared" si="4"/>
        <v>24</v>
      </c>
      <c r="M24" s="210">
        <f t="shared" si="7"/>
        <v>0</v>
      </c>
      <c r="N24" s="175"/>
      <c r="O24" s="211"/>
      <c r="P24" s="211"/>
      <c r="Q24" s="211"/>
      <c r="R24" s="211"/>
      <c r="S24" s="211"/>
      <c r="T24" s="211"/>
      <c r="U24" s="211"/>
      <c r="V24" s="211"/>
      <c r="W24" s="211"/>
      <c r="X24" s="211"/>
      <c r="Y24" s="211"/>
      <c r="Z24" s="211"/>
      <c r="AA24" s="211"/>
      <c r="AB24" s="201"/>
      <c r="AC24" s="201"/>
      <c r="AD24" s="201"/>
      <c r="AE24" s="201"/>
      <c r="AF24" s="201"/>
      <c r="AG24" s="201"/>
    </row>
    <row r="25" spans="1:33" s="192" customFormat="1" outlineLevel="1" x14ac:dyDescent="0.25">
      <c r="A25" s="175"/>
      <c r="B25" s="203">
        <v>0</v>
      </c>
      <c r="C25" s="204">
        <v>1</v>
      </c>
      <c r="D25" s="205" t="s">
        <v>804</v>
      </c>
      <c r="E25" s="206">
        <f t="shared" si="1"/>
        <v>1.1235955056179776</v>
      </c>
      <c r="F25" s="207">
        <f t="shared" si="11"/>
        <v>1000000</v>
      </c>
      <c r="G25" s="207">
        <f t="shared" si="9"/>
        <v>0</v>
      </c>
      <c r="H25" s="208">
        <v>1</v>
      </c>
      <c r="I25" s="209">
        <f t="shared" si="10"/>
        <v>44197</v>
      </c>
      <c r="J25" s="208">
        <v>24</v>
      </c>
      <c r="K25" s="209">
        <f t="shared" si="6"/>
        <v>44896</v>
      </c>
      <c r="L25" s="208">
        <f t="shared" si="4"/>
        <v>24</v>
      </c>
      <c r="M25" s="210">
        <f t="shared" si="7"/>
        <v>0</v>
      </c>
      <c r="N25" s="175"/>
      <c r="O25" s="211"/>
      <c r="P25" s="211"/>
      <c r="Q25" s="211"/>
      <c r="R25" s="211"/>
      <c r="S25" s="211"/>
      <c r="T25" s="211"/>
      <c r="U25" s="211"/>
      <c r="V25" s="211"/>
      <c r="W25" s="211"/>
      <c r="X25" s="211"/>
      <c r="Y25" s="211"/>
      <c r="Z25" s="211"/>
      <c r="AA25" s="211"/>
      <c r="AB25" s="201"/>
      <c r="AC25" s="201"/>
      <c r="AD25" s="201"/>
      <c r="AE25" s="201"/>
      <c r="AF25" s="201"/>
      <c r="AG25" s="201"/>
    </row>
    <row r="26" spans="1:33" s="192" customFormat="1" outlineLevel="1" x14ac:dyDescent="0.25">
      <c r="A26" s="175"/>
      <c r="B26" s="203">
        <v>1</v>
      </c>
      <c r="C26" s="204">
        <v>1</v>
      </c>
      <c r="D26" s="205" t="s">
        <v>495</v>
      </c>
      <c r="E26" s="206">
        <f t="shared" si="1"/>
        <v>1.348314606741573</v>
      </c>
      <c r="F26" s="207">
        <v>1200000</v>
      </c>
      <c r="G26" s="207">
        <f t="shared" si="9"/>
        <v>1200000</v>
      </c>
      <c r="H26" s="208">
        <v>1</v>
      </c>
      <c r="I26" s="209">
        <f t="shared" si="10"/>
        <v>44197</v>
      </c>
      <c r="J26" s="208">
        <v>24</v>
      </c>
      <c r="K26" s="209">
        <f t="shared" si="6"/>
        <v>44896</v>
      </c>
      <c r="L26" s="208">
        <f t="shared" si="4"/>
        <v>24</v>
      </c>
      <c r="M26" s="210">
        <f t="shared" si="7"/>
        <v>28800000</v>
      </c>
      <c r="N26" s="175"/>
      <c r="O26" s="211"/>
      <c r="P26" s="211"/>
      <c r="Q26" s="211"/>
      <c r="R26" s="211"/>
      <c r="S26" s="211"/>
      <c r="T26" s="211"/>
      <c r="U26" s="211"/>
      <c r="V26" s="211"/>
      <c r="W26" s="211"/>
      <c r="X26" s="211"/>
      <c r="Y26" s="211"/>
      <c r="Z26" s="211"/>
      <c r="AA26" s="211"/>
      <c r="AB26" s="201"/>
      <c r="AC26" s="201"/>
      <c r="AD26" s="201"/>
      <c r="AE26" s="201"/>
      <c r="AF26" s="201"/>
      <c r="AG26" s="201"/>
    </row>
    <row r="27" spans="1:33" s="192" customFormat="1" outlineLevel="1" x14ac:dyDescent="0.25">
      <c r="A27" s="175"/>
      <c r="B27" s="203">
        <v>1</v>
      </c>
      <c r="C27" s="204">
        <v>1</v>
      </c>
      <c r="D27" s="205" t="s">
        <v>805</v>
      </c>
      <c r="E27" s="206">
        <f t="shared" si="1"/>
        <v>2.0224719101123596</v>
      </c>
      <c r="F27" s="207">
        <v>1800000</v>
      </c>
      <c r="G27" s="207">
        <f t="shared" si="9"/>
        <v>1800000</v>
      </c>
      <c r="H27" s="208">
        <v>1</v>
      </c>
      <c r="I27" s="209">
        <f t="shared" si="10"/>
        <v>44197</v>
      </c>
      <c r="J27" s="208">
        <v>24</v>
      </c>
      <c r="K27" s="209">
        <f t="shared" si="6"/>
        <v>44896</v>
      </c>
      <c r="L27" s="208">
        <f t="shared" si="4"/>
        <v>24</v>
      </c>
      <c r="M27" s="210">
        <f t="shared" si="7"/>
        <v>43200000</v>
      </c>
      <c r="N27" s="175"/>
      <c r="O27" s="211"/>
      <c r="P27" s="211"/>
      <c r="Q27" s="211"/>
      <c r="R27" s="211"/>
      <c r="S27" s="211"/>
      <c r="T27" s="211"/>
      <c r="U27" s="211"/>
      <c r="V27" s="211"/>
      <c r="W27" s="211"/>
      <c r="X27" s="211"/>
      <c r="Y27" s="211"/>
      <c r="Z27" s="211"/>
      <c r="AA27" s="211"/>
      <c r="AB27" s="201"/>
      <c r="AC27" s="201"/>
      <c r="AD27" s="201"/>
      <c r="AE27" s="201"/>
      <c r="AF27" s="201"/>
      <c r="AG27" s="201"/>
    </row>
    <row r="28" spans="1:33" s="192" customFormat="1" outlineLevel="1" x14ac:dyDescent="0.25">
      <c r="A28" s="175"/>
      <c r="B28" s="203">
        <v>0</v>
      </c>
      <c r="C28" s="204">
        <v>1</v>
      </c>
      <c r="D28" s="205" t="s">
        <v>806</v>
      </c>
      <c r="E28" s="206">
        <f t="shared" si="1"/>
        <v>1.0112359550561798</v>
      </c>
      <c r="F28" s="207">
        <v>900000</v>
      </c>
      <c r="G28" s="207">
        <f t="shared" si="9"/>
        <v>0</v>
      </c>
      <c r="H28" s="208">
        <v>1</v>
      </c>
      <c r="I28" s="209">
        <f t="shared" si="10"/>
        <v>44197</v>
      </c>
      <c r="J28" s="208">
        <v>24</v>
      </c>
      <c r="K28" s="209">
        <f t="shared" si="6"/>
        <v>44896</v>
      </c>
      <c r="L28" s="208">
        <f t="shared" si="4"/>
        <v>24</v>
      </c>
      <c r="M28" s="210">
        <f t="shared" si="7"/>
        <v>0</v>
      </c>
      <c r="N28" s="175"/>
      <c r="O28" s="211"/>
      <c r="P28" s="211"/>
      <c r="Q28" s="211"/>
      <c r="R28" s="211"/>
      <c r="S28" s="211"/>
      <c r="T28" s="211"/>
      <c r="U28" s="211"/>
      <c r="V28" s="211"/>
      <c r="W28" s="211"/>
      <c r="X28" s="211"/>
      <c r="Y28" s="211"/>
      <c r="Z28" s="211"/>
      <c r="AA28" s="211"/>
      <c r="AB28" s="201"/>
      <c r="AC28" s="201"/>
      <c r="AD28" s="201"/>
      <c r="AE28" s="201"/>
      <c r="AF28" s="201"/>
      <c r="AG28" s="201"/>
    </row>
    <row r="29" spans="1:33" s="192" customFormat="1" outlineLevel="1" x14ac:dyDescent="0.25">
      <c r="A29" s="175"/>
      <c r="B29" s="203">
        <v>1</v>
      </c>
      <c r="C29" s="204">
        <v>1</v>
      </c>
      <c r="D29" s="205" t="s">
        <v>807</v>
      </c>
      <c r="E29" s="206">
        <f t="shared" si="1"/>
        <v>1.0112359550561798</v>
      </c>
      <c r="F29" s="207">
        <f>+F28</f>
        <v>900000</v>
      </c>
      <c r="G29" s="207">
        <f t="shared" si="9"/>
        <v>900000</v>
      </c>
      <c r="H29" s="208">
        <v>1</v>
      </c>
      <c r="I29" s="209">
        <f t="shared" si="10"/>
        <v>44197</v>
      </c>
      <c r="J29" s="208">
        <v>24</v>
      </c>
      <c r="K29" s="209">
        <f t="shared" si="6"/>
        <v>44896</v>
      </c>
      <c r="L29" s="208">
        <f t="shared" si="4"/>
        <v>24</v>
      </c>
      <c r="M29" s="210">
        <f t="shared" si="7"/>
        <v>21600000</v>
      </c>
      <c r="N29" s="175"/>
      <c r="O29" s="211"/>
      <c r="P29" s="211"/>
      <c r="Q29" s="211"/>
      <c r="R29" s="211"/>
      <c r="S29" s="211"/>
      <c r="T29" s="211"/>
      <c r="U29" s="211"/>
      <c r="V29" s="211"/>
      <c r="W29" s="211"/>
      <c r="X29" s="211"/>
      <c r="Y29" s="211"/>
      <c r="Z29" s="211"/>
      <c r="AA29" s="211"/>
      <c r="AB29" s="201"/>
      <c r="AC29" s="201"/>
      <c r="AD29" s="201"/>
      <c r="AE29" s="201"/>
      <c r="AF29" s="201"/>
      <c r="AG29" s="201"/>
    </row>
    <row r="30" spans="1:33" s="192" customFormat="1" outlineLevel="1" x14ac:dyDescent="0.25">
      <c r="A30" s="175"/>
      <c r="B30" s="203">
        <v>1</v>
      </c>
      <c r="C30" s="204">
        <v>1</v>
      </c>
      <c r="D30" s="205" t="s">
        <v>808</v>
      </c>
      <c r="E30" s="206">
        <f t="shared" si="1"/>
        <v>1.0112359550561798</v>
      </c>
      <c r="F30" s="207">
        <f>+F29</f>
        <v>900000</v>
      </c>
      <c r="G30" s="207">
        <f t="shared" si="9"/>
        <v>900000</v>
      </c>
      <c r="H30" s="208">
        <v>1</v>
      </c>
      <c r="I30" s="209">
        <f t="shared" si="10"/>
        <v>44197</v>
      </c>
      <c r="J30" s="208">
        <v>24</v>
      </c>
      <c r="K30" s="209">
        <f t="shared" si="6"/>
        <v>44896</v>
      </c>
      <c r="L30" s="208">
        <f t="shared" si="4"/>
        <v>24</v>
      </c>
      <c r="M30" s="210">
        <f t="shared" si="7"/>
        <v>21600000</v>
      </c>
      <c r="N30" s="175"/>
      <c r="O30" s="211"/>
      <c r="P30" s="211"/>
      <c r="Q30" s="211"/>
      <c r="R30" s="211"/>
      <c r="S30" s="211"/>
      <c r="T30" s="211"/>
      <c r="U30" s="211"/>
      <c r="V30" s="211"/>
      <c r="W30" s="211"/>
      <c r="X30" s="211"/>
      <c r="Y30" s="211"/>
      <c r="Z30" s="211"/>
      <c r="AA30" s="211"/>
      <c r="AB30" s="201"/>
      <c r="AC30" s="201"/>
      <c r="AD30" s="201"/>
      <c r="AE30" s="201"/>
      <c r="AF30" s="201"/>
      <c r="AG30" s="201"/>
    </row>
    <row r="31" spans="1:33" s="192" customFormat="1" outlineLevel="1" x14ac:dyDescent="0.25">
      <c r="A31" s="175"/>
      <c r="B31" s="203"/>
      <c r="C31" s="212"/>
      <c r="D31" s="213" t="s">
        <v>809</v>
      </c>
      <c r="E31" s="206"/>
      <c r="F31" s="215"/>
      <c r="G31" s="207"/>
      <c r="H31" s="208">
        <v>1</v>
      </c>
      <c r="I31" s="209">
        <f t="shared" si="10"/>
        <v>44197</v>
      </c>
      <c r="J31" s="208">
        <v>24</v>
      </c>
      <c r="K31" s="209">
        <f t="shared" si="6"/>
        <v>44896</v>
      </c>
      <c r="L31" s="208">
        <f t="shared" si="4"/>
        <v>24</v>
      </c>
      <c r="M31" s="214"/>
      <c r="N31" s="175"/>
      <c r="O31" s="211"/>
      <c r="P31" s="211"/>
      <c r="Q31" s="211"/>
      <c r="R31" s="211"/>
      <c r="S31" s="211"/>
      <c r="T31" s="211"/>
      <c r="U31" s="211"/>
      <c r="V31" s="211"/>
      <c r="W31" s="211"/>
      <c r="X31" s="211"/>
      <c r="Y31" s="211"/>
      <c r="Z31" s="211"/>
      <c r="AA31" s="211"/>
      <c r="AB31" s="201"/>
      <c r="AC31" s="201"/>
      <c r="AD31" s="201"/>
      <c r="AE31" s="201"/>
      <c r="AF31" s="201"/>
      <c r="AG31" s="201"/>
    </row>
    <row r="32" spans="1:33" ht="13.5" outlineLevel="1" thickBot="1" x14ac:dyDescent="0.3">
      <c r="B32" s="216"/>
      <c r="C32" s="217"/>
      <c r="D32" s="218" t="s">
        <v>810</v>
      </c>
      <c r="E32" s="219">
        <v>1</v>
      </c>
      <c r="F32" s="220"/>
      <c r="G32" s="221">
        <f>SUM(G7:G30)</f>
        <v>33650000</v>
      </c>
      <c r="H32" s="222"/>
      <c r="I32" s="223"/>
      <c r="J32" s="222"/>
      <c r="K32" s="223"/>
      <c r="L32" s="222"/>
      <c r="M32" s="224">
        <f>SUM(M7:M31)</f>
        <v>667800000</v>
      </c>
      <c r="O32" s="225"/>
      <c r="P32" s="225"/>
      <c r="Q32" s="225"/>
      <c r="R32" s="225"/>
      <c r="S32" s="225"/>
      <c r="T32" s="225"/>
      <c r="U32" s="225"/>
      <c r="V32" s="225"/>
      <c r="W32" s="225"/>
      <c r="X32" s="225"/>
      <c r="Y32" s="225"/>
      <c r="Z32" s="225"/>
      <c r="AA32" s="225"/>
      <c r="AB32" s="226"/>
      <c r="AC32" s="226"/>
      <c r="AD32" s="226"/>
      <c r="AE32" s="226"/>
      <c r="AF32" s="226"/>
      <c r="AG32" s="226"/>
    </row>
    <row r="33" spans="1:33" outlineLevel="1" x14ac:dyDescent="0.25">
      <c r="C33" s="227"/>
      <c r="I33" s="228"/>
      <c r="K33" s="228"/>
      <c r="N33" s="229"/>
      <c r="O33" s="230"/>
      <c r="P33" s="230"/>
      <c r="Q33" s="230"/>
      <c r="R33" s="230"/>
      <c r="S33" s="230"/>
      <c r="T33" s="230"/>
      <c r="U33" s="230"/>
      <c r="V33" s="230"/>
      <c r="W33" s="230"/>
      <c r="X33" s="230"/>
      <c r="Y33" s="230"/>
      <c r="Z33" s="230"/>
      <c r="AA33" s="230"/>
      <c r="AB33" s="230"/>
      <c r="AC33" s="226"/>
      <c r="AD33" s="226"/>
      <c r="AE33" s="226"/>
      <c r="AF33" s="226"/>
      <c r="AG33" s="226"/>
    </row>
    <row r="34" spans="1:33" s="226" customFormat="1" outlineLevel="1" x14ac:dyDescent="0.25">
      <c r="A34" s="175"/>
      <c r="B34" s="175"/>
      <c r="C34" s="227"/>
      <c r="D34" s="175"/>
      <c r="E34" s="183"/>
      <c r="F34" s="181"/>
      <c r="G34" s="181"/>
      <c r="H34" s="175"/>
      <c r="I34" s="228"/>
      <c r="J34" s="175"/>
      <c r="K34" s="228"/>
      <c r="L34" s="175"/>
      <c r="M34" s="175"/>
      <c r="O34" s="231"/>
      <c r="P34" s="231"/>
      <c r="Q34" s="231"/>
      <c r="R34" s="231"/>
      <c r="S34" s="231"/>
      <c r="T34" s="231"/>
      <c r="U34" s="231"/>
      <c r="V34" s="231"/>
      <c r="W34" s="231"/>
      <c r="X34" s="231"/>
      <c r="Y34" s="231"/>
      <c r="Z34" s="231"/>
      <c r="AA34" s="231"/>
    </row>
    <row r="35" spans="1:33" ht="13.5" customHeight="1" outlineLevel="1" thickBot="1" x14ac:dyDescent="0.3">
      <c r="C35" s="227"/>
      <c r="I35" s="228" t="str">
        <f>+IF($H35&lt;&gt;"",HLOOKUP($H35,$O$5:$Z$6,2,FALSE),"")</f>
        <v/>
      </c>
      <c r="K35" s="228" t="str">
        <f>+IF($J35&lt;&gt;"",HLOOKUP($J35,$O$5:$Z$6,2,FALSE),"")</f>
        <v/>
      </c>
      <c r="O35" s="232"/>
      <c r="P35" s="232"/>
      <c r="Q35" s="232"/>
      <c r="R35" s="232"/>
      <c r="S35" s="232"/>
      <c r="T35" s="232"/>
      <c r="U35" s="232"/>
      <c r="V35" s="232"/>
      <c r="W35" s="232"/>
      <c r="X35" s="232"/>
      <c r="Y35" s="232"/>
      <c r="Z35" s="232"/>
      <c r="AA35" s="614"/>
      <c r="AB35" s="226"/>
      <c r="AC35" s="226"/>
      <c r="AD35" s="226"/>
      <c r="AE35" s="226"/>
      <c r="AF35" s="226"/>
      <c r="AG35" s="226"/>
    </row>
    <row r="36" spans="1:33" ht="13.5" outlineLevel="1" thickBot="1" x14ac:dyDescent="0.25">
      <c r="B36" s="233"/>
      <c r="C36" s="234"/>
      <c r="D36" s="235" t="s">
        <v>811</v>
      </c>
      <c r="E36" s="236"/>
      <c r="F36" s="237" t="s">
        <v>812</v>
      </c>
      <c r="G36" s="238" t="s">
        <v>813</v>
      </c>
      <c r="I36" s="635" t="s">
        <v>814</v>
      </c>
      <c r="J36" s="635"/>
      <c r="K36" s="635"/>
      <c r="L36" s="635"/>
      <c r="O36" s="239"/>
      <c r="P36" s="239"/>
      <c r="Q36" s="239"/>
      <c r="R36" s="239"/>
      <c r="S36" s="239"/>
      <c r="T36" s="239"/>
      <c r="U36" s="239"/>
      <c r="V36" s="239"/>
      <c r="W36" s="239"/>
      <c r="X36" s="239"/>
      <c r="Y36" s="239"/>
      <c r="Z36" s="239"/>
      <c r="AA36" s="614"/>
      <c r="AB36" s="226"/>
      <c r="AC36" s="226"/>
      <c r="AD36" s="226"/>
      <c r="AE36" s="226"/>
      <c r="AF36" s="226"/>
      <c r="AG36" s="226"/>
    </row>
    <row r="37" spans="1:33" outlineLevel="1" x14ac:dyDescent="0.25">
      <c r="B37" s="195"/>
      <c r="C37" s="240"/>
      <c r="D37" s="241" t="s">
        <v>815</v>
      </c>
      <c r="E37" s="242"/>
      <c r="F37" s="243" t="s">
        <v>816</v>
      </c>
      <c r="G37" s="244">
        <f>+SUMIF($E$7:$E$31,"&gt;=13",$M$7:$M$31)</f>
        <v>0</v>
      </c>
      <c r="I37" s="245" t="s">
        <v>515</v>
      </c>
      <c r="J37" s="246">
        <v>1</v>
      </c>
      <c r="K37" s="246">
        <v>2</v>
      </c>
      <c r="L37" s="246">
        <v>3</v>
      </c>
      <c r="O37" s="200"/>
      <c r="P37" s="200"/>
      <c r="Q37" s="200"/>
      <c r="R37" s="200"/>
      <c r="S37" s="200"/>
      <c r="T37" s="200"/>
      <c r="U37" s="200"/>
      <c r="V37" s="200"/>
      <c r="W37" s="200"/>
      <c r="X37" s="200"/>
      <c r="Y37" s="200"/>
      <c r="Z37" s="200"/>
      <c r="AA37" s="211"/>
      <c r="AB37" s="226"/>
      <c r="AC37" s="226"/>
      <c r="AD37" s="226"/>
      <c r="AE37" s="226"/>
      <c r="AF37" s="226"/>
      <c r="AG37" s="226"/>
    </row>
    <row r="38" spans="1:33" outlineLevel="1" x14ac:dyDescent="0.25">
      <c r="B38" s="195"/>
      <c r="C38" s="247"/>
      <c r="D38" s="241" t="s">
        <v>817</v>
      </c>
      <c r="E38" s="242"/>
      <c r="F38" s="243" t="s">
        <v>818</v>
      </c>
      <c r="G38" s="248">
        <f>+SUMIFS($M$7:$M$31,$E$7:$E$31,"&lt;13",$E$7:$E$31,"&gt;=2")</f>
        <v>465300000</v>
      </c>
      <c r="I38" s="249" t="s">
        <v>819</v>
      </c>
      <c r="J38" s="250"/>
      <c r="K38" s="250"/>
      <c r="L38" s="250"/>
      <c r="O38" s="200"/>
      <c r="P38" s="200"/>
      <c r="Q38" s="200"/>
      <c r="R38" s="200"/>
      <c r="S38" s="200"/>
      <c r="T38" s="200"/>
      <c r="U38" s="200"/>
      <c r="V38" s="200"/>
      <c r="W38" s="200"/>
      <c r="X38" s="200"/>
      <c r="Y38" s="200"/>
      <c r="Z38" s="200"/>
      <c r="AA38" s="211"/>
      <c r="AB38" s="226"/>
      <c r="AC38" s="226"/>
      <c r="AD38" s="226"/>
      <c r="AE38" s="226"/>
      <c r="AF38" s="226"/>
      <c r="AG38" s="226"/>
    </row>
    <row r="39" spans="1:33" outlineLevel="1" x14ac:dyDescent="0.25">
      <c r="B39" s="195"/>
      <c r="C39" s="247"/>
      <c r="D39" s="241" t="s">
        <v>820</v>
      </c>
      <c r="E39" s="242"/>
      <c r="F39" s="243" t="s">
        <v>821</v>
      </c>
      <c r="G39" s="248">
        <f>+SUMIF($E$7:$E$31,"&lt;2",$M$7:$M$31)</f>
        <v>202500000</v>
      </c>
      <c r="I39" s="249" t="s">
        <v>822</v>
      </c>
      <c r="J39" s="251">
        <v>0</v>
      </c>
      <c r="K39" s="251">
        <v>0</v>
      </c>
      <c r="L39" s="251">
        <v>0</v>
      </c>
      <c r="O39" s="200"/>
      <c r="P39" s="200"/>
      <c r="Q39" s="200"/>
      <c r="R39" s="200"/>
      <c r="S39" s="200"/>
      <c r="T39" s="200"/>
      <c r="U39" s="200"/>
      <c r="V39" s="200"/>
      <c r="W39" s="200"/>
      <c r="X39" s="200"/>
      <c r="Y39" s="200"/>
      <c r="Z39" s="200"/>
      <c r="AA39" s="211"/>
      <c r="AB39" s="226"/>
      <c r="AC39" s="226"/>
      <c r="AD39" s="226"/>
      <c r="AE39" s="226"/>
      <c r="AF39" s="226"/>
      <c r="AG39" s="226"/>
    </row>
    <row r="40" spans="1:33" outlineLevel="1" x14ac:dyDescent="0.25">
      <c r="B40" s="195"/>
      <c r="C40" s="247"/>
      <c r="D40" s="241" t="s">
        <v>823</v>
      </c>
      <c r="E40" s="242"/>
      <c r="F40" s="252"/>
      <c r="G40" s="244">
        <f>M31</f>
        <v>0</v>
      </c>
      <c r="I40" s="249" t="s">
        <v>824</v>
      </c>
      <c r="J40" s="249">
        <v>0</v>
      </c>
      <c r="K40" s="249">
        <v>0</v>
      </c>
      <c r="L40" s="251">
        <v>0</v>
      </c>
      <c r="O40" s="200"/>
      <c r="P40" s="200"/>
      <c r="Q40" s="200"/>
      <c r="R40" s="200"/>
      <c r="S40" s="200"/>
      <c r="T40" s="200"/>
      <c r="U40" s="200"/>
      <c r="V40" s="200"/>
      <c r="W40" s="200"/>
      <c r="X40" s="200"/>
      <c r="Y40" s="200"/>
      <c r="Z40" s="200"/>
      <c r="AA40" s="211"/>
      <c r="AB40" s="226"/>
      <c r="AC40" s="226"/>
      <c r="AD40" s="226"/>
      <c r="AE40" s="226"/>
      <c r="AF40" s="226"/>
      <c r="AG40" s="226"/>
    </row>
    <row r="41" spans="1:33" outlineLevel="1" x14ac:dyDescent="0.25">
      <c r="B41" s="195"/>
      <c r="C41" s="247"/>
      <c r="D41" s="241" t="s">
        <v>825</v>
      </c>
      <c r="E41" s="242"/>
      <c r="F41" s="253">
        <f>'[126]Factor prestacional'!E7+'[126]Factor prestacional'!E8+'[126]Factor prestacional'!E14+'[126]Factor prestacional'!E15+'[126]Factor prestacional'!E16+'[126]Factor prestacional'!E17+'[126]Factor prestacional'!E18+'[126]Factor prestacional'!E25</f>
        <v>0.5107666666666667</v>
      </c>
      <c r="G41" s="254">
        <f>+G37*$F$41</f>
        <v>0</v>
      </c>
      <c r="I41" s="249" t="s">
        <v>826</v>
      </c>
      <c r="J41" s="251">
        <v>0</v>
      </c>
      <c r="K41" s="251">
        <v>0</v>
      </c>
      <c r="L41" s="251">
        <v>0</v>
      </c>
      <c r="O41" s="200"/>
      <c r="P41" s="200"/>
      <c r="Q41" s="200"/>
      <c r="R41" s="200"/>
      <c r="S41" s="200"/>
      <c r="T41" s="200"/>
      <c r="U41" s="200"/>
      <c r="V41" s="200"/>
      <c r="W41" s="200"/>
      <c r="X41" s="200"/>
      <c r="Y41" s="200"/>
      <c r="Z41" s="200"/>
      <c r="AA41" s="211"/>
      <c r="AB41" s="226"/>
      <c r="AC41" s="226"/>
      <c r="AD41" s="226"/>
      <c r="AE41" s="226"/>
      <c r="AF41" s="226"/>
      <c r="AG41" s="226"/>
    </row>
    <row r="42" spans="1:33" outlineLevel="1" x14ac:dyDescent="0.25">
      <c r="B42" s="195"/>
      <c r="C42" s="247"/>
      <c r="D42" s="241" t="s">
        <v>827</v>
      </c>
      <c r="E42" s="242"/>
      <c r="F42" s="253">
        <f>+'[126]Factor prestacional'!G12</f>
        <v>0.63333333333333319</v>
      </c>
      <c r="G42" s="255">
        <f>+G38*$F$42</f>
        <v>294689999.99999994</v>
      </c>
      <c r="I42" s="249" t="s">
        <v>828</v>
      </c>
      <c r="J42" s="256" t="s">
        <v>829</v>
      </c>
      <c r="K42" s="256" t="s">
        <v>829</v>
      </c>
      <c r="L42" s="256" t="s">
        <v>830</v>
      </c>
      <c r="O42" s="200"/>
      <c r="P42" s="200"/>
      <c r="Q42" s="200"/>
      <c r="R42" s="200"/>
      <c r="S42" s="200"/>
      <c r="T42" s="200"/>
      <c r="U42" s="200"/>
      <c r="V42" s="200"/>
      <c r="W42" s="200"/>
      <c r="X42" s="200"/>
      <c r="Y42" s="200"/>
      <c r="Z42" s="200"/>
      <c r="AA42" s="211"/>
      <c r="AB42" s="226"/>
      <c r="AC42" s="226"/>
      <c r="AD42" s="226"/>
      <c r="AE42" s="226"/>
      <c r="AF42" s="226"/>
      <c r="AG42" s="226"/>
    </row>
    <row r="43" spans="1:33" outlineLevel="1" x14ac:dyDescent="0.25">
      <c r="B43" s="195"/>
      <c r="C43" s="247"/>
      <c r="D43" s="241" t="s">
        <v>831</v>
      </c>
      <c r="E43" s="242"/>
      <c r="F43" s="253">
        <f>+'[126]Factor prestacional'!E20</f>
        <v>0.80461875938291949</v>
      </c>
      <c r="G43" s="255">
        <f>G39*$F$43</f>
        <v>162935298.77504119</v>
      </c>
      <c r="I43" s="249" t="s">
        <v>517</v>
      </c>
      <c r="J43" s="249">
        <v>0</v>
      </c>
      <c r="K43" s="249">
        <v>0</v>
      </c>
      <c r="L43" s="249">
        <v>0</v>
      </c>
      <c r="O43" s="200"/>
      <c r="P43" s="200"/>
      <c r="Q43" s="200"/>
      <c r="R43" s="200"/>
      <c r="S43" s="200"/>
      <c r="T43" s="200"/>
      <c r="U43" s="200"/>
      <c r="V43" s="200"/>
      <c r="W43" s="200"/>
      <c r="X43" s="200"/>
      <c r="Y43" s="200"/>
      <c r="Z43" s="200"/>
      <c r="AA43" s="211"/>
      <c r="AB43" s="226"/>
      <c r="AC43" s="226"/>
      <c r="AD43" s="226"/>
      <c r="AE43" s="226"/>
      <c r="AF43" s="226"/>
      <c r="AG43" s="226"/>
    </row>
    <row r="44" spans="1:33" ht="13.5" outlineLevel="1" thickBot="1" x14ac:dyDescent="0.3">
      <c r="B44" s="257"/>
      <c r="C44" s="258"/>
      <c r="D44" s="259" t="s">
        <v>832</v>
      </c>
      <c r="E44" s="260"/>
      <c r="F44" s="261">
        <f>F43</f>
        <v>0.80461875938291949</v>
      </c>
      <c r="G44" s="262">
        <f>G40*$F$44</f>
        <v>0</v>
      </c>
      <c r="I44" s="249" t="s">
        <v>833</v>
      </c>
      <c r="J44" s="251">
        <f>IFERROR(+J38+J39+J41,0)</f>
        <v>0</v>
      </c>
      <c r="K44" s="251">
        <f>IFERROR(+K38+K39+K41,0)</f>
        <v>0</v>
      </c>
      <c r="L44" s="251">
        <f>IFERROR(+L38+L39+L41,0)</f>
        <v>0</v>
      </c>
      <c r="O44" s="200"/>
      <c r="P44" s="200"/>
      <c r="Q44" s="200"/>
      <c r="R44" s="200"/>
      <c r="S44" s="200"/>
      <c r="T44" s="200"/>
      <c r="U44" s="200"/>
      <c r="V44" s="200"/>
      <c r="W44" s="200"/>
      <c r="X44" s="200"/>
      <c r="Y44" s="200"/>
      <c r="Z44" s="200"/>
      <c r="AA44" s="211"/>
      <c r="AB44" s="226"/>
      <c r="AC44" s="226"/>
      <c r="AD44" s="226"/>
      <c r="AE44" s="226"/>
      <c r="AF44" s="226"/>
      <c r="AG44" s="226"/>
    </row>
    <row r="45" spans="1:33" ht="13.5" outlineLevel="1" thickBot="1" x14ac:dyDescent="0.3">
      <c r="O45" s="263"/>
      <c r="P45" s="263"/>
      <c r="Q45" s="263"/>
      <c r="R45" s="263"/>
      <c r="S45" s="263"/>
      <c r="T45" s="263"/>
      <c r="U45" s="263"/>
      <c r="V45" s="263"/>
      <c r="W45" s="263"/>
      <c r="X45" s="263"/>
      <c r="Y45" s="263"/>
      <c r="Z45" s="263"/>
      <c r="AA45" s="263"/>
      <c r="AB45" s="226"/>
      <c r="AC45" s="226"/>
      <c r="AD45" s="226"/>
      <c r="AE45" s="226"/>
      <c r="AF45" s="226"/>
      <c r="AG45" s="226"/>
    </row>
    <row r="46" spans="1:33" ht="13.5" thickBot="1" x14ac:dyDescent="0.3">
      <c r="D46" s="264" t="s">
        <v>834</v>
      </c>
      <c r="E46" s="265"/>
      <c r="F46" s="266"/>
      <c r="G46" s="267">
        <f>SUM(G37:G44)</f>
        <v>1125425298.7750411</v>
      </c>
      <c r="H46" s="268"/>
      <c r="O46" s="200"/>
      <c r="P46" s="200"/>
      <c r="Q46" s="200"/>
      <c r="R46" s="200"/>
      <c r="S46" s="200"/>
      <c r="T46" s="200"/>
      <c r="U46" s="200"/>
      <c r="V46" s="200"/>
      <c r="W46" s="200"/>
      <c r="X46" s="200"/>
      <c r="Y46" s="200"/>
      <c r="Z46" s="200"/>
      <c r="AA46" s="200"/>
      <c r="AB46" s="226"/>
      <c r="AC46" s="226"/>
      <c r="AD46" s="226"/>
      <c r="AE46" s="226"/>
      <c r="AF46" s="226"/>
      <c r="AG46" s="226"/>
    </row>
    <row r="47" spans="1:33" ht="13.5" thickBot="1" x14ac:dyDescent="0.3">
      <c r="I47" s="228"/>
      <c r="K47" s="228"/>
      <c r="O47" s="200"/>
      <c r="P47" s="200"/>
      <c r="Q47" s="200"/>
      <c r="R47" s="200"/>
      <c r="S47" s="200"/>
      <c r="T47" s="200"/>
      <c r="U47" s="200"/>
      <c r="V47" s="200"/>
      <c r="W47" s="200"/>
      <c r="X47" s="200"/>
      <c r="Y47" s="200"/>
      <c r="Z47" s="200"/>
      <c r="AA47" s="200"/>
      <c r="AB47" s="226"/>
      <c r="AC47" s="226"/>
      <c r="AD47" s="226"/>
      <c r="AE47" s="226"/>
      <c r="AF47" s="226"/>
      <c r="AG47" s="226"/>
    </row>
    <row r="48" spans="1:33" s="269" customFormat="1" ht="13.5" thickBot="1" x14ac:dyDescent="0.25">
      <c r="B48" s="270"/>
      <c r="C48" s="271" t="s">
        <v>835</v>
      </c>
      <c r="D48" s="187"/>
      <c r="E48" s="187"/>
      <c r="F48" s="187"/>
      <c r="G48" s="187"/>
      <c r="H48" s="187"/>
      <c r="I48" s="187"/>
      <c r="J48" s="187"/>
      <c r="K48" s="187"/>
      <c r="L48" s="187"/>
      <c r="M48" s="188"/>
      <c r="N48" s="272"/>
      <c r="O48" s="273"/>
      <c r="P48" s="273"/>
      <c r="Q48" s="273"/>
      <c r="R48" s="273"/>
      <c r="S48" s="273"/>
      <c r="T48" s="273"/>
      <c r="U48" s="273"/>
      <c r="V48" s="273"/>
      <c r="W48" s="273"/>
      <c r="X48" s="273"/>
      <c r="Y48" s="273"/>
      <c r="Z48" s="273"/>
      <c r="AA48" s="274"/>
      <c r="AB48" s="274"/>
      <c r="AC48" s="274"/>
      <c r="AD48" s="274"/>
      <c r="AE48" s="274"/>
      <c r="AF48" s="274"/>
      <c r="AG48" s="274"/>
    </row>
    <row r="49" spans="2:33" s="269" customFormat="1" ht="13.5" customHeight="1" outlineLevel="1" thickBot="1" x14ac:dyDescent="0.25">
      <c r="B49" s="275"/>
      <c r="C49" s="276"/>
      <c r="D49" s="277" t="s">
        <v>836</v>
      </c>
      <c r="E49" s="278" t="s">
        <v>837</v>
      </c>
      <c r="F49" s="279" t="s">
        <v>785</v>
      </c>
      <c r="G49" s="279" t="s">
        <v>786</v>
      </c>
      <c r="H49" s="279" t="s">
        <v>787</v>
      </c>
      <c r="I49" s="279" t="s">
        <v>788</v>
      </c>
      <c r="J49" s="279" t="s">
        <v>789</v>
      </c>
      <c r="K49" s="280" t="s">
        <v>517</v>
      </c>
      <c r="L49" s="280" t="s">
        <v>838</v>
      </c>
      <c r="M49" s="281" t="s">
        <v>784</v>
      </c>
      <c r="N49" s="175"/>
      <c r="O49" s="232"/>
      <c r="P49" s="232"/>
      <c r="Q49" s="232"/>
      <c r="R49" s="232"/>
      <c r="S49" s="232"/>
      <c r="T49" s="232"/>
      <c r="U49" s="232"/>
      <c r="V49" s="232"/>
      <c r="W49" s="232"/>
      <c r="X49" s="232"/>
      <c r="Y49" s="232"/>
      <c r="Z49" s="232"/>
      <c r="AA49" s="282"/>
      <c r="AB49" s="274"/>
      <c r="AC49" s="274"/>
      <c r="AD49" s="274"/>
      <c r="AE49" s="274"/>
      <c r="AF49" s="274"/>
      <c r="AG49" s="274"/>
    </row>
    <row r="50" spans="2:33" s="269" customFormat="1" outlineLevel="1" x14ac:dyDescent="0.2">
      <c r="B50" s="283"/>
      <c r="C50" s="284"/>
      <c r="D50" s="284" t="s">
        <v>839</v>
      </c>
      <c r="E50" s="285">
        <v>500000</v>
      </c>
      <c r="F50" s="241">
        <v>1</v>
      </c>
      <c r="G50" s="286">
        <f>+IF($F50&lt;&gt;"",HLOOKUP($F50,$O$5:$AL$6,2,FALSE),"")</f>
        <v>44197</v>
      </c>
      <c r="H50" s="241">
        <v>24</v>
      </c>
      <c r="I50" s="286">
        <f>+IF($H50&lt;&gt;"",HLOOKUP($H50,$O$5:$AL$6,2,FALSE),"")</f>
        <v>44896</v>
      </c>
      <c r="J50" s="241">
        <f>+IF($H50&lt;&gt;"",$H50-$F50+1,"")</f>
        <v>24</v>
      </c>
      <c r="K50" s="287">
        <v>0</v>
      </c>
      <c r="L50" s="287">
        <v>1</v>
      </c>
      <c r="M50" s="288">
        <f>E50*H50*K50*L50</f>
        <v>0</v>
      </c>
      <c r="N50" s="175"/>
      <c r="O50" s="200"/>
      <c r="P50" s="200"/>
      <c r="Q50" s="200"/>
      <c r="R50" s="200"/>
      <c r="S50" s="200"/>
      <c r="T50" s="200"/>
      <c r="U50" s="200"/>
      <c r="V50" s="200"/>
      <c r="W50" s="200"/>
      <c r="X50" s="200"/>
      <c r="Y50" s="200"/>
      <c r="Z50" s="200"/>
      <c r="AA50" s="211"/>
      <c r="AB50" s="274"/>
      <c r="AC50" s="274"/>
      <c r="AD50" s="274"/>
      <c r="AE50" s="274"/>
      <c r="AF50" s="274"/>
      <c r="AG50" s="274"/>
    </row>
    <row r="51" spans="2:33" s="269" customFormat="1" outlineLevel="1" x14ac:dyDescent="0.2">
      <c r="B51" s="283"/>
      <c r="C51" s="284"/>
      <c r="D51" s="284" t="s">
        <v>840</v>
      </c>
      <c r="E51" s="285">
        <v>0</v>
      </c>
      <c r="F51" s="241">
        <v>1</v>
      </c>
      <c r="G51" s="286">
        <f t="shared" ref="G51:G54" si="12">+IF($F51&lt;&gt;"",HLOOKUP($F51,$O$5:$AL$6,2,FALSE),"")</f>
        <v>44197</v>
      </c>
      <c r="H51" s="241">
        <v>24</v>
      </c>
      <c r="I51" s="286">
        <f t="shared" ref="I51:I54" si="13">+IF($H51&lt;&gt;"",HLOOKUP($H51,$O$5:$AL$6,2,FALSE),"")</f>
        <v>44896</v>
      </c>
      <c r="J51" s="241">
        <f t="shared" ref="J51:J54" si="14">+IF($H51&lt;&gt;"",$H51-$F51+1,"")</f>
        <v>24</v>
      </c>
      <c r="K51" s="287">
        <v>0</v>
      </c>
      <c r="L51" s="287">
        <v>1</v>
      </c>
      <c r="M51" s="288">
        <f>E51*H51*K51*L51</f>
        <v>0</v>
      </c>
      <c r="N51" s="175"/>
      <c r="O51" s="200"/>
      <c r="P51" s="200"/>
      <c r="Q51" s="200"/>
      <c r="R51" s="200"/>
      <c r="S51" s="200"/>
      <c r="T51" s="200"/>
      <c r="U51" s="200"/>
      <c r="V51" s="200"/>
      <c r="W51" s="200"/>
      <c r="X51" s="200"/>
      <c r="Y51" s="200"/>
      <c r="Z51" s="200"/>
      <c r="AA51" s="211"/>
      <c r="AB51" s="274"/>
      <c r="AC51" s="274"/>
      <c r="AD51" s="274"/>
      <c r="AE51" s="274"/>
      <c r="AF51" s="274"/>
      <c r="AG51" s="274"/>
    </row>
    <row r="52" spans="2:33" s="269" customFormat="1" outlineLevel="1" x14ac:dyDescent="0.2">
      <c r="B52" s="283"/>
      <c r="C52" s="284"/>
      <c r="D52" s="284" t="s">
        <v>841</v>
      </c>
      <c r="E52" s="285">
        <v>500000</v>
      </c>
      <c r="F52" s="241">
        <v>1</v>
      </c>
      <c r="G52" s="286">
        <f t="shared" si="12"/>
        <v>44197</v>
      </c>
      <c r="H52" s="241">
        <v>24</v>
      </c>
      <c r="I52" s="286">
        <f t="shared" si="13"/>
        <v>44896</v>
      </c>
      <c r="J52" s="241">
        <f t="shared" si="14"/>
        <v>24</v>
      </c>
      <c r="K52" s="287">
        <v>0</v>
      </c>
      <c r="L52" s="287">
        <v>1</v>
      </c>
      <c r="M52" s="288">
        <f>E52*H52*K52*L52</f>
        <v>0</v>
      </c>
      <c r="N52" s="175"/>
      <c r="O52" s="200"/>
      <c r="P52" s="200"/>
      <c r="Q52" s="200"/>
      <c r="R52" s="200"/>
      <c r="S52" s="200"/>
      <c r="T52" s="200"/>
      <c r="U52" s="200"/>
      <c r="V52" s="200"/>
      <c r="W52" s="200"/>
      <c r="X52" s="200"/>
      <c r="Y52" s="200"/>
      <c r="Z52" s="200"/>
      <c r="AA52" s="211"/>
      <c r="AB52" s="274"/>
      <c r="AC52" s="274"/>
      <c r="AD52" s="274"/>
      <c r="AE52" s="274"/>
      <c r="AF52" s="274"/>
      <c r="AG52" s="274"/>
    </row>
    <row r="53" spans="2:33" s="269" customFormat="1" outlineLevel="1" x14ac:dyDescent="0.2">
      <c r="B53" s="283"/>
      <c r="C53" s="284"/>
      <c r="D53" s="284" t="s">
        <v>842</v>
      </c>
      <c r="E53" s="285">
        <v>300000</v>
      </c>
      <c r="F53" s="241">
        <v>1</v>
      </c>
      <c r="G53" s="286">
        <f t="shared" si="12"/>
        <v>44197</v>
      </c>
      <c r="H53" s="241">
        <v>24</v>
      </c>
      <c r="I53" s="286">
        <f t="shared" si="13"/>
        <v>44896</v>
      </c>
      <c r="J53" s="241">
        <f t="shared" si="14"/>
        <v>24</v>
      </c>
      <c r="K53" s="287">
        <v>0</v>
      </c>
      <c r="L53" s="287">
        <v>1</v>
      </c>
      <c r="M53" s="288">
        <f>E53*H53*K53*L53</f>
        <v>0</v>
      </c>
      <c r="N53" s="175"/>
      <c r="O53" s="200"/>
      <c r="P53" s="200"/>
      <c r="Q53" s="200"/>
      <c r="R53" s="200"/>
      <c r="S53" s="200"/>
      <c r="T53" s="200"/>
      <c r="U53" s="200"/>
      <c r="V53" s="200"/>
      <c r="W53" s="200"/>
      <c r="X53" s="200"/>
      <c r="Y53" s="200"/>
      <c r="Z53" s="200"/>
      <c r="AA53" s="211"/>
      <c r="AB53" s="274"/>
      <c r="AC53" s="274"/>
      <c r="AD53" s="274"/>
      <c r="AE53" s="274"/>
      <c r="AF53" s="274"/>
      <c r="AG53" s="274"/>
    </row>
    <row r="54" spans="2:33" s="269" customFormat="1" ht="13.5" outlineLevel="1" thickBot="1" x14ac:dyDescent="0.25">
      <c r="B54" s="289"/>
      <c r="C54" s="290"/>
      <c r="D54" s="290" t="s">
        <v>504</v>
      </c>
      <c r="E54" s="291">
        <v>1000000</v>
      </c>
      <c r="F54" s="259">
        <v>1</v>
      </c>
      <c r="G54" s="292">
        <f t="shared" si="12"/>
        <v>44197</v>
      </c>
      <c r="H54" s="259">
        <v>24</v>
      </c>
      <c r="I54" s="292">
        <f t="shared" si="13"/>
        <v>44896</v>
      </c>
      <c r="J54" s="259">
        <f t="shared" si="14"/>
        <v>24</v>
      </c>
      <c r="K54" s="293">
        <v>0</v>
      </c>
      <c r="L54" s="293">
        <v>1</v>
      </c>
      <c r="M54" s="294">
        <f>E54*H54*K54*L54</f>
        <v>0</v>
      </c>
      <c r="N54" s="175"/>
      <c r="O54" s="200"/>
      <c r="P54" s="200"/>
      <c r="Q54" s="200"/>
      <c r="R54" s="200"/>
      <c r="S54" s="200"/>
      <c r="T54" s="200"/>
      <c r="U54" s="200"/>
      <c r="V54" s="200"/>
      <c r="W54" s="200"/>
      <c r="X54" s="200"/>
      <c r="Y54" s="200"/>
      <c r="Z54" s="200"/>
      <c r="AA54" s="211"/>
      <c r="AB54" s="274"/>
      <c r="AC54" s="274"/>
      <c r="AD54" s="274"/>
      <c r="AE54" s="274"/>
      <c r="AF54" s="274"/>
      <c r="AG54" s="274"/>
    </row>
    <row r="55" spans="2:33" s="269" customFormat="1" ht="13.5" outlineLevel="1" thickBot="1" x14ac:dyDescent="0.25">
      <c r="E55" s="295"/>
      <c r="G55" s="296"/>
      <c r="I55" s="297" t="s">
        <v>843</v>
      </c>
      <c r="M55" s="298">
        <f>SUM(M50:M54)</f>
        <v>0</v>
      </c>
      <c r="N55" s="175"/>
      <c r="O55" s="200"/>
      <c r="P55" s="200"/>
      <c r="Q55" s="200"/>
      <c r="R55" s="200"/>
      <c r="S55" s="200"/>
      <c r="T55" s="200"/>
      <c r="U55" s="200"/>
      <c r="V55" s="200"/>
      <c r="W55" s="200"/>
      <c r="X55" s="200"/>
      <c r="Y55" s="200"/>
      <c r="Z55" s="200"/>
      <c r="AA55" s="211"/>
      <c r="AB55" s="274"/>
      <c r="AC55" s="274"/>
      <c r="AD55" s="274"/>
      <c r="AE55" s="274"/>
      <c r="AF55" s="274"/>
      <c r="AG55" s="274"/>
    </row>
    <row r="56" spans="2:33" s="269" customFormat="1" ht="13.5" outlineLevel="1" thickBot="1" x14ac:dyDescent="0.25">
      <c r="D56" s="264" t="s">
        <v>844</v>
      </c>
      <c r="E56" s="299">
        <f>M55/1000000</f>
        <v>0</v>
      </c>
      <c r="N56" s="175"/>
      <c r="O56" s="300"/>
      <c r="P56" s="300"/>
      <c r="Q56" s="300"/>
      <c r="R56" s="300"/>
      <c r="S56" s="300"/>
      <c r="T56" s="300"/>
      <c r="U56" s="300"/>
      <c r="V56" s="300"/>
      <c r="W56" s="300"/>
      <c r="X56" s="300"/>
      <c r="Y56" s="300"/>
      <c r="Z56" s="300"/>
      <c r="AA56" s="300"/>
      <c r="AB56" s="274"/>
      <c r="AC56" s="274"/>
      <c r="AD56" s="274"/>
      <c r="AE56" s="274"/>
      <c r="AF56" s="274"/>
      <c r="AG56" s="274"/>
    </row>
    <row r="57" spans="2:33" s="269" customFormat="1" x14ac:dyDescent="0.2">
      <c r="H57" s="296"/>
      <c r="N57" s="175"/>
      <c r="O57" s="273"/>
      <c r="P57" s="273"/>
      <c r="Q57" s="273"/>
      <c r="R57" s="273"/>
      <c r="S57" s="273"/>
      <c r="T57" s="273"/>
      <c r="U57" s="273"/>
      <c r="V57" s="273"/>
      <c r="W57" s="273"/>
      <c r="X57" s="273"/>
      <c r="Y57" s="273"/>
      <c r="Z57" s="273"/>
      <c r="AA57" s="274"/>
      <c r="AB57" s="274"/>
      <c r="AC57" s="274"/>
      <c r="AD57" s="274"/>
      <c r="AE57" s="274"/>
      <c r="AF57" s="274"/>
      <c r="AG57" s="274"/>
    </row>
    <row r="58" spans="2:33" s="269" customFormat="1" ht="13.5" thickBot="1" x14ac:dyDescent="0.25">
      <c r="E58" s="272"/>
      <c r="F58" s="295"/>
      <c r="H58" s="296"/>
      <c r="N58" s="175"/>
      <c r="O58" s="273"/>
      <c r="P58" s="273"/>
      <c r="Q58" s="273"/>
      <c r="R58" s="273"/>
      <c r="S58" s="273"/>
      <c r="T58" s="273"/>
      <c r="U58" s="273"/>
      <c r="V58" s="273"/>
      <c r="W58" s="273"/>
      <c r="X58" s="273"/>
      <c r="Y58" s="273"/>
      <c r="Z58" s="273"/>
      <c r="AA58" s="274"/>
      <c r="AB58" s="274"/>
      <c r="AC58" s="274"/>
      <c r="AD58" s="274"/>
      <c r="AE58" s="274"/>
      <c r="AF58" s="274"/>
      <c r="AG58" s="274"/>
    </row>
    <row r="59" spans="2:33" ht="13.5" customHeight="1" thickBot="1" x14ac:dyDescent="0.3">
      <c r="B59" s="301"/>
      <c r="C59" s="302"/>
      <c r="D59" s="303" t="s">
        <v>845</v>
      </c>
      <c r="E59" s="304" t="s">
        <v>837</v>
      </c>
      <c r="F59" s="193" t="s">
        <v>785</v>
      </c>
      <c r="G59" s="193" t="s">
        <v>786</v>
      </c>
      <c r="H59" s="193" t="s">
        <v>787</v>
      </c>
      <c r="I59" s="193" t="s">
        <v>788</v>
      </c>
      <c r="J59" s="193" t="s">
        <v>789</v>
      </c>
      <c r="K59" s="193" t="s">
        <v>517</v>
      </c>
      <c r="L59" s="193" t="s">
        <v>838</v>
      </c>
      <c r="M59" s="305" t="s">
        <v>784</v>
      </c>
      <c r="O59" s="232"/>
      <c r="P59" s="232"/>
      <c r="Q59" s="232"/>
      <c r="R59" s="232"/>
      <c r="S59" s="232"/>
      <c r="T59" s="232"/>
      <c r="U59" s="232"/>
      <c r="V59" s="232"/>
      <c r="W59" s="232"/>
      <c r="X59" s="232"/>
      <c r="Y59" s="232"/>
      <c r="Z59" s="232"/>
      <c r="AA59" s="614"/>
      <c r="AB59" s="226"/>
      <c r="AC59" s="226"/>
      <c r="AD59" s="226"/>
      <c r="AE59" s="226"/>
      <c r="AF59" s="226"/>
      <c r="AG59" s="226"/>
    </row>
    <row r="60" spans="2:33" x14ac:dyDescent="0.2">
      <c r="B60" s="306"/>
      <c r="C60" s="198"/>
      <c r="D60" s="198" t="s">
        <v>846</v>
      </c>
      <c r="E60" s="307">
        <v>0</v>
      </c>
      <c r="F60" s="198">
        <v>1</v>
      </c>
      <c r="G60" s="308">
        <f>+IF($F60&lt;&gt;"",HLOOKUP($F60,$O$5:$AL$6,2,FALSE),"")</f>
        <v>44197</v>
      </c>
      <c r="H60" s="198">
        <v>12</v>
      </c>
      <c r="I60" s="308">
        <f>+IF($H60&lt;&gt;"",HLOOKUP($H60,$O$5:$AL$6,2,FALSE),"")</f>
        <v>44531</v>
      </c>
      <c r="J60" s="198">
        <f t="shared" ref="J60:J65" si="15">+IF($H60&lt;&gt;"",$H60-$F60+1,"")</f>
        <v>12</v>
      </c>
      <c r="K60" s="287">
        <v>0</v>
      </c>
      <c r="L60" s="287">
        <v>1</v>
      </c>
      <c r="M60" s="288">
        <f t="shared" ref="M60:M64" si="16">E60*H60*K60*L60</f>
        <v>0</v>
      </c>
      <c r="O60" s="309"/>
      <c r="P60" s="309"/>
      <c r="Q60" s="309"/>
      <c r="R60" s="309"/>
      <c r="S60" s="309"/>
      <c r="T60" s="309"/>
      <c r="U60" s="309"/>
      <c r="V60" s="309"/>
      <c r="W60" s="309"/>
      <c r="X60" s="309"/>
      <c r="Y60" s="309"/>
      <c r="Z60" s="309"/>
      <c r="AA60" s="614"/>
      <c r="AB60" s="226"/>
      <c r="AC60" s="226"/>
      <c r="AD60" s="226"/>
      <c r="AE60" s="226"/>
      <c r="AF60" s="226"/>
      <c r="AG60" s="226"/>
    </row>
    <row r="61" spans="2:33" outlineLevel="1" x14ac:dyDescent="0.2">
      <c r="B61" s="195"/>
      <c r="C61" s="241"/>
      <c r="D61" s="310" t="s">
        <v>847</v>
      </c>
      <c r="E61" s="311">
        <v>0</v>
      </c>
      <c r="F61" s="241">
        <v>1</v>
      </c>
      <c r="G61" s="286">
        <f t="shared" ref="G61:G65" si="17">+IF($F61&lt;&gt;"",HLOOKUP($F61,$O$5:$AL$6,2,FALSE),"")</f>
        <v>44197</v>
      </c>
      <c r="H61" s="241">
        <v>12</v>
      </c>
      <c r="I61" s="286">
        <f t="shared" ref="I61:I65" si="18">+IF($H61&lt;&gt;"",HLOOKUP($H61,$O$5:$AL$6,2,FALSE),"")</f>
        <v>44531</v>
      </c>
      <c r="J61" s="241">
        <f t="shared" si="15"/>
        <v>12</v>
      </c>
      <c r="K61" s="287">
        <v>0</v>
      </c>
      <c r="L61" s="287">
        <v>1</v>
      </c>
      <c r="M61" s="288">
        <f t="shared" si="16"/>
        <v>0</v>
      </c>
      <c r="O61" s="200"/>
      <c r="P61" s="200"/>
      <c r="Q61" s="200"/>
      <c r="R61" s="200"/>
      <c r="S61" s="200"/>
      <c r="T61" s="200"/>
      <c r="U61" s="200"/>
      <c r="V61" s="200"/>
      <c r="W61" s="200"/>
      <c r="X61" s="200"/>
      <c r="Y61" s="200"/>
      <c r="Z61" s="200"/>
      <c r="AA61" s="200"/>
      <c r="AB61" s="226"/>
      <c r="AC61" s="226"/>
      <c r="AD61" s="226"/>
      <c r="AE61" s="226"/>
      <c r="AF61" s="226"/>
      <c r="AG61" s="226"/>
    </row>
    <row r="62" spans="2:33" outlineLevel="1" x14ac:dyDescent="0.2">
      <c r="B62" s="195"/>
      <c r="C62" s="241"/>
      <c r="D62" s="310" t="s">
        <v>848</v>
      </c>
      <c r="E62" s="311">
        <v>0</v>
      </c>
      <c r="F62" s="241">
        <v>1</v>
      </c>
      <c r="G62" s="286">
        <f t="shared" si="17"/>
        <v>44197</v>
      </c>
      <c r="H62" s="241">
        <v>12</v>
      </c>
      <c r="I62" s="286">
        <f t="shared" si="18"/>
        <v>44531</v>
      </c>
      <c r="J62" s="241">
        <f t="shared" si="15"/>
        <v>12</v>
      </c>
      <c r="K62" s="287">
        <v>0</v>
      </c>
      <c r="L62" s="287">
        <v>1</v>
      </c>
      <c r="M62" s="288">
        <f t="shared" si="16"/>
        <v>0</v>
      </c>
      <c r="O62" s="200"/>
      <c r="P62" s="200"/>
      <c r="Q62" s="200"/>
      <c r="R62" s="200"/>
      <c r="S62" s="200"/>
      <c r="T62" s="200"/>
      <c r="U62" s="200"/>
      <c r="V62" s="200"/>
      <c r="W62" s="200"/>
      <c r="X62" s="200"/>
      <c r="Y62" s="200"/>
      <c r="Z62" s="200"/>
      <c r="AA62" s="211"/>
      <c r="AB62" s="226"/>
      <c r="AC62" s="226"/>
      <c r="AD62" s="226"/>
      <c r="AE62" s="226"/>
      <c r="AF62" s="226"/>
      <c r="AG62" s="226"/>
    </row>
    <row r="63" spans="2:33" outlineLevel="1" x14ac:dyDescent="0.2">
      <c r="B63" s="195"/>
      <c r="C63" s="241"/>
      <c r="D63" s="310" t="s">
        <v>849</v>
      </c>
      <c r="E63" s="311">
        <v>0</v>
      </c>
      <c r="F63" s="241">
        <v>1</v>
      </c>
      <c r="G63" s="286">
        <f t="shared" si="17"/>
        <v>44197</v>
      </c>
      <c r="H63" s="241">
        <v>12</v>
      </c>
      <c r="I63" s="286">
        <f t="shared" si="18"/>
        <v>44531</v>
      </c>
      <c r="J63" s="241">
        <f t="shared" si="15"/>
        <v>12</v>
      </c>
      <c r="K63" s="287">
        <v>0</v>
      </c>
      <c r="L63" s="287">
        <v>1</v>
      </c>
      <c r="M63" s="288">
        <f t="shared" si="16"/>
        <v>0</v>
      </c>
      <c r="O63" s="200"/>
      <c r="P63" s="200"/>
      <c r="Q63" s="200"/>
      <c r="R63" s="200"/>
      <c r="S63" s="200"/>
      <c r="T63" s="200"/>
      <c r="U63" s="200"/>
      <c r="V63" s="200"/>
      <c r="W63" s="200"/>
      <c r="X63" s="200"/>
      <c r="Y63" s="200"/>
      <c r="Z63" s="200"/>
      <c r="AA63" s="211"/>
      <c r="AB63" s="226"/>
      <c r="AC63" s="226"/>
      <c r="AD63" s="226"/>
      <c r="AE63" s="226"/>
      <c r="AF63" s="226"/>
      <c r="AG63" s="226"/>
    </row>
    <row r="64" spans="2:33" outlineLevel="1" x14ac:dyDescent="0.2">
      <c r="B64" s="195"/>
      <c r="C64" s="241"/>
      <c r="D64" s="310" t="s">
        <v>508</v>
      </c>
      <c r="E64" s="311">
        <v>0</v>
      </c>
      <c r="F64" s="241">
        <v>1</v>
      </c>
      <c r="G64" s="286">
        <f t="shared" si="17"/>
        <v>44197</v>
      </c>
      <c r="H64" s="241">
        <v>24</v>
      </c>
      <c r="I64" s="286">
        <f t="shared" si="18"/>
        <v>44896</v>
      </c>
      <c r="J64" s="241">
        <f t="shared" si="15"/>
        <v>24</v>
      </c>
      <c r="K64" s="287">
        <v>1</v>
      </c>
      <c r="L64" s="287">
        <v>1</v>
      </c>
      <c r="M64" s="288">
        <f t="shared" si="16"/>
        <v>0</v>
      </c>
      <c r="O64" s="200"/>
      <c r="P64" s="200"/>
      <c r="Q64" s="200"/>
      <c r="R64" s="200"/>
      <c r="S64" s="200"/>
      <c r="T64" s="200"/>
      <c r="U64" s="200"/>
      <c r="V64" s="200"/>
      <c r="W64" s="200"/>
      <c r="X64" s="200"/>
      <c r="Y64" s="200"/>
      <c r="Z64" s="200"/>
      <c r="AA64" s="211"/>
      <c r="AB64" s="226"/>
      <c r="AC64" s="226"/>
      <c r="AD64" s="226"/>
      <c r="AE64" s="226"/>
      <c r="AF64" s="226"/>
      <c r="AG64" s="226"/>
    </row>
    <row r="65" spans="2:33" ht="13.5" outlineLevel="1" thickBot="1" x14ac:dyDescent="0.25">
      <c r="B65" s="257"/>
      <c r="C65" s="259"/>
      <c r="D65" s="312" t="s">
        <v>850</v>
      </c>
      <c r="E65" s="313">
        <v>0</v>
      </c>
      <c r="F65" s="259">
        <v>1</v>
      </c>
      <c r="G65" s="292">
        <f t="shared" si="17"/>
        <v>44197</v>
      </c>
      <c r="H65" s="259">
        <v>12</v>
      </c>
      <c r="I65" s="292">
        <f t="shared" si="18"/>
        <v>44531</v>
      </c>
      <c r="J65" s="259">
        <f t="shared" si="15"/>
        <v>12</v>
      </c>
      <c r="K65" s="293">
        <v>1</v>
      </c>
      <c r="L65" s="293">
        <v>1</v>
      </c>
      <c r="M65" s="294">
        <f>E65*J65*K65*L65</f>
        <v>0</v>
      </c>
      <c r="O65" s="200"/>
      <c r="P65" s="200"/>
      <c r="Q65" s="200"/>
      <c r="R65" s="200"/>
      <c r="S65" s="200"/>
      <c r="T65" s="200"/>
      <c r="U65" s="200"/>
      <c r="V65" s="200"/>
      <c r="W65" s="200"/>
      <c r="X65" s="200"/>
      <c r="Y65" s="200"/>
      <c r="Z65" s="200"/>
      <c r="AA65" s="211"/>
      <c r="AB65" s="226"/>
      <c r="AC65" s="226"/>
      <c r="AD65" s="226"/>
      <c r="AE65" s="226"/>
      <c r="AF65" s="226"/>
      <c r="AG65" s="226"/>
    </row>
    <row r="66" spans="2:33" ht="13.5" outlineLevel="1" thickBot="1" x14ac:dyDescent="0.3">
      <c r="B66" s="226"/>
      <c r="C66" s="226"/>
      <c r="D66" s="226"/>
      <c r="E66" s="200"/>
      <c r="F66" s="314"/>
      <c r="G66" s="226"/>
      <c r="H66" s="315"/>
      <c r="I66" s="316" t="s">
        <v>851</v>
      </c>
      <c r="J66" s="316"/>
      <c r="K66" s="226"/>
      <c r="L66" s="226"/>
      <c r="M66" s="317">
        <f>SUM(M61:M65)</f>
        <v>0</v>
      </c>
      <c r="O66" s="200"/>
      <c r="P66" s="200"/>
      <c r="Q66" s="200"/>
      <c r="R66" s="200"/>
      <c r="S66" s="200"/>
      <c r="T66" s="200"/>
      <c r="U66" s="200"/>
      <c r="V66" s="200"/>
      <c r="W66" s="200"/>
      <c r="X66" s="200"/>
      <c r="Y66" s="200"/>
      <c r="Z66" s="200"/>
      <c r="AA66" s="211"/>
      <c r="AB66" s="226"/>
      <c r="AC66" s="226"/>
      <c r="AD66" s="226"/>
      <c r="AE66" s="226"/>
      <c r="AF66" s="226"/>
      <c r="AG66" s="226"/>
    </row>
    <row r="67" spans="2:33" ht="13.5" outlineLevel="1" thickBot="1" x14ac:dyDescent="0.3">
      <c r="D67" s="264" t="s">
        <v>852</v>
      </c>
      <c r="E67" s="299">
        <f>M66/1000000</f>
        <v>0</v>
      </c>
      <c r="F67" s="175"/>
      <c r="G67" s="175"/>
      <c r="O67" s="263"/>
      <c r="P67" s="263"/>
      <c r="Q67" s="263"/>
      <c r="R67" s="263"/>
      <c r="S67" s="263"/>
      <c r="T67" s="263"/>
      <c r="U67" s="263"/>
      <c r="V67" s="263"/>
      <c r="W67" s="263"/>
      <c r="X67" s="263"/>
      <c r="Y67" s="263"/>
      <c r="Z67" s="263"/>
      <c r="AA67" s="263"/>
      <c r="AB67" s="226"/>
      <c r="AC67" s="226"/>
      <c r="AD67" s="226"/>
      <c r="AE67" s="226"/>
      <c r="AF67" s="226"/>
      <c r="AG67" s="226"/>
    </row>
    <row r="68" spans="2:33" x14ac:dyDescent="0.25">
      <c r="B68" s="226"/>
      <c r="C68" s="226"/>
      <c r="E68" s="175"/>
      <c r="F68" s="175"/>
      <c r="H68" s="226"/>
      <c r="I68" s="315"/>
      <c r="O68" s="200"/>
      <c r="P68" s="200"/>
      <c r="Q68" s="200"/>
      <c r="R68" s="200"/>
      <c r="S68" s="200"/>
      <c r="T68" s="200"/>
      <c r="U68" s="200"/>
      <c r="V68" s="200"/>
      <c r="W68" s="200"/>
      <c r="X68" s="200"/>
      <c r="Y68" s="200"/>
      <c r="Z68" s="200"/>
      <c r="AA68" s="200"/>
      <c r="AB68" s="226"/>
      <c r="AC68" s="226"/>
      <c r="AD68" s="226"/>
      <c r="AE68" s="226"/>
      <c r="AF68" s="226"/>
      <c r="AG68" s="226"/>
    </row>
    <row r="69" spans="2:33" x14ac:dyDescent="0.25">
      <c r="B69" s="226"/>
      <c r="C69" s="226"/>
      <c r="E69" s="175"/>
      <c r="F69" s="175"/>
      <c r="G69" s="318"/>
      <c r="H69" s="226"/>
      <c r="I69" s="315"/>
      <c r="J69" s="226"/>
      <c r="K69" s="315"/>
      <c r="L69" s="226"/>
      <c r="M69" s="226"/>
      <c r="O69" s="200"/>
      <c r="P69" s="200"/>
      <c r="Q69" s="200"/>
      <c r="R69" s="200"/>
      <c r="S69" s="200"/>
      <c r="T69" s="200"/>
      <c r="U69" s="200"/>
      <c r="V69" s="200"/>
      <c r="W69" s="200"/>
      <c r="X69" s="200"/>
      <c r="Y69" s="200"/>
      <c r="Z69" s="200"/>
      <c r="AA69" s="200"/>
      <c r="AB69" s="226"/>
      <c r="AC69" s="226"/>
      <c r="AD69" s="226"/>
      <c r="AE69" s="226"/>
      <c r="AF69" s="226"/>
      <c r="AG69" s="226"/>
    </row>
    <row r="70" spans="2:33" ht="13.5" thickBot="1" x14ac:dyDescent="0.3">
      <c r="B70" s="226"/>
      <c r="C70" s="226"/>
      <c r="D70" s="226"/>
      <c r="E70" s="200"/>
      <c r="F70" s="314"/>
      <c r="G70" s="314"/>
      <c r="H70" s="226"/>
      <c r="I70" s="315"/>
      <c r="J70" s="226"/>
      <c r="K70" s="315"/>
      <c r="L70" s="226"/>
      <c r="M70" s="226"/>
      <c r="O70" s="200"/>
      <c r="P70" s="200"/>
      <c r="Q70" s="200"/>
      <c r="R70" s="200"/>
      <c r="S70" s="200"/>
      <c r="T70" s="200"/>
      <c r="U70" s="200"/>
      <c r="V70" s="200"/>
      <c r="W70" s="200"/>
      <c r="X70" s="200"/>
      <c r="Y70" s="200"/>
      <c r="Z70" s="200"/>
      <c r="AA70" s="200"/>
      <c r="AB70" s="226"/>
      <c r="AC70" s="226"/>
      <c r="AD70" s="226"/>
      <c r="AE70" s="226"/>
      <c r="AF70" s="226"/>
      <c r="AG70" s="226"/>
    </row>
    <row r="71" spans="2:33" ht="13.5" customHeight="1" thickBot="1" x14ac:dyDescent="0.3">
      <c r="B71" s="301"/>
      <c r="C71" s="302"/>
      <c r="D71" s="303" t="s">
        <v>853</v>
      </c>
      <c r="E71" s="319" t="s">
        <v>837</v>
      </c>
      <c r="F71" s="193" t="s">
        <v>785</v>
      </c>
      <c r="G71" s="193" t="s">
        <v>786</v>
      </c>
      <c r="H71" s="193" t="s">
        <v>787</v>
      </c>
      <c r="I71" s="193" t="s">
        <v>788</v>
      </c>
      <c r="J71" s="193" t="s">
        <v>789</v>
      </c>
      <c r="K71" s="193" t="s">
        <v>517</v>
      </c>
      <c r="L71" s="193" t="s">
        <v>838</v>
      </c>
      <c r="M71" s="320" t="s">
        <v>784</v>
      </c>
      <c r="O71" s="232"/>
      <c r="P71" s="232"/>
      <c r="Q71" s="232"/>
      <c r="R71" s="232"/>
      <c r="S71" s="232"/>
      <c r="T71" s="232"/>
      <c r="U71" s="232"/>
      <c r="V71" s="232"/>
      <c r="W71" s="232"/>
      <c r="X71" s="232"/>
      <c r="Y71" s="232"/>
      <c r="Z71" s="232"/>
      <c r="AA71" s="614"/>
      <c r="AB71" s="226"/>
      <c r="AC71" s="226"/>
      <c r="AD71" s="226"/>
      <c r="AE71" s="226"/>
      <c r="AF71" s="226"/>
      <c r="AG71" s="226"/>
    </row>
    <row r="72" spans="2:33" x14ac:dyDescent="0.25">
      <c r="B72" s="306"/>
      <c r="C72" s="198"/>
      <c r="D72" s="321" t="s">
        <v>854</v>
      </c>
      <c r="E72" s="307"/>
      <c r="F72" s="198"/>
      <c r="G72" s="308" t="str">
        <f t="shared" ref="G72" si="19">+IF($F72&lt;&gt;"",HLOOKUP($F72,$O$5:$Z$6,2,FALSE),"")</f>
        <v/>
      </c>
      <c r="H72" s="198"/>
      <c r="I72" s="308" t="str">
        <f t="shared" ref="I72" si="20">+IF($H72&lt;&gt;"",HLOOKUP($H72,$O$5:$Z$6,2,FALSE),"")</f>
        <v/>
      </c>
      <c r="J72" s="198" t="str">
        <f t="shared" ref="J72:J87" si="21">+IF($H72&lt;&gt;"",$H72-$F72+1,"")</f>
        <v/>
      </c>
      <c r="K72" s="198"/>
      <c r="L72" s="198"/>
      <c r="M72" s="199"/>
      <c r="O72" s="309"/>
      <c r="P72" s="309"/>
      <c r="Q72" s="309"/>
      <c r="R72" s="309"/>
      <c r="S72" s="309"/>
      <c r="T72" s="309"/>
      <c r="U72" s="309"/>
      <c r="V72" s="309"/>
      <c r="W72" s="309"/>
      <c r="X72" s="309"/>
      <c r="Y72" s="309"/>
      <c r="Z72" s="309"/>
      <c r="AA72" s="614"/>
      <c r="AB72" s="226"/>
      <c r="AC72" s="226"/>
      <c r="AD72" s="226"/>
      <c r="AE72" s="226"/>
      <c r="AF72" s="226"/>
      <c r="AG72" s="226"/>
    </row>
    <row r="73" spans="2:33" outlineLevel="1" x14ac:dyDescent="0.2">
      <c r="B73" s="195"/>
      <c r="C73" s="241"/>
      <c r="D73" s="322" t="s">
        <v>855</v>
      </c>
      <c r="E73" s="311">
        <v>4000000</v>
      </c>
      <c r="F73" s="241">
        <v>1</v>
      </c>
      <c r="G73" s="286">
        <f>+IF($F73&lt;&gt;"",HLOOKUP($F73,$O$5:$AL$6,2,FALSE),"")</f>
        <v>44197</v>
      </c>
      <c r="H73" s="241">
        <v>24</v>
      </c>
      <c r="I73" s="286">
        <f>+IF($H73&lt;&gt;"",HLOOKUP($H73,$O$5:$AL$6,2,FALSE),"")</f>
        <v>44896</v>
      </c>
      <c r="J73" s="241">
        <f t="shared" si="21"/>
        <v>24</v>
      </c>
      <c r="K73" s="287">
        <v>0</v>
      </c>
      <c r="L73" s="287">
        <v>1</v>
      </c>
      <c r="M73" s="288">
        <f>E73*J73*K73*L73</f>
        <v>0</v>
      </c>
      <c r="O73" s="200"/>
      <c r="P73" s="200"/>
      <c r="Q73" s="200"/>
      <c r="R73" s="200"/>
      <c r="S73" s="200"/>
      <c r="T73" s="200"/>
      <c r="U73" s="200"/>
      <c r="V73" s="200"/>
      <c r="W73" s="200"/>
      <c r="X73" s="200"/>
      <c r="Y73" s="200"/>
      <c r="Z73" s="200"/>
      <c r="AA73" s="211"/>
      <c r="AB73" s="226"/>
      <c r="AC73" s="226"/>
      <c r="AD73" s="226"/>
      <c r="AE73" s="226"/>
      <c r="AF73" s="226"/>
      <c r="AG73" s="226"/>
    </row>
    <row r="74" spans="2:33" outlineLevel="1" x14ac:dyDescent="0.2">
      <c r="B74" s="195"/>
      <c r="C74" s="241"/>
      <c r="D74" s="323" t="s">
        <v>856</v>
      </c>
      <c r="E74" s="311">
        <v>800000</v>
      </c>
      <c r="F74" s="241">
        <v>1</v>
      </c>
      <c r="G74" s="286">
        <f t="shared" ref="G74:G87" si="22">+IF($F74&lt;&gt;"",HLOOKUP($F74,$O$5:$AL$6,2,FALSE),"")</f>
        <v>44197</v>
      </c>
      <c r="H74" s="241">
        <v>24</v>
      </c>
      <c r="I74" s="286">
        <f t="shared" ref="I74:I87" si="23">+IF($H74&lt;&gt;"",HLOOKUP($H74,$O$5:$AL$6,2,FALSE),"")</f>
        <v>44896</v>
      </c>
      <c r="J74" s="241">
        <f t="shared" si="21"/>
        <v>24</v>
      </c>
      <c r="K74" s="287">
        <v>0</v>
      </c>
      <c r="L74" s="287">
        <v>1</v>
      </c>
      <c r="M74" s="288">
        <f t="shared" ref="M74:M87" si="24">E74*J74*K74*L74</f>
        <v>0</v>
      </c>
      <c r="O74" s="200"/>
      <c r="P74" s="200"/>
      <c r="Q74" s="200"/>
      <c r="R74" s="200"/>
      <c r="S74" s="200"/>
      <c r="T74" s="200"/>
      <c r="U74" s="200"/>
      <c r="V74" s="200"/>
      <c r="W74" s="200"/>
      <c r="X74" s="200"/>
      <c r="Y74" s="200"/>
      <c r="Z74" s="200"/>
      <c r="AA74" s="211"/>
      <c r="AB74" s="226"/>
      <c r="AC74" s="226"/>
      <c r="AD74" s="226"/>
      <c r="AE74" s="226"/>
      <c r="AF74" s="226"/>
      <c r="AG74" s="226"/>
    </row>
    <row r="75" spans="2:33" outlineLevel="1" x14ac:dyDescent="0.2">
      <c r="B75" s="195"/>
      <c r="C75" s="241"/>
      <c r="D75" s="324" t="s">
        <v>857</v>
      </c>
      <c r="E75" s="311"/>
      <c r="F75" s="241"/>
      <c r="G75" s="286"/>
      <c r="H75" s="241"/>
      <c r="I75" s="286"/>
      <c r="J75" s="241"/>
      <c r="K75" s="287"/>
      <c r="L75" s="287"/>
      <c r="M75" s="288"/>
      <c r="O75" s="200"/>
      <c r="P75" s="200"/>
      <c r="Q75" s="200"/>
      <c r="R75" s="200"/>
      <c r="S75" s="200"/>
      <c r="T75" s="200"/>
      <c r="U75" s="200"/>
      <c r="V75" s="200"/>
      <c r="W75" s="200"/>
      <c r="X75" s="200"/>
      <c r="Y75" s="200"/>
      <c r="Z75" s="200"/>
      <c r="AA75" s="211"/>
      <c r="AB75" s="226"/>
      <c r="AC75" s="226"/>
      <c r="AD75" s="226"/>
      <c r="AE75" s="226"/>
      <c r="AF75" s="226"/>
      <c r="AG75" s="226"/>
    </row>
    <row r="76" spans="2:33" outlineLevel="1" x14ac:dyDescent="0.2">
      <c r="B76" s="195"/>
      <c r="C76" s="241"/>
      <c r="D76" s="323" t="s">
        <v>858</v>
      </c>
      <c r="E76" s="311">
        <v>0</v>
      </c>
      <c r="F76" s="241">
        <v>1</v>
      </c>
      <c r="G76" s="286">
        <f t="shared" si="22"/>
        <v>44197</v>
      </c>
      <c r="H76" s="241">
        <v>24</v>
      </c>
      <c r="I76" s="286">
        <f t="shared" si="23"/>
        <v>44896</v>
      </c>
      <c r="J76" s="241">
        <f t="shared" si="21"/>
        <v>24</v>
      </c>
      <c r="K76" s="287">
        <v>0</v>
      </c>
      <c r="L76" s="287">
        <v>1</v>
      </c>
      <c r="M76" s="288">
        <f t="shared" si="24"/>
        <v>0</v>
      </c>
      <c r="O76" s="200"/>
      <c r="P76" s="200"/>
      <c r="Q76" s="200"/>
      <c r="R76" s="200"/>
      <c r="S76" s="200"/>
      <c r="T76" s="200"/>
      <c r="U76" s="200"/>
      <c r="V76" s="200"/>
      <c r="W76" s="200"/>
      <c r="X76" s="200"/>
      <c r="Y76" s="200"/>
      <c r="Z76" s="200"/>
      <c r="AA76" s="211"/>
      <c r="AB76" s="226"/>
      <c r="AC76" s="226"/>
      <c r="AD76" s="226"/>
      <c r="AE76" s="226"/>
      <c r="AF76" s="226"/>
      <c r="AG76" s="226"/>
    </row>
    <row r="77" spans="2:33" outlineLevel="1" x14ac:dyDescent="0.2">
      <c r="B77" s="195"/>
      <c r="C77" s="241"/>
      <c r="D77" s="323" t="s">
        <v>859</v>
      </c>
      <c r="E77" s="311">
        <v>0</v>
      </c>
      <c r="F77" s="241">
        <v>1</v>
      </c>
      <c r="G77" s="286">
        <f t="shared" si="22"/>
        <v>44197</v>
      </c>
      <c r="H77" s="241">
        <v>24</v>
      </c>
      <c r="I77" s="286">
        <f t="shared" si="23"/>
        <v>44896</v>
      </c>
      <c r="J77" s="241">
        <f t="shared" si="21"/>
        <v>24</v>
      </c>
      <c r="K77" s="287">
        <v>0</v>
      </c>
      <c r="L77" s="287">
        <v>1</v>
      </c>
      <c r="M77" s="288">
        <f t="shared" si="24"/>
        <v>0</v>
      </c>
      <c r="O77" s="200"/>
      <c r="P77" s="200"/>
      <c r="Q77" s="200"/>
      <c r="R77" s="200"/>
      <c r="S77" s="200"/>
      <c r="T77" s="200"/>
      <c r="U77" s="200"/>
      <c r="V77" s="200"/>
      <c r="W77" s="200"/>
      <c r="X77" s="200"/>
      <c r="Y77" s="200"/>
      <c r="Z77" s="200"/>
      <c r="AA77" s="211"/>
      <c r="AB77" s="226"/>
      <c r="AC77" s="226"/>
      <c r="AD77" s="226"/>
      <c r="AE77" s="226"/>
      <c r="AF77" s="226"/>
      <c r="AG77" s="226"/>
    </row>
    <row r="78" spans="2:33" outlineLevel="1" x14ac:dyDescent="0.2">
      <c r="B78" s="195"/>
      <c r="C78" s="241"/>
      <c r="D78" s="323" t="s">
        <v>860</v>
      </c>
      <c r="E78" s="311">
        <v>0</v>
      </c>
      <c r="F78" s="241">
        <v>1</v>
      </c>
      <c r="G78" s="286">
        <f t="shared" si="22"/>
        <v>44197</v>
      </c>
      <c r="H78" s="241">
        <v>24</v>
      </c>
      <c r="I78" s="286">
        <f t="shared" si="23"/>
        <v>44896</v>
      </c>
      <c r="J78" s="241">
        <f t="shared" si="21"/>
        <v>24</v>
      </c>
      <c r="K78" s="287">
        <f>K77</f>
        <v>0</v>
      </c>
      <c r="L78" s="287">
        <v>1</v>
      </c>
      <c r="M78" s="288">
        <f t="shared" si="24"/>
        <v>0</v>
      </c>
      <c r="O78" s="200"/>
      <c r="P78" s="200"/>
      <c r="Q78" s="200"/>
      <c r="R78" s="200"/>
      <c r="S78" s="200"/>
      <c r="T78" s="200"/>
      <c r="U78" s="200"/>
      <c r="V78" s="200"/>
      <c r="W78" s="200"/>
      <c r="X78" s="200"/>
      <c r="Y78" s="200"/>
      <c r="Z78" s="200"/>
      <c r="AA78" s="211"/>
      <c r="AB78" s="226"/>
      <c r="AC78" s="226"/>
      <c r="AD78" s="226"/>
      <c r="AE78" s="226"/>
      <c r="AF78" s="226"/>
      <c r="AG78" s="226"/>
    </row>
    <row r="79" spans="2:33" outlineLevel="1" x14ac:dyDescent="0.2">
      <c r="B79" s="195"/>
      <c r="C79" s="241"/>
      <c r="D79" s="323" t="s">
        <v>861</v>
      </c>
      <c r="E79" s="311">
        <v>0</v>
      </c>
      <c r="F79" s="241">
        <v>1</v>
      </c>
      <c r="G79" s="286">
        <f t="shared" si="22"/>
        <v>44197</v>
      </c>
      <c r="H79" s="241">
        <v>24</v>
      </c>
      <c r="I79" s="286">
        <f t="shared" si="23"/>
        <v>44896</v>
      </c>
      <c r="J79" s="241">
        <f t="shared" si="21"/>
        <v>24</v>
      </c>
      <c r="K79" s="287">
        <f>K77</f>
        <v>0</v>
      </c>
      <c r="L79" s="287">
        <v>1</v>
      </c>
      <c r="M79" s="288">
        <f t="shared" si="24"/>
        <v>0</v>
      </c>
      <c r="O79" s="200"/>
      <c r="P79" s="200"/>
      <c r="Q79" s="200"/>
      <c r="R79" s="200"/>
      <c r="S79" s="200"/>
      <c r="T79" s="200"/>
      <c r="U79" s="200"/>
      <c r="V79" s="200"/>
      <c r="W79" s="200"/>
      <c r="X79" s="200"/>
      <c r="Y79" s="200"/>
      <c r="Z79" s="200"/>
      <c r="AA79" s="211"/>
      <c r="AB79" s="226"/>
      <c r="AC79" s="226"/>
      <c r="AD79" s="226"/>
      <c r="AE79" s="226"/>
      <c r="AF79" s="226"/>
      <c r="AG79" s="226"/>
    </row>
    <row r="80" spans="2:33" outlineLevel="1" x14ac:dyDescent="0.2">
      <c r="B80" s="195"/>
      <c r="C80" s="241"/>
      <c r="D80" s="323" t="s">
        <v>862</v>
      </c>
      <c r="E80" s="311">
        <v>0</v>
      </c>
      <c r="F80" s="241">
        <v>1</v>
      </c>
      <c r="G80" s="286">
        <f t="shared" si="22"/>
        <v>44197</v>
      </c>
      <c r="H80" s="241">
        <v>24</v>
      </c>
      <c r="I80" s="286">
        <f t="shared" si="23"/>
        <v>44896</v>
      </c>
      <c r="J80" s="241">
        <f t="shared" si="21"/>
        <v>24</v>
      </c>
      <c r="K80" s="287">
        <v>0</v>
      </c>
      <c r="L80" s="287">
        <v>1</v>
      </c>
      <c r="M80" s="288">
        <f t="shared" si="24"/>
        <v>0</v>
      </c>
      <c r="O80" s="200"/>
      <c r="P80" s="200"/>
      <c r="Q80" s="200"/>
      <c r="R80" s="200"/>
      <c r="S80" s="200"/>
      <c r="T80" s="200"/>
      <c r="U80" s="200"/>
      <c r="V80" s="200"/>
      <c r="W80" s="200"/>
      <c r="X80" s="200"/>
      <c r="Y80" s="200"/>
      <c r="Z80" s="200"/>
      <c r="AA80" s="211"/>
      <c r="AB80" s="226"/>
      <c r="AC80" s="226"/>
      <c r="AD80" s="226"/>
      <c r="AE80" s="226"/>
      <c r="AF80" s="226"/>
      <c r="AG80" s="226"/>
    </row>
    <row r="81" spans="2:33" outlineLevel="1" x14ac:dyDescent="0.2">
      <c r="B81" s="195"/>
      <c r="C81" s="241"/>
      <c r="D81" s="323" t="s">
        <v>863</v>
      </c>
      <c r="E81" s="311">
        <v>0</v>
      </c>
      <c r="F81" s="241">
        <v>1</v>
      </c>
      <c r="G81" s="286">
        <f t="shared" si="22"/>
        <v>44197</v>
      </c>
      <c r="H81" s="241">
        <v>24</v>
      </c>
      <c r="I81" s="286">
        <f t="shared" si="23"/>
        <v>44896</v>
      </c>
      <c r="J81" s="241">
        <f t="shared" si="21"/>
        <v>24</v>
      </c>
      <c r="K81" s="287">
        <v>0</v>
      </c>
      <c r="L81" s="287">
        <v>1</v>
      </c>
      <c r="M81" s="288">
        <f t="shared" si="24"/>
        <v>0</v>
      </c>
      <c r="O81" s="200"/>
      <c r="P81" s="200"/>
      <c r="Q81" s="200"/>
      <c r="R81" s="200"/>
      <c r="S81" s="200"/>
      <c r="T81" s="200"/>
      <c r="U81" s="200"/>
      <c r="V81" s="200"/>
      <c r="W81" s="200"/>
      <c r="X81" s="200"/>
      <c r="Y81" s="200"/>
      <c r="Z81" s="200"/>
      <c r="AA81" s="211"/>
      <c r="AB81" s="226"/>
      <c r="AC81" s="226"/>
      <c r="AD81" s="226"/>
      <c r="AE81" s="226"/>
      <c r="AF81" s="226"/>
      <c r="AG81" s="226"/>
    </row>
    <row r="82" spans="2:33" outlineLevel="1" x14ac:dyDescent="0.2">
      <c r="B82" s="195"/>
      <c r="C82" s="241"/>
      <c r="D82" s="323" t="s">
        <v>864</v>
      </c>
      <c r="E82" s="207">
        <v>55000</v>
      </c>
      <c r="F82" s="241">
        <v>1</v>
      </c>
      <c r="G82" s="286">
        <f t="shared" si="22"/>
        <v>44197</v>
      </c>
      <c r="H82" s="241">
        <v>24</v>
      </c>
      <c r="I82" s="286">
        <f t="shared" si="23"/>
        <v>44896</v>
      </c>
      <c r="J82" s="241">
        <f t="shared" si="21"/>
        <v>24</v>
      </c>
      <c r="K82" s="287">
        <f>SUM(B8:B13)</f>
        <v>5</v>
      </c>
      <c r="L82" s="287">
        <v>1</v>
      </c>
      <c r="M82" s="288">
        <f>E82*J82*K82</f>
        <v>6600000</v>
      </c>
      <c r="O82" s="200"/>
      <c r="P82" s="200"/>
      <c r="Q82" s="200"/>
      <c r="R82" s="200"/>
      <c r="S82" s="200"/>
      <c r="T82" s="200"/>
      <c r="U82" s="200"/>
      <c r="V82" s="200"/>
      <c r="W82" s="200"/>
      <c r="X82" s="200"/>
      <c r="Y82" s="200"/>
      <c r="Z82" s="200"/>
      <c r="AA82" s="211"/>
      <c r="AB82" s="226"/>
      <c r="AC82" s="226"/>
      <c r="AD82" s="226"/>
      <c r="AE82" s="226"/>
      <c r="AF82" s="226"/>
      <c r="AG82" s="226"/>
    </row>
    <row r="83" spans="2:33" outlineLevel="1" x14ac:dyDescent="0.2">
      <c r="B83" s="195"/>
      <c r="C83" s="241"/>
      <c r="D83" s="323" t="s">
        <v>865</v>
      </c>
      <c r="E83" s="311">
        <v>75000</v>
      </c>
      <c r="F83" s="241">
        <v>1</v>
      </c>
      <c r="G83" s="286">
        <f t="shared" si="22"/>
        <v>44197</v>
      </c>
      <c r="H83" s="241">
        <v>24</v>
      </c>
      <c r="I83" s="286">
        <f t="shared" si="23"/>
        <v>44896</v>
      </c>
      <c r="J83" s="241">
        <f t="shared" si="21"/>
        <v>24</v>
      </c>
      <c r="K83" s="287">
        <v>1</v>
      </c>
      <c r="L83" s="287">
        <v>1</v>
      </c>
      <c r="M83" s="288">
        <f t="shared" si="24"/>
        <v>1800000</v>
      </c>
      <c r="O83" s="200"/>
      <c r="P83" s="200"/>
      <c r="Q83" s="200"/>
      <c r="R83" s="200"/>
      <c r="S83" s="200"/>
      <c r="T83" s="200"/>
      <c r="U83" s="200"/>
      <c r="V83" s="200"/>
      <c r="W83" s="200"/>
      <c r="X83" s="200"/>
      <c r="Y83" s="200"/>
      <c r="Z83" s="200"/>
      <c r="AA83" s="211"/>
      <c r="AB83" s="226"/>
      <c r="AC83" s="226"/>
      <c r="AD83" s="226"/>
      <c r="AE83" s="226"/>
      <c r="AF83" s="226"/>
      <c r="AG83" s="226"/>
    </row>
    <row r="84" spans="2:33" outlineLevel="1" x14ac:dyDescent="0.2">
      <c r="B84" s="195"/>
      <c r="C84" s="241"/>
      <c r="D84" s="324" t="s">
        <v>866</v>
      </c>
      <c r="E84" s="311"/>
      <c r="F84" s="241"/>
      <c r="G84" s="286"/>
      <c r="H84" s="241"/>
      <c r="I84" s="286"/>
      <c r="J84" s="241"/>
      <c r="K84" s="287"/>
      <c r="L84" s="287"/>
      <c r="M84" s="288"/>
      <c r="O84" s="200"/>
      <c r="P84" s="200"/>
      <c r="Q84" s="200"/>
      <c r="R84" s="200"/>
      <c r="S84" s="200"/>
      <c r="T84" s="200"/>
      <c r="U84" s="200"/>
      <c r="V84" s="200"/>
      <c r="W84" s="200"/>
      <c r="X84" s="200"/>
      <c r="Y84" s="200"/>
      <c r="Z84" s="200"/>
      <c r="AA84" s="211"/>
      <c r="AB84" s="226"/>
      <c r="AC84" s="226"/>
      <c r="AD84" s="226"/>
      <c r="AE84" s="226"/>
      <c r="AF84" s="226"/>
      <c r="AG84" s="226"/>
    </row>
    <row r="85" spans="2:33" outlineLevel="1" x14ac:dyDescent="0.2">
      <c r="B85" s="195"/>
      <c r="C85" s="241"/>
      <c r="D85" s="323" t="s">
        <v>867</v>
      </c>
      <c r="E85" s="311">
        <v>100000</v>
      </c>
      <c r="F85" s="241">
        <v>1</v>
      </c>
      <c r="G85" s="286">
        <f t="shared" si="22"/>
        <v>44197</v>
      </c>
      <c r="H85" s="241">
        <v>24</v>
      </c>
      <c r="I85" s="286">
        <f t="shared" si="23"/>
        <v>44896</v>
      </c>
      <c r="J85" s="241">
        <f t="shared" si="21"/>
        <v>24</v>
      </c>
      <c r="K85" s="287">
        <v>0</v>
      </c>
      <c r="L85" s="287">
        <v>1</v>
      </c>
      <c r="M85" s="288">
        <f t="shared" si="24"/>
        <v>0</v>
      </c>
      <c r="O85" s="200"/>
      <c r="P85" s="200"/>
      <c r="Q85" s="200"/>
      <c r="R85" s="200"/>
      <c r="S85" s="200"/>
      <c r="T85" s="200"/>
      <c r="U85" s="200"/>
      <c r="V85" s="200"/>
      <c r="W85" s="200"/>
      <c r="X85" s="200"/>
      <c r="Y85" s="200"/>
      <c r="Z85" s="200"/>
      <c r="AA85" s="211"/>
      <c r="AB85" s="226"/>
      <c r="AC85" s="226"/>
      <c r="AD85" s="226"/>
      <c r="AE85" s="226"/>
      <c r="AF85" s="226"/>
      <c r="AG85" s="226"/>
    </row>
    <row r="86" spans="2:33" outlineLevel="1" x14ac:dyDescent="0.2">
      <c r="B86" s="195"/>
      <c r="C86" s="241"/>
      <c r="D86" s="323" t="s">
        <v>868</v>
      </c>
      <c r="E86" s="311">
        <v>100000</v>
      </c>
      <c r="F86" s="241">
        <v>1</v>
      </c>
      <c r="G86" s="286">
        <f t="shared" si="22"/>
        <v>44197</v>
      </c>
      <c r="H86" s="241">
        <v>24</v>
      </c>
      <c r="I86" s="286">
        <f t="shared" si="23"/>
        <v>44896</v>
      </c>
      <c r="J86" s="241">
        <f t="shared" si="21"/>
        <v>24</v>
      </c>
      <c r="K86" s="287">
        <v>0</v>
      </c>
      <c r="L86" s="287">
        <v>1</v>
      </c>
      <c r="M86" s="288">
        <f t="shared" si="24"/>
        <v>0</v>
      </c>
      <c r="O86" s="200"/>
      <c r="P86" s="200"/>
      <c r="Q86" s="200"/>
      <c r="R86" s="200"/>
      <c r="S86" s="200"/>
      <c r="T86" s="200"/>
      <c r="U86" s="200"/>
      <c r="V86" s="200"/>
      <c r="W86" s="200"/>
      <c r="X86" s="200"/>
      <c r="Y86" s="200"/>
      <c r="Z86" s="200"/>
      <c r="AA86" s="211"/>
      <c r="AB86" s="226"/>
      <c r="AC86" s="226"/>
      <c r="AD86" s="226"/>
      <c r="AE86" s="226"/>
      <c r="AF86" s="226"/>
      <c r="AG86" s="226"/>
    </row>
    <row r="87" spans="2:33" ht="13.5" outlineLevel="1" thickBot="1" x14ac:dyDescent="0.25">
      <c r="B87" s="257"/>
      <c r="C87" s="259"/>
      <c r="D87" s="325" t="s">
        <v>869</v>
      </c>
      <c r="E87" s="313">
        <v>100000</v>
      </c>
      <c r="F87" s="259">
        <v>1</v>
      </c>
      <c r="G87" s="292">
        <f t="shared" si="22"/>
        <v>44197</v>
      </c>
      <c r="H87" s="259">
        <v>24</v>
      </c>
      <c r="I87" s="292">
        <f t="shared" si="23"/>
        <v>44896</v>
      </c>
      <c r="J87" s="259">
        <f t="shared" si="21"/>
        <v>24</v>
      </c>
      <c r="K87" s="293">
        <v>0</v>
      </c>
      <c r="L87" s="293">
        <v>1</v>
      </c>
      <c r="M87" s="294">
        <f t="shared" si="24"/>
        <v>0</v>
      </c>
      <c r="O87" s="200"/>
      <c r="P87" s="200"/>
      <c r="Q87" s="200"/>
      <c r="R87" s="200"/>
      <c r="S87" s="200"/>
      <c r="T87" s="200"/>
      <c r="U87" s="200"/>
      <c r="V87" s="200"/>
      <c r="W87" s="200"/>
      <c r="X87" s="200"/>
      <c r="Y87" s="200"/>
      <c r="Z87" s="200"/>
      <c r="AA87" s="211"/>
      <c r="AB87" s="226"/>
      <c r="AC87" s="226"/>
      <c r="AD87" s="226"/>
      <c r="AE87" s="226"/>
      <c r="AF87" s="226"/>
      <c r="AG87" s="226"/>
    </row>
    <row r="88" spans="2:33" ht="13.5" outlineLevel="1" thickBot="1" x14ac:dyDescent="0.3">
      <c r="G88" s="175"/>
      <c r="H88" s="315" t="str">
        <f>+IF($G88&lt;&gt;"",HLOOKUP($G88,$O$5:$Z$6,2,FALSE),"")</f>
        <v/>
      </c>
      <c r="I88" s="316" t="s">
        <v>851</v>
      </c>
      <c r="J88" s="316"/>
      <c r="K88" s="226"/>
      <c r="L88" s="226"/>
      <c r="M88" s="317">
        <f>+SUM(M72:M87)</f>
        <v>8400000</v>
      </c>
      <c r="O88" s="200"/>
      <c r="P88" s="200"/>
      <c r="Q88" s="200"/>
      <c r="R88" s="200"/>
      <c r="S88" s="200"/>
      <c r="T88" s="200"/>
      <c r="U88" s="200"/>
      <c r="V88" s="200"/>
      <c r="W88" s="200"/>
      <c r="X88" s="200"/>
      <c r="Y88" s="200"/>
      <c r="Z88" s="200"/>
      <c r="AA88" s="211"/>
      <c r="AB88" s="226"/>
      <c r="AC88" s="226"/>
      <c r="AD88" s="226"/>
      <c r="AE88" s="226"/>
      <c r="AF88" s="226"/>
      <c r="AG88" s="226"/>
    </row>
    <row r="89" spans="2:33" ht="13.5" outlineLevel="1" thickBot="1" x14ac:dyDescent="0.3">
      <c r="D89" s="326" t="s">
        <v>870</v>
      </c>
      <c r="E89" s="265"/>
      <c r="F89" s="299">
        <f>M88/1000000</f>
        <v>8.4</v>
      </c>
      <c r="G89" s="175"/>
      <c r="O89" s="263"/>
      <c r="P89" s="263"/>
      <c r="Q89" s="263"/>
      <c r="R89" s="263"/>
      <c r="S89" s="263"/>
      <c r="T89" s="263"/>
      <c r="U89" s="263"/>
      <c r="V89" s="263"/>
      <c r="W89" s="263"/>
      <c r="X89" s="263"/>
      <c r="Y89" s="263"/>
      <c r="Z89" s="263"/>
      <c r="AA89" s="263"/>
      <c r="AB89" s="226"/>
      <c r="AC89" s="226"/>
      <c r="AD89" s="226"/>
      <c r="AE89" s="226"/>
      <c r="AF89" s="226"/>
      <c r="AG89" s="226"/>
    </row>
    <row r="90" spans="2:33" x14ac:dyDescent="0.25">
      <c r="E90" s="175"/>
      <c r="F90" s="175"/>
      <c r="G90" s="175"/>
      <c r="O90" s="200"/>
      <c r="P90" s="200"/>
      <c r="Q90" s="200"/>
      <c r="R90" s="200"/>
      <c r="S90" s="200"/>
      <c r="T90" s="200"/>
      <c r="U90" s="200"/>
      <c r="V90" s="200"/>
      <c r="W90" s="200"/>
      <c r="X90" s="200"/>
      <c r="Y90" s="200"/>
      <c r="Z90" s="200"/>
      <c r="AA90" s="200"/>
      <c r="AB90" s="226"/>
      <c r="AC90" s="226"/>
      <c r="AD90" s="226"/>
      <c r="AE90" s="226"/>
      <c r="AF90" s="226"/>
      <c r="AG90" s="226"/>
    </row>
    <row r="91" spans="2:33" ht="13.5" thickBot="1" x14ac:dyDescent="0.3">
      <c r="O91" s="200"/>
      <c r="P91" s="200"/>
      <c r="Q91" s="200"/>
      <c r="R91" s="200"/>
      <c r="S91" s="200"/>
      <c r="T91" s="200"/>
      <c r="U91" s="200"/>
      <c r="V91" s="200"/>
      <c r="W91" s="200"/>
      <c r="X91" s="200"/>
      <c r="Y91" s="200"/>
      <c r="Z91" s="200"/>
      <c r="AA91" s="200"/>
      <c r="AB91" s="226"/>
      <c r="AC91" s="226"/>
      <c r="AD91" s="226"/>
      <c r="AE91" s="226"/>
      <c r="AF91" s="226"/>
      <c r="AG91" s="226"/>
    </row>
    <row r="92" spans="2:33" ht="13.5" customHeight="1" thickBot="1" x14ac:dyDescent="0.3">
      <c r="B92" s="629"/>
      <c r="C92" s="327"/>
      <c r="D92" s="631" t="s">
        <v>871</v>
      </c>
      <c r="E92" s="328" t="s">
        <v>837</v>
      </c>
      <c r="F92" s="623" t="s">
        <v>783</v>
      </c>
      <c r="G92" s="624"/>
      <c r="H92" s="624"/>
      <c r="I92" s="624"/>
      <c r="J92" s="625"/>
      <c r="K92" s="329" t="s">
        <v>517</v>
      </c>
      <c r="L92" s="329" t="s">
        <v>838</v>
      </c>
      <c r="M92" s="330" t="s">
        <v>784</v>
      </c>
      <c r="O92" s="232"/>
      <c r="P92" s="232"/>
      <c r="Q92" s="232"/>
      <c r="R92" s="232"/>
      <c r="S92" s="232"/>
      <c r="T92" s="232"/>
      <c r="U92" s="232"/>
      <c r="V92" s="232"/>
      <c r="W92" s="232"/>
      <c r="X92" s="232"/>
      <c r="Y92" s="232"/>
      <c r="Z92" s="232"/>
      <c r="AA92" s="614"/>
      <c r="AB92" s="226"/>
      <c r="AC92" s="226"/>
      <c r="AD92" s="226"/>
      <c r="AE92" s="226"/>
      <c r="AF92" s="226"/>
      <c r="AG92" s="226"/>
    </row>
    <row r="93" spans="2:33" ht="13.5" thickBot="1" x14ac:dyDescent="0.3">
      <c r="B93" s="630"/>
      <c r="C93" s="331"/>
      <c r="D93" s="632"/>
      <c r="E93" s="332"/>
      <c r="F93" s="193" t="s">
        <v>785</v>
      </c>
      <c r="G93" s="329" t="s">
        <v>786</v>
      </c>
      <c r="H93" s="193" t="s">
        <v>787</v>
      </c>
      <c r="I93" s="193" t="s">
        <v>788</v>
      </c>
      <c r="J93" s="193" t="s">
        <v>789</v>
      </c>
      <c r="K93" s="333"/>
      <c r="L93" s="333"/>
      <c r="M93" s="334"/>
      <c r="O93" s="335"/>
      <c r="P93" s="335"/>
      <c r="Q93" s="335"/>
      <c r="R93" s="335"/>
      <c r="S93" s="335"/>
      <c r="T93" s="335"/>
      <c r="U93" s="335"/>
      <c r="V93" s="335"/>
      <c r="W93" s="335"/>
      <c r="X93" s="335"/>
      <c r="Y93" s="335"/>
      <c r="Z93" s="335"/>
      <c r="AA93" s="614"/>
      <c r="AB93" s="226"/>
      <c r="AC93" s="226"/>
      <c r="AD93" s="226"/>
      <c r="AE93" s="226"/>
      <c r="AF93" s="226"/>
      <c r="AG93" s="226"/>
    </row>
    <row r="94" spans="2:33" s="269" customFormat="1" outlineLevel="1" x14ac:dyDescent="0.2">
      <c r="B94" s="336"/>
      <c r="C94" s="337"/>
      <c r="D94" s="321" t="s">
        <v>872</v>
      </c>
      <c r="E94" s="338"/>
      <c r="F94" s="339"/>
      <c r="G94" s="340" t="str">
        <f>+IF($F94&lt;&gt;"",HLOOKUP($F94,$N$8:$Z$8,2,FALSE),"")</f>
        <v/>
      </c>
      <c r="H94" s="339"/>
      <c r="I94" s="340" t="str">
        <f>+IF($H94&lt;&gt;"",HLOOKUP($H94,$N$8:$Z$8,2,FALSE),"")</f>
        <v/>
      </c>
      <c r="J94" s="339" t="str">
        <f t="shared" ref="J94:J107" si="25">+IF($H94&lt;&gt;"",$H94-$F94+1,"")</f>
        <v/>
      </c>
      <c r="K94" s="287"/>
      <c r="L94" s="287"/>
      <c r="M94" s="341"/>
      <c r="N94" s="175"/>
      <c r="O94" s="200"/>
      <c r="P94" s="200"/>
      <c r="Q94" s="200"/>
      <c r="R94" s="200"/>
      <c r="S94" s="200"/>
      <c r="T94" s="200"/>
      <c r="U94" s="200"/>
      <c r="V94" s="200"/>
      <c r="W94" s="200"/>
      <c r="X94" s="200"/>
      <c r="Y94" s="200"/>
      <c r="Z94" s="200"/>
      <c r="AA94" s="211"/>
      <c r="AB94" s="274"/>
      <c r="AC94" s="274"/>
      <c r="AD94" s="274"/>
      <c r="AE94" s="274"/>
      <c r="AF94" s="274"/>
      <c r="AG94" s="274"/>
    </row>
    <row r="95" spans="2:33" s="269" customFormat="1" outlineLevel="1" x14ac:dyDescent="0.2">
      <c r="B95" s="342"/>
      <c r="C95" s="283"/>
      <c r="D95" s="343" t="s">
        <v>873</v>
      </c>
      <c r="E95" s="285">
        <v>0</v>
      </c>
      <c r="F95" s="241">
        <v>1</v>
      </c>
      <c r="G95" s="286">
        <f>+IF($F95&lt;&gt;"",HLOOKUP($F95,$O$5:$AL$6,2,FALSE),"")</f>
        <v>44197</v>
      </c>
      <c r="H95" s="241">
        <v>24</v>
      </c>
      <c r="I95" s="286">
        <f>+IF($H95&lt;&gt;"",HLOOKUP($H95,$O$5:$AL$6,2,FALSE),"")</f>
        <v>44896</v>
      </c>
      <c r="J95" s="241">
        <f t="shared" si="25"/>
        <v>24</v>
      </c>
      <c r="K95" s="287">
        <v>0</v>
      </c>
      <c r="L95" s="287">
        <v>1</v>
      </c>
      <c r="M95" s="288">
        <f>E95*J95*K95*L95</f>
        <v>0</v>
      </c>
      <c r="N95" s="175"/>
      <c r="O95" s="200"/>
      <c r="P95" s="200"/>
      <c r="Q95" s="200"/>
      <c r="R95" s="200"/>
      <c r="S95" s="200"/>
      <c r="T95" s="200"/>
      <c r="U95" s="200"/>
      <c r="V95" s="200"/>
      <c r="W95" s="200"/>
      <c r="X95" s="200"/>
      <c r="Y95" s="200"/>
      <c r="Z95" s="200"/>
      <c r="AA95" s="211"/>
      <c r="AB95" s="274"/>
      <c r="AC95" s="274"/>
      <c r="AD95" s="274"/>
      <c r="AE95" s="274"/>
      <c r="AF95" s="274"/>
      <c r="AG95" s="274"/>
    </row>
    <row r="96" spans="2:33" s="269" customFormat="1" outlineLevel="1" x14ac:dyDescent="0.2">
      <c r="B96" s="342"/>
      <c r="C96" s="283"/>
      <c r="D96" s="324" t="s">
        <v>874</v>
      </c>
      <c r="E96" s="285"/>
      <c r="F96" s="284"/>
      <c r="G96" s="344" t="str">
        <f>+IF($F96&lt;&gt;"",HLOOKUP($F96,$N$8:$Z$8,2,FALSE),"")</f>
        <v/>
      </c>
      <c r="H96" s="284"/>
      <c r="I96" s="344" t="str">
        <f>+IF($H96&lt;&gt;"",HLOOKUP($H96,$N$8:$Z$8,2,FALSE),"")</f>
        <v/>
      </c>
      <c r="J96" s="284" t="str">
        <f t="shared" si="25"/>
        <v/>
      </c>
      <c r="K96" s="287"/>
      <c r="L96" s="287"/>
      <c r="M96" s="345"/>
      <c r="N96" s="175"/>
      <c r="O96" s="200"/>
      <c r="P96" s="200"/>
      <c r="Q96" s="200"/>
      <c r="R96" s="200"/>
      <c r="S96" s="200"/>
      <c r="T96" s="200"/>
      <c r="U96" s="200"/>
      <c r="V96" s="200"/>
      <c r="W96" s="200"/>
      <c r="X96" s="200"/>
      <c r="Y96" s="200"/>
      <c r="Z96" s="200"/>
      <c r="AA96" s="211"/>
      <c r="AB96" s="274"/>
      <c r="AC96" s="274"/>
      <c r="AD96" s="274"/>
      <c r="AE96" s="274"/>
      <c r="AF96" s="274"/>
      <c r="AG96" s="274"/>
    </row>
    <row r="97" spans="2:33" s="269" customFormat="1" outlineLevel="1" x14ac:dyDescent="0.2">
      <c r="B97" s="342"/>
      <c r="C97" s="283"/>
      <c r="D97" s="343" t="s">
        <v>875</v>
      </c>
      <c r="E97" s="285">
        <v>0</v>
      </c>
      <c r="F97" s="241">
        <v>1</v>
      </c>
      <c r="G97" s="286">
        <f t="shared" ref="G97:G111" si="26">+IF($F97&lt;&gt;"",HLOOKUP($F97,$O$5:$AL$6,2,FALSE),"")</f>
        <v>44197</v>
      </c>
      <c r="H97" s="241">
        <v>24</v>
      </c>
      <c r="I97" s="286">
        <f t="shared" ref="I97:I111" si="27">+IF($H97&lt;&gt;"",HLOOKUP($H97,$O$5:$AL$6,2,FALSE),"")</f>
        <v>44896</v>
      </c>
      <c r="J97" s="241">
        <f t="shared" si="25"/>
        <v>24</v>
      </c>
      <c r="K97" s="287">
        <v>0</v>
      </c>
      <c r="L97" s="287">
        <v>1</v>
      </c>
      <c r="M97" s="288">
        <f>E97*J97*K97*L97</f>
        <v>0</v>
      </c>
      <c r="N97" s="175"/>
      <c r="O97" s="200"/>
      <c r="P97" s="200"/>
      <c r="Q97" s="200"/>
      <c r="R97" s="200"/>
      <c r="S97" s="200"/>
      <c r="T97" s="200"/>
      <c r="U97" s="200"/>
      <c r="V97" s="200"/>
      <c r="W97" s="200"/>
      <c r="X97" s="200"/>
      <c r="Y97" s="200"/>
      <c r="Z97" s="200"/>
      <c r="AA97" s="211"/>
      <c r="AB97" s="274"/>
      <c r="AC97" s="274"/>
      <c r="AD97" s="274"/>
      <c r="AE97" s="274"/>
      <c r="AF97" s="274"/>
      <c r="AG97" s="274"/>
    </row>
    <row r="98" spans="2:33" s="269" customFormat="1" outlineLevel="1" x14ac:dyDescent="0.2">
      <c r="B98" s="342"/>
      <c r="C98" s="283"/>
      <c r="D98" s="343" t="s">
        <v>876</v>
      </c>
      <c r="E98" s="285">
        <v>0</v>
      </c>
      <c r="F98" s="241">
        <v>1</v>
      </c>
      <c r="G98" s="286">
        <f t="shared" si="26"/>
        <v>44197</v>
      </c>
      <c r="H98" s="241">
        <v>24</v>
      </c>
      <c r="I98" s="286">
        <f t="shared" si="27"/>
        <v>44896</v>
      </c>
      <c r="J98" s="241">
        <f t="shared" si="25"/>
        <v>24</v>
      </c>
      <c r="K98" s="287">
        <f>K61</f>
        <v>0</v>
      </c>
      <c r="L98" s="287">
        <v>1</v>
      </c>
      <c r="M98" s="288">
        <f>E98*J98*K98*L98</f>
        <v>0</v>
      </c>
      <c r="N98" s="175"/>
      <c r="O98" s="200"/>
      <c r="P98" s="200"/>
      <c r="Q98" s="200"/>
      <c r="R98" s="200"/>
      <c r="S98" s="200"/>
      <c r="T98" s="200"/>
      <c r="U98" s="200"/>
      <c r="V98" s="200"/>
      <c r="W98" s="200"/>
      <c r="X98" s="200"/>
      <c r="Y98" s="200"/>
      <c r="Z98" s="200"/>
      <c r="AA98" s="211"/>
      <c r="AB98" s="274"/>
      <c r="AC98" s="274"/>
      <c r="AD98" s="274"/>
      <c r="AE98" s="274"/>
      <c r="AF98" s="274"/>
      <c r="AG98" s="274"/>
    </row>
    <row r="99" spans="2:33" s="269" customFormat="1" outlineLevel="1" x14ac:dyDescent="0.2">
      <c r="B99" s="342"/>
      <c r="C99" s="283"/>
      <c r="D99" s="343" t="s">
        <v>877</v>
      </c>
      <c r="E99" s="285">
        <v>0</v>
      </c>
      <c r="F99" s="241">
        <v>1</v>
      </c>
      <c r="G99" s="286">
        <f t="shared" si="26"/>
        <v>44197</v>
      </c>
      <c r="H99" s="241">
        <v>24</v>
      </c>
      <c r="I99" s="286">
        <f t="shared" si="27"/>
        <v>44896</v>
      </c>
      <c r="J99" s="241">
        <f t="shared" si="25"/>
        <v>24</v>
      </c>
      <c r="K99" s="287">
        <v>0</v>
      </c>
      <c r="L99" s="287">
        <v>0</v>
      </c>
      <c r="M99" s="288">
        <f>E99*J99*K99*L99</f>
        <v>0</v>
      </c>
      <c r="N99" s="175"/>
      <c r="O99" s="200"/>
      <c r="P99" s="200"/>
      <c r="Q99" s="200"/>
      <c r="R99" s="200"/>
      <c r="S99" s="200"/>
      <c r="T99" s="200"/>
      <c r="U99" s="200"/>
      <c r="V99" s="200"/>
      <c r="W99" s="200"/>
      <c r="X99" s="200"/>
      <c r="Y99" s="200"/>
      <c r="Z99" s="200"/>
      <c r="AA99" s="211"/>
      <c r="AB99" s="274"/>
      <c r="AC99" s="274"/>
      <c r="AD99" s="274"/>
      <c r="AE99" s="274"/>
      <c r="AF99" s="274"/>
      <c r="AG99" s="274"/>
    </row>
    <row r="100" spans="2:33" s="269" customFormat="1" outlineLevel="1" x14ac:dyDescent="0.2">
      <c r="B100" s="342"/>
      <c r="C100" s="283"/>
      <c r="D100" s="324" t="s">
        <v>878</v>
      </c>
      <c r="E100" s="285"/>
      <c r="F100" s="284"/>
      <c r="G100" s="286"/>
      <c r="H100" s="241"/>
      <c r="I100" s="286"/>
      <c r="J100" s="284"/>
      <c r="K100" s="287"/>
      <c r="L100" s="287"/>
      <c r="M100" s="346"/>
      <c r="N100" s="175"/>
      <c r="O100" s="200"/>
      <c r="P100" s="200"/>
      <c r="Q100" s="200"/>
      <c r="R100" s="200"/>
      <c r="S100" s="200"/>
      <c r="T100" s="200"/>
      <c r="U100" s="200"/>
      <c r="V100" s="200"/>
      <c r="W100" s="200"/>
      <c r="X100" s="200"/>
      <c r="Y100" s="200"/>
      <c r="Z100" s="200"/>
      <c r="AA100" s="211"/>
      <c r="AB100" s="274"/>
      <c r="AC100" s="274"/>
      <c r="AD100" s="274"/>
      <c r="AE100" s="274"/>
      <c r="AF100" s="274"/>
      <c r="AG100" s="274"/>
    </row>
    <row r="101" spans="2:33" s="269" customFormat="1" outlineLevel="1" x14ac:dyDescent="0.2">
      <c r="B101" s="342"/>
      <c r="C101" s="283"/>
      <c r="D101" s="343" t="s">
        <v>879</v>
      </c>
      <c r="E101" s="285">
        <v>50000</v>
      </c>
      <c r="F101" s="241">
        <v>1</v>
      </c>
      <c r="G101" s="286">
        <f t="shared" si="26"/>
        <v>44197</v>
      </c>
      <c r="H101" s="241">
        <v>24</v>
      </c>
      <c r="I101" s="286">
        <f t="shared" si="27"/>
        <v>44896</v>
      </c>
      <c r="J101" s="241">
        <f t="shared" si="25"/>
        <v>24</v>
      </c>
      <c r="K101" s="287">
        <v>1</v>
      </c>
      <c r="L101" s="287">
        <v>1</v>
      </c>
      <c r="M101" s="288">
        <f t="shared" ref="M101:M111" si="28">E101*J101*K101*L101</f>
        <v>1200000</v>
      </c>
      <c r="N101" s="175"/>
      <c r="O101" s="200"/>
      <c r="P101" s="200"/>
      <c r="Q101" s="200"/>
      <c r="R101" s="200"/>
      <c r="S101" s="200"/>
      <c r="T101" s="200"/>
      <c r="U101" s="200"/>
      <c r="V101" s="200"/>
      <c r="W101" s="200"/>
      <c r="X101" s="200"/>
      <c r="Y101" s="200"/>
      <c r="Z101" s="200"/>
      <c r="AA101" s="211"/>
      <c r="AB101" s="274"/>
      <c r="AC101" s="274"/>
      <c r="AD101" s="274"/>
      <c r="AE101" s="274"/>
      <c r="AF101" s="274"/>
      <c r="AG101" s="274"/>
    </row>
    <row r="102" spans="2:33" s="269" customFormat="1" outlineLevel="1" x14ac:dyDescent="0.2">
      <c r="B102" s="342"/>
      <c r="C102" s="283"/>
      <c r="D102" s="343" t="s">
        <v>880</v>
      </c>
      <c r="E102" s="285">
        <v>25000</v>
      </c>
      <c r="F102" s="241">
        <v>1</v>
      </c>
      <c r="G102" s="286">
        <f t="shared" si="26"/>
        <v>44197</v>
      </c>
      <c r="H102" s="241">
        <v>24</v>
      </c>
      <c r="I102" s="286">
        <f t="shared" si="27"/>
        <v>44896</v>
      </c>
      <c r="J102" s="241">
        <f t="shared" si="25"/>
        <v>24</v>
      </c>
      <c r="K102" s="287">
        <v>1</v>
      </c>
      <c r="L102" s="287">
        <v>1</v>
      </c>
      <c r="M102" s="288">
        <f t="shared" si="28"/>
        <v>600000</v>
      </c>
      <c r="N102" s="175"/>
      <c r="O102" s="200"/>
      <c r="P102" s="200"/>
      <c r="Q102" s="200"/>
      <c r="R102" s="200"/>
      <c r="S102" s="200"/>
      <c r="T102" s="200"/>
      <c r="U102" s="200"/>
      <c r="V102" s="200"/>
      <c r="W102" s="200"/>
      <c r="X102" s="200"/>
      <c r="Y102" s="200"/>
      <c r="Z102" s="200"/>
      <c r="AA102" s="211"/>
      <c r="AB102" s="274"/>
      <c r="AC102" s="274"/>
      <c r="AD102" s="274"/>
      <c r="AE102" s="274"/>
      <c r="AF102" s="274"/>
      <c r="AG102" s="274"/>
    </row>
    <row r="103" spans="2:33" s="269" customFormat="1" outlineLevel="1" x14ac:dyDescent="0.2">
      <c r="B103" s="342"/>
      <c r="C103" s="283"/>
      <c r="D103" s="343" t="s">
        <v>881</v>
      </c>
      <c r="E103" s="285">
        <v>15000</v>
      </c>
      <c r="F103" s="241">
        <v>1</v>
      </c>
      <c r="G103" s="286">
        <f t="shared" si="26"/>
        <v>44197</v>
      </c>
      <c r="H103" s="241">
        <v>24</v>
      </c>
      <c r="I103" s="286">
        <f t="shared" si="27"/>
        <v>44896</v>
      </c>
      <c r="J103" s="241">
        <f t="shared" si="25"/>
        <v>24</v>
      </c>
      <c r="K103" s="287">
        <v>1</v>
      </c>
      <c r="L103" s="287">
        <v>1</v>
      </c>
      <c r="M103" s="288">
        <f t="shared" si="28"/>
        <v>360000</v>
      </c>
      <c r="N103" s="175"/>
      <c r="O103" s="200"/>
      <c r="P103" s="200"/>
      <c r="Q103" s="200"/>
      <c r="R103" s="200"/>
      <c r="S103" s="200"/>
      <c r="T103" s="200"/>
      <c r="U103" s="200"/>
      <c r="V103" s="200"/>
      <c r="W103" s="200"/>
      <c r="X103" s="200"/>
      <c r="Y103" s="200"/>
      <c r="Z103" s="200"/>
      <c r="AA103" s="211"/>
      <c r="AB103" s="274"/>
      <c r="AC103" s="274"/>
      <c r="AD103" s="274"/>
      <c r="AE103" s="274"/>
      <c r="AF103" s="274"/>
      <c r="AG103" s="274"/>
    </row>
    <row r="104" spans="2:33" s="269" customFormat="1" outlineLevel="1" x14ac:dyDescent="0.2">
      <c r="B104" s="342"/>
      <c r="C104" s="283"/>
      <c r="D104" s="343" t="s">
        <v>882</v>
      </c>
      <c r="E104" s="285">
        <v>60000</v>
      </c>
      <c r="F104" s="241">
        <v>1</v>
      </c>
      <c r="G104" s="286">
        <f t="shared" si="26"/>
        <v>44197</v>
      </c>
      <c r="H104" s="241">
        <v>24</v>
      </c>
      <c r="I104" s="286">
        <f t="shared" si="27"/>
        <v>44896</v>
      </c>
      <c r="J104" s="241">
        <f t="shared" si="25"/>
        <v>24</v>
      </c>
      <c r="K104" s="287">
        <v>1</v>
      </c>
      <c r="L104" s="287">
        <v>1</v>
      </c>
      <c r="M104" s="288">
        <f t="shared" si="28"/>
        <v>1440000</v>
      </c>
      <c r="N104" s="175"/>
      <c r="O104" s="200"/>
      <c r="P104" s="200"/>
      <c r="Q104" s="200"/>
      <c r="R104" s="200"/>
      <c r="S104" s="200"/>
      <c r="T104" s="200"/>
      <c r="U104" s="200"/>
      <c r="V104" s="200"/>
      <c r="W104" s="200"/>
      <c r="X104" s="200"/>
      <c r="Y104" s="200"/>
      <c r="Z104" s="200"/>
      <c r="AA104" s="211"/>
      <c r="AB104" s="274"/>
      <c r="AC104" s="274"/>
      <c r="AD104" s="274"/>
      <c r="AE104" s="274"/>
      <c r="AF104" s="274"/>
      <c r="AG104" s="274"/>
    </row>
    <row r="105" spans="2:33" s="269" customFormat="1" outlineLevel="1" x14ac:dyDescent="0.2">
      <c r="B105" s="342"/>
      <c r="C105" s="283"/>
      <c r="D105" s="343" t="s">
        <v>883</v>
      </c>
      <c r="E105" s="285">
        <v>0</v>
      </c>
      <c r="F105" s="241">
        <v>1</v>
      </c>
      <c r="G105" s="286">
        <f t="shared" si="26"/>
        <v>44197</v>
      </c>
      <c r="H105" s="241">
        <v>24</v>
      </c>
      <c r="I105" s="286">
        <f t="shared" si="27"/>
        <v>44896</v>
      </c>
      <c r="J105" s="241">
        <f t="shared" si="25"/>
        <v>24</v>
      </c>
      <c r="K105" s="287">
        <v>0</v>
      </c>
      <c r="L105" s="287">
        <v>1</v>
      </c>
      <c r="M105" s="288">
        <f t="shared" si="28"/>
        <v>0</v>
      </c>
      <c r="N105" s="175"/>
      <c r="O105" s="200"/>
      <c r="P105" s="200"/>
      <c r="Q105" s="200"/>
      <c r="R105" s="200"/>
      <c r="S105" s="200"/>
      <c r="T105" s="200"/>
      <c r="U105" s="200"/>
      <c r="V105" s="200"/>
      <c r="W105" s="200"/>
      <c r="X105" s="200"/>
      <c r="Y105" s="200"/>
      <c r="Z105" s="200"/>
      <c r="AA105" s="211"/>
      <c r="AB105" s="274"/>
      <c r="AC105" s="274"/>
      <c r="AD105" s="274"/>
      <c r="AE105" s="274"/>
      <c r="AF105" s="274"/>
      <c r="AG105" s="274"/>
    </row>
    <row r="106" spans="2:33" s="269" customFormat="1" outlineLevel="1" x14ac:dyDescent="0.2">
      <c r="B106" s="342"/>
      <c r="C106" s="283"/>
      <c r="D106" s="343" t="s">
        <v>884</v>
      </c>
      <c r="E106" s="285">
        <v>1000000</v>
      </c>
      <c r="F106" s="241">
        <v>1</v>
      </c>
      <c r="G106" s="286">
        <f t="shared" si="26"/>
        <v>44197</v>
      </c>
      <c r="H106" s="241">
        <v>24</v>
      </c>
      <c r="I106" s="286">
        <f t="shared" si="27"/>
        <v>44896</v>
      </c>
      <c r="J106" s="241">
        <f t="shared" si="25"/>
        <v>24</v>
      </c>
      <c r="K106" s="287">
        <v>0</v>
      </c>
      <c r="L106" s="287">
        <v>1</v>
      </c>
      <c r="M106" s="288">
        <f t="shared" si="28"/>
        <v>0</v>
      </c>
      <c r="N106" s="175"/>
      <c r="O106" s="200"/>
      <c r="P106" s="200"/>
      <c r="Q106" s="200"/>
      <c r="R106" s="200"/>
      <c r="S106" s="200"/>
      <c r="T106" s="200"/>
      <c r="U106" s="200"/>
      <c r="V106" s="200"/>
      <c r="W106" s="200"/>
      <c r="X106" s="200"/>
      <c r="Y106" s="200"/>
      <c r="Z106" s="200"/>
      <c r="AA106" s="211"/>
      <c r="AB106" s="274"/>
      <c r="AC106" s="274"/>
      <c r="AD106" s="274"/>
      <c r="AE106" s="274"/>
      <c r="AF106" s="274"/>
      <c r="AG106" s="274"/>
    </row>
    <row r="107" spans="2:33" s="269" customFormat="1" outlineLevel="1" x14ac:dyDescent="0.2">
      <c r="B107" s="342"/>
      <c r="C107" s="283"/>
      <c r="D107" s="343" t="s">
        <v>885</v>
      </c>
      <c r="E107" s="285">
        <v>0</v>
      </c>
      <c r="F107" s="241">
        <v>1</v>
      </c>
      <c r="G107" s="286">
        <f t="shared" si="26"/>
        <v>44197</v>
      </c>
      <c r="H107" s="241">
        <v>24</v>
      </c>
      <c r="I107" s="286">
        <f t="shared" si="27"/>
        <v>44896</v>
      </c>
      <c r="J107" s="241">
        <f t="shared" si="25"/>
        <v>24</v>
      </c>
      <c r="K107" s="287">
        <v>0</v>
      </c>
      <c r="L107" s="287">
        <v>1</v>
      </c>
      <c r="M107" s="288">
        <f t="shared" si="28"/>
        <v>0</v>
      </c>
      <c r="N107" s="175"/>
      <c r="O107" s="200"/>
      <c r="P107" s="200"/>
      <c r="Q107" s="200"/>
      <c r="R107" s="200"/>
      <c r="S107" s="200"/>
      <c r="T107" s="200"/>
      <c r="U107" s="200"/>
      <c r="V107" s="200"/>
      <c r="W107" s="200"/>
      <c r="X107" s="200"/>
      <c r="Y107" s="200"/>
      <c r="Z107" s="200"/>
      <c r="AA107" s="211"/>
      <c r="AB107" s="274"/>
      <c r="AC107" s="274"/>
      <c r="AD107" s="274"/>
      <c r="AE107" s="274"/>
      <c r="AF107" s="274"/>
      <c r="AG107" s="274"/>
    </row>
    <row r="108" spans="2:33" s="269" customFormat="1" outlineLevel="1" x14ac:dyDescent="0.2">
      <c r="B108" s="342"/>
      <c r="C108" s="283"/>
      <c r="D108" s="324" t="s">
        <v>886</v>
      </c>
      <c r="E108" s="285"/>
      <c r="F108" s="284"/>
      <c r="G108" s="286"/>
      <c r="H108" s="241"/>
      <c r="I108" s="286"/>
      <c r="J108" s="284"/>
      <c r="K108" s="287"/>
      <c r="L108" s="287"/>
      <c r="M108" s="345"/>
      <c r="N108" s="175"/>
      <c r="O108" s="200"/>
      <c r="P108" s="200"/>
      <c r="Q108" s="200"/>
      <c r="R108" s="200"/>
      <c r="S108" s="200"/>
      <c r="T108" s="200"/>
      <c r="U108" s="200"/>
      <c r="V108" s="200"/>
      <c r="W108" s="200"/>
      <c r="X108" s="200"/>
      <c r="Y108" s="200"/>
      <c r="Z108" s="200"/>
      <c r="AA108" s="211"/>
      <c r="AB108" s="274"/>
      <c r="AC108" s="274"/>
      <c r="AD108" s="274"/>
      <c r="AE108" s="274"/>
      <c r="AF108" s="274"/>
      <c r="AG108" s="274"/>
    </row>
    <row r="109" spans="2:33" s="269" customFormat="1" outlineLevel="1" x14ac:dyDescent="0.2">
      <c r="B109" s="342"/>
      <c r="C109" s="283"/>
      <c r="D109" s="343" t="s">
        <v>508</v>
      </c>
      <c r="E109" s="285">
        <v>150000</v>
      </c>
      <c r="F109" s="284">
        <v>1</v>
      </c>
      <c r="G109" s="286">
        <f t="shared" si="26"/>
        <v>44197</v>
      </c>
      <c r="H109" s="241">
        <v>24</v>
      </c>
      <c r="I109" s="286">
        <f t="shared" si="27"/>
        <v>44896</v>
      </c>
      <c r="J109" s="241">
        <f>+IF($H109&lt;&gt;"",$H109-$F109+1,"")</f>
        <v>24</v>
      </c>
      <c r="K109" s="287">
        <v>0</v>
      </c>
      <c r="L109" s="287">
        <v>1</v>
      </c>
      <c r="M109" s="288">
        <f t="shared" si="28"/>
        <v>0</v>
      </c>
      <c r="N109" s="175"/>
      <c r="O109" s="200"/>
      <c r="P109" s="200"/>
      <c r="Q109" s="200"/>
      <c r="R109" s="200"/>
      <c r="S109" s="200"/>
      <c r="T109" s="200"/>
      <c r="U109" s="200"/>
      <c r="V109" s="200"/>
      <c r="W109" s="200"/>
      <c r="X109" s="200"/>
      <c r="Y109" s="200"/>
      <c r="Z109" s="200"/>
      <c r="AA109" s="211"/>
      <c r="AB109" s="274"/>
      <c r="AC109" s="274"/>
      <c r="AD109" s="274"/>
      <c r="AE109" s="274"/>
      <c r="AF109" s="274"/>
      <c r="AG109" s="274"/>
    </row>
    <row r="110" spans="2:33" s="269" customFormat="1" outlineLevel="1" x14ac:dyDescent="0.2">
      <c r="B110" s="342"/>
      <c r="C110" s="283"/>
      <c r="D110" s="343" t="s">
        <v>887</v>
      </c>
      <c r="E110" s="285">
        <v>250000</v>
      </c>
      <c r="F110" s="284">
        <v>1</v>
      </c>
      <c r="G110" s="286">
        <f t="shared" si="26"/>
        <v>44197</v>
      </c>
      <c r="H110" s="241">
        <v>24</v>
      </c>
      <c r="I110" s="286">
        <f t="shared" si="27"/>
        <v>44896</v>
      </c>
      <c r="J110" s="241">
        <f>+IF($H110&lt;&gt;"",$H110-$F110+1,"")</f>
        <v>24</v>
      </c>
      <c r="K110" s="287">
        <v>0</v>
      </c>
      <c r="L110" s="287">
        <v>1</v>
      </c>
      <c r="M110" s="288">
        <f t="shared" si="28"/>
        <v>0</v>
      </c>
      <c r="N110" s="175"/>
      <c r="O110" s="200"/>
      <c r="P110" s="200"/>
      <c r="Q110" s="200"/>
      <c r="R110" s="200"/>
      <c r="S110" s="200"/>
      <c r="T110" s="200"/>
      <c r="U110" s="200"/>
      <c r="V110" s="200"/>
      <c r="W110" s="200"/>
      <c r="X110" s="200"/>
      <c r="Y110" s="200"/>
      <c r="Z110" s="200"/>
      <c r="AA110" s="211"/>
      <c r="AB110" s="274"/>
      <c r="AC110" s="274"/>
      <c r="AD110" s="274"/>
      <c r="AE110" s="274"/>
      <c r="AF110" s="274"/>
      <c r="AG110" s="274"/>
    </row>
    <row r="111" spans="2:33" s="269" customFormat="1" ht="13.5" outlineLevel="1" thickBot="1" x14ac:dyDescent="0.25">
      <c r="B111" s="347"/>
      <c r="C111" s="289"/>
      <c r="D111" s="348" t="s">
        <v>888</v>
      </c>
      <c r="E111" s="291">
        <v>300000</v>
      </c>
      <c r="F111" s="290">
        <v>1</v>
      </c>
      <c r="G111" s="292">
        <f t="shared" si="26"/>
        <v>44197</v>
      </c>
      <c r="H111" s="259">
        <v>24</v>
      </c>
      <c r="I111" s="292">
        <f t="shared" si="27"/>
        <v>44896</v>
      </c>
      <c r="J111" s="259">
        <f>+IF($H111&lt;&gt;"",$H111-$F111+1,"")</f>
        <v>24</v>
      </c>
      <c r="K111" s="293">
        <v>0</v>
      </c>
      <c r="L111" s="293">
        <v>1</v>
      </c>
      <c r="M111" s="294">
        <f t="shared" si="28"/>
        <v>0</v>
      </c>
      <c r="N111" s="175"/>
      <c r="O111" s="200"/>
      <c r="P111" s="200"/>
      <c r="Q111" s="200"/>
      <c r="R111" s="200"/>
      <c r="S111" s="200"/>
      <c r="T111" s="200"/>
      <c r="U111" s="200"/>
      <c r="V111" s="200"/>
      <c r="W111" s="200"/>
      <c r="X111" s="200"/>
      <c r="Y111" s="200"/>
      <c r="Z111" s="200"/>
      <c r="AA111" s="211"/>
      <c r="AB111" s="274"/>
      <c r="AC111" s="274"/>
      <c r="AD111" s="274"/>
      <c r="AE111" s="274"/>
      <c r="AF111" s="274"/>
      <c r="AG111" s="274"/>
    </row>
    <row r="112" spans="2:33" ht="13.5" outlineLevel="1" thickBot="1" x14ac:dyDescent="0.3">
      <c r="G112" s="175"/>
      <c r="I112" s="316" t="s">
        <v>889</v>
      </c>
      <c r="J112" s="316"/>
      <c r="M112" s="349">
        <f>SUM(M94:M111)</f>
        <v>3600000</v>
      </c>
      <c r="O112" s="263"/>
      <c r="P112" s="263"/>
      <c r="Q112" s="263"/>
      <c r="R112" s="263"/>
      <c r="S112" s="263"/>
      <c r="T112" s="263"/>
      <c r="U112" s="263"/>
      <c r="V112" s="263"/>
      <c r="W112" s="263"/>
      <c r="X112" s="263"/>
      <c r="Y112" s="263"/>
      <c r="Z112" s="263"/>
      <c r="AA112" s="263"/>
      <c r="AB112" s="226"/>
      <c r="AC112" s="226"/>
      <c r="AD112" s="226"/>
      <c r="AE112" s="226"/>
      <c r="AF112" s="226"/>
      <c r="AG112" s="226"/>
    </row>
    <row r="113" spans="2:33" ht="13.5" thickBot="1" x14ac:dyDescent="0.3">
      <c r="D113" s="350" t="s">
        <v>890</v>
      </c>
      <c r="E113" s="265"/>
      <c r="F113" s="299">
        <f>M112/1000000</f>
        <v>3.6</v>
      </c>
      <c r="G113" s="318"/>
      <c r="O113" s="200"/>
      <c r="P113" s="200"/>
      <c r="Q113" s="200"/>
      <c r="R113" s="200"/>
      <c r="S113" s="200"/>
      <c r="T113" s="200"/>
      <c r="U113" s="200"/>
      <c r="V113" s="200"/>
      <c r="W113" s="200"/>
      <c r="X113" s="200"/>
      <c r="Y113" s="200"/>
      <c r="Z113" s="200"/>
      <c r="AA113" s="200"/>
      <c r="AB113" s="226"/>
      <c r="AC113" s="226"/>
      <c r="AD113" s="226"/>
      <c r="AE113" s="226"/>
      <c r="AF113" s="226"/>
      <c r="AG113" s="226"/>
    </row>
    <row r="114" spans="2:33" x14ac:dyDescent="0.25">
      <c r="O114" s="200"/>
      <c r="P114" s="200"/>
      <c r="Q114" s="200"/>
      <c r="R114" s="200"/>
      <c r="S114" s="200"/>
      <c r="T114" s="200"/>
      <c r="U114" s="200"/>
      <c r="V114" s="200"/>
      <c r="W114" s="200"/>
      <c r="X114" s="200"/>
      <c r="Y114" s="200"/>
      <c r="Z114" s="200"/>
      <c r="AA114" s="200"/>
      <c r="AB114" s="226"/>
      <c r="AC114" s="226"/>
      <c r="AD114" s="226"/>
      <c r="AE114" s="226"/>
      <c r="AF114" s="226"/>
      <c r="AG114" s="226"/>
    </row>
    <row r="115" spans="2:33" ht="13.5" thickBot="1" x14ac:dyDescent="0.3">
      <c r="O115" s="200"/>
      <c r="P115" s="200"/>
      <c r="Q115" s="200"/>
      <c r="R115" s="200"/>
      <c r="S115" s="200"/>
      <c r="T115" s="200"/>
      <c r="U115" s="200"/>
      <c r="V115" s="200"/>
      <c r="W115" s="200"/>
      <c r="X115" s="200"/>
      <c r="Y115" s="200"/>
      <c r="Z115" s="200"/>
      <c r="AA115" s="200"/>
      <c r="AB115" s="226"/>
      <c r="AC115" s="226"/>
      <c r="AD115" s="226"/>
      <c r="AE115" s="226"/>
      <c r="AF115" s="226"/>
      <c r="AG115" s="226"/>
    </row>
    <row r="116" spans="2:33" ht="13.5" customHeight="1" thickBot="1" x14ac:dyDescent="0.3">
      <c r="B116" s="619"/>
      <c r="C116" s="327"/>
      <c r="D116" s="621" t="s">
        <v>891</v>
      </c>
      <c r="E116" s="328" t="s">
        <v>837</v>
      </c>
      <c r="F116" s="623" t="s">
        <v>783</v>
      </c>
      <c r="G116" s="624"/>
      <c r="H116" s="624"/>
      <c r="I116" s="624"/>
      <c r="J116" s="625"/>
      <c r="K116" s="329" t="s">
        <v>517</v>
      </c>
      <c r="L116" s="329" t="s">
        <v>838</v>
      </c>
      <c r="M116" s="330" t="s">
        <v>784</v>
      </c>
      <c r="O116" s="232"/>
      <c r="P116" s="232"/>
      <c r="Q116" s="232"/>
      <c r="R116" s="232"/>
      <c r="S116" s="232"/>
      <c r="T116" s="232"/>
      <c r="U116" s="232"/>
      <c r="V116" s="232"/>
      <c r="W116" s="232"/>
      <c r="X116" s="232"/>
      <c r="Y116" s="232"/>
      <c r="Z116" s="232"/>
      <c r="AA116" s="614"/>
      <c r="AB116" s="226"/>
      <c r="AC116" s="226"/>
      <c r="AD116" s="226"/>
      <c r="AE116" s="226"/>
      <c r="AF116" s="226"/>
      <c r="AG116" s="226"/>
    </row>
    <row r="117" spans="2:33" ht="13.5" thickBot="1" x14ac:dyDescent="0.3">
      <c r="B117" s="620"/>
      <c r="C117" s="331"/>
      <c r="D117" s="622"/>
      <c r="E117" s="332"/>
      <c r="F117" s="193" t="s">
        <v>785</v>
      </c>
      <c r="G117" s="193" t="s">
        <v>786</v>
      </c>
      <c r="H117" s="193" t="s">
        <v>787</v>
      </c>
      <c r="I117" s="193" t="s">
        <v>788</v>
      </c>
      <c r="J117" s="193" t="s">
        <v>789</v>
      </c>
      <c r="K117" s="333"/>
      <c r="L117" s="333"/>
      <c r="M117" s="334"/>
      <c r="O117" s="309"/>
      <c r="P117" s="309"/>
      <c r="Q117" s="309"/>
      <c r="R117" s="309"/>
      <c r="S117" s="309"/>
      <c r="T117" s="309"/>
      <c r="U117" s="309"/>
      <c r="V117" s="309"/>
      <c r="W117" s="309"/>
      <c r="X117" s="309"/>
      <c r="Y117" s="309"/>
      <c r="Z117" s="309"/>
      <c r="AA117" s="614"/>
      <c r="AB117" s="226"/>
      <c r="AC117" s="226"/>
      <c r="AD117" s="226"/>
      <c r="AE117" s="226"/>
      <c r="AF117" s="226"/>
      <c r="AG117" s="226"/>
    </row>
    <row r="118" spans="2:33" outlineLevel="1" x14ac:dyDescent="0.2">
      <c r="B118" s="195"/>
      <c r="C118" s="241"/>
      <c r="D118" s="351" t="s">
        <v>892</v>
      </c>
      <c r="E118" s="311">
        <v>500000</v>
      </c>
      <c r="F118" s="241">
        <v>1</v>
      </c>
      <c r="G118" s="286">
        <f>+IF($F118&lt;&gt;"",HLOOKUP($F118,$O$5:$AL$6,2,FALSE),"")</f>
        <v>44197</v>
      </c>
      <c r="H118" s="241">
        <v>24</v>
      </c>
      <c r="I118" s="286">
        <f>+IF($H118&lt;&gt;"",HLOOKUP($H118,$O$5:$AL$6,2,FALSE),"")</f>
        <v>44896</v>
      </c>
      <c r="J118" s="241">
        <f t="shared" ref="J118:J128" si="29">+IF($H118&lt;&gt;"",$H118-$F118+1,"")</f>
        <v>24</v>
      </c>
      <c r="K118" s="287">
        <v>0</v>
      </c>
      <c r="L118" s="287">
        <v>1</v>
      </c>
      <c r="M118" s="288">
        <f t="shared" ref="M118:M120" si="30">E118*J118*K118*L118</f>
        <v>0</v>
      </c>
      <c r="O118" s="200"/>
      <c r="P118" s="200"/>
      <c r="Q118" s="200"/>
      <c r="R118" s="200"/>
      <c r="S118" s="200"/>
      <c r="T118" s="200"/>
      <c r="U118" s="200"/>
      <c r="V118" s="200"/>
      <c r="W118" s="200"/>
      <c r="X118" s="200"/>
      <c r="Y118" s="200"/>
      <c r="Z118" s="200"/>
      <c r="AA118" s="211"/>
      <c r="AB118" s="226"/>
      <c r="AC118" s="226"/>
      <c r="AD118" s="226"/>
      <c r="AE118" s="226"/>
      <c r="AF118" s="226"/>
      <c r="AG118" s="226"/>
    </row>
    <row r="119" spans="2:33" outlineLevel="1" x14ac:dyDescent="0.2">
      <c r="B119" s="195"/>
      <c r="C119" s="241"/>
      <c r="D119" s="323" t="s">
        <v>893</v>
      </c>
      <c r="E119" s="311">
        <v>500000</v>
      </c>
      <c r="F119" s="241">
        <v>1</v>
      </c>
      <c r="G119" s="286">
        <f t="shared" ref="G119:G128" si="31">+IF($F119&lt;&gt;"",HLOOKUP($F119,$O$5:$AL$6,2,FALSE),"")</f>
        <v>44197</v>
      </c>
      <c r="H119" s="241">
        <v>24</v>
      </c>
      <c r="I119" s="286">
        <f t="shared" ref="I119:I128" si="32">+IF($H119&lt;&gt;"",HLOOKUP($H119,$O$5:$AL$6,2,FALSE),"")</f>
        <v>44896</v>
      </c>
      <c r="J119" s="241">
        <f t="shared" si="29"/>
        <v>24</v>
      </c>
      <c r="K119" s="287">
        <v>1</v>
      </c>
      <c r="L119" s="287">
        <v>1</v>
      </c>
      <c r="M119" s="288">
        <f t="shared" si="30"/>
        <v>12000000</v>
      </c>
      <c r="O119" s="200"/>
      <c r="P119" s="200"/>
      <c r="Q119" s="200"/>
      <c r="R119" s="200"/>
      <c r="S119" s="200"/>
      <c r="T119" s="200"/>
      <c r="U119" s="200"/>
      <c r="V119" s="200"/>
      <c r="W119" s="200"/>
      <c r="X119" s="200"/>
      <c r="Y119" s="200"/>
      <c r="Z119" s="200"/>
      <c r="AA119" s="211"/>
      <c r="AB119" s="226"/>
      <c r="AC119" s="226"/>
      <c r="AD119" s="226"/>
      <c r="AE119" s="226"/>
      <c r="AF119" s="226"/>
      <c r="AG119" s="226"/>
    </row>
    <row r="120" spans="2:33" outlineLevel="1" x14ac:dyDescent="0.2">
      <c r="B120" s="195"/>
      <c r="C120" s="241"/>
      <c r="D120" s="323" t="s">
        <v>894</v>
      </c>
      <c r="E120" s="311">
        <v>1000000</v>
      </c>
      <c r="F120" s="241">
        <v>1</v>
      </c>
      <c r="G120" s="286">
        <f t="shared" si="31"/>
        <v>44197</v>
      </c>
      <c r="H120" s="241">
        <v>24</v>
      </c>
      <c r="I120" s="286">
        <f t="shared" si="32"/>
        <v>44896</v>
      </c>
      <c r="J120" s="241">
        <f t="shared" si="29"/>
        <v>24</v>
      </c>
      <c r="K120" s="287">
        <v>1</v>
      </c>
      <c r="L120" s="287">
        <v>1</v>
      </c>
      <c r="M120" s="288">
        <f t="shared" si="30"/>
        <v>24000000</v>
      </c>
      <c r="O120" s="200"/>
      <c r="P120" s="200"/>
      <c r="Q120" s="200"/>
      <c r="R120" s="200"/>
      <c r="S120" s="200"/>
      <c r="T120" s="200"/>
      <c r="U120" s="200"/>
      <c r="V120" s="200"/>
      <c r="W120" s="200"/>
      <c r="X120" s="200"/>
      <c r="Y120" s="200"/>
      <c r="Z120" s="200"/>
      <c r="AA120" s="211"/>
      <c r="AB120" s="226"/>
      <c r="AC120" s="226"/>
      <c r="AD120" s="226"/>
      <c r="AE120" s="226"/>
      <c r="AF120" s="226"/>
      <c r="AG120" s="226"/>
    </row>
    <row r="121" spans="2:33" outlineLevel="1" x14ac:dyDescent="0.2">
      <c r="B121" s="195"/>
      <c r="C121" s="241"/>
      <c r="D121" s="323" t="s">
        <v>895</v>
      </c>
      <c r="E121" s="311">
        <v>0</v>
      </c>
      <c r="F121" s="241">
        <v>1</v>
      </c>
      <c r="G121" s="286">
        <f t="shared" si="31"/>
        <v>44197</v>
      </c>
      <c r="H121" s="241">
        <v>24</v>
      </c>
      <c r="I121" s="286">
        <f t="shared" si="32"/>
        <v>44896</v>
      </c>
      <c r="J121" s="241">
        <f t="shared" si="29"/>
        <v>24</v>
      </c>
      <c r="K121" s="287">
        <v>1</v>
      </c>
      <c r="L121" s="287">
        <v>1</v>
      </c>
      <c r="M121" s="288">
        <f>E121*J121*K121*L121</f>
        <v>0</v>
      </c>
      <c r="O121" s="200"/>
      <c r="P121" s="200"/>
      <c r="Q121" s="200"/>
      <c r="R121" s="200"/>
      <c r="S121" s="200"/>
      <c r="T121" s="200"/>
      <c r="U121" s="200"/>
      <c r="V121" s="200"/>
      <c r="W121" s="200"/>
      <c r="X121" s="200"/>
      <c r="Y121" s="200"/>
      <c r="Z121" s="200"/>
      <c r="AA121" s="211"/>
      <c r="AB121" s="226"/>
      <c r="AC121" s="226"/>
      <c r="AD121" s="226"/>
      <c r="AE121" s="226"/>
      <c r="AF121" s="226"/>
      <c r="AG121" s="226"/>
    </row>
    <row r="122" spans="2:33" s="269" customFormat="1" outlineLevel="1" x14ac:dyDescent="0.2">
      <c r="B122" s="283"/>
      <c r="C122" s="284"/>
      <c r="D122" s="351" t="s">
        <v>896</v>
      </c>
      <c r="E122" s="285">
        <v>0</v>
      </c>
      <c r="F122" s="284">
        <v>1</v>
      </c>
      <c r="G122" s="286">
        <f t="shared" si="31"/>
        <v>44197</v>
      </c>
      <c r="H122" s="241">
        <v>24</v>
      </c>
      <c r="I122" s="286">
        <f t="shared" si="32"/>
        <v>44896</v>
      </c>
      <c r="J122" s="284">
        <f t="shared" si="29"/>
        <v>24</v>
      </c>
      <c r="K122" s="287">
        <v>1</v>
      </c>
      <c r="L122" s="287">
        <v>1</v>
      </c>
      <c r="M122" s="288">
        <f t="shared" ref="M122:M128" si="33">E122*J122*K122*L122</f>
        <v>0</v>
      </c>
      <c r="N122" s="175"/>
      <c r="O122" s="200"/>
      <c r="P122" s="200"/>
      <c r="Q122" s="200"/>
      <c r="R122" s="200"/>
      <c r="S122" s="200"/>
      <c r="T122" s="200"/>
      <c r="U122" s="200"/>
      <c r="V122" s="200"/>
      <c r="W122" s="200"/>
      <c r="X122" s="200"/>
      <c r="Y122" s="200"/>
      <c r="Z122" s="200"/>
      <c r="AA122" s="211"/>
      <c r="AB122" s="274"/>
      <c r="AC122" s="274"/>
      <c r="AD122" s="274"/>
      <c r="AE122" s="274"/>
      <c r="AF122" s="274"/>
      <c r="AG122" s="274"/>
    </row>
    <row r="123" spans="2:33" s="269" customFormat="1" outlineLevel="1" x14ac:dyDescent="0.2">
      <c r="B123" s="283"/>
      <c r="C123" s="284"/>
      <c r="D123" s="351" t="s">
        <v>897</v>
      </c>
      <c r="E123" s="285">
        <v>0</v>
      </c>
      <c r="F123" s="284">
        <v>1</v>
      </c>
      <c r="G123" s="286">
        <f t="shared" si="31"/>
        <v>44197</v>
      </c>
      <c r="H123" s="241">
        <v>24</v>
      </c>
      <c r="I123" s="286">
        <f t="shared" si="32"/>
        <v>44896</v>
      </c>
      <c r="J123" s="284">
        <f t="shared" si="29"/>
        <v>24</v>
      </c>
      <c r="K123" s="287">
        <v>1</v>
      </c>
      <c r="L123" s="287">
        <v>1</v>
      </c>
      <c r="M123" s="288">
        <f t="shared" si="33"/>
        <v>0</v>
      </c>
      <c r="N123" s="175"/>
      <c r="O123" s="200"/>
      <c r="P123" s="200"/>
      <c r="Q123" s="200"/>
      <c r="R123" s="200"/>
      <c r="S123" s="200"/>
      <c r="T123" s="200"/>
      <c r="U123" s="200"/>
      <c r="V123" s="200"/>
      <c r="W123" s="200"/>
      <c r="X123" s="200"/>
      <c r="Y123" s="200"/>
      <c r="Z123" s="200"/>
      <c r="AA123" s="211"/>
      <c r="AB123" s="274"/>
      <c r="AC123" s="274"/>
      <c r="AD123" s="274"/>
      <c r="AE123" s="274"/>
      <c r="AF123" s="274"/>
      <c r="AG123" s="274"/>
    </row>
    <row r="124" spans="2:33" s="269" customFormat="1" outlineLevel="1" x14ac:dyDescent="0.2">
      <c r="B124" s="283"/>
      <c r="C124" s="352"/>
      <c r="D124" s="353" t="s">
        <v>898</v>
      </c>
      <c r="E124" s="285">
        <v>0</v>
      </c>
      <c r="F124" s="284">
        <v>1</v>
      </c>
      <c r="G124" s="286">
        <f t="shared" si="31"/>
        <v>44197</v>
      </c>
      <c r="H124" s="241">
        <v>24</v>
      </c>
      <c r="I124" s="286">
        <f t="shared" si="32"/>
        <v>44896</v>
      </c>
      <c r="J124" s="284">
        <f t="shared" si="29"/>
        <v>24</v>
      </c>
      <c r="K124" s="287">
        <v>1</v>
      </c>
      <c r="L124" s="287">
        <v>1</v>
      </c>
      <c r="M124" s="288">
        <f t="shared" si="33"/>
        <v>0</v>
      </c>
      <c r="N124" s="175"/>
      <c r="O124" s="200"/>
      <c r="P124" s="200"/>
      <c r="Q124" s="200"/>
      <c r="R124" s="200"/>
      <c r="S124" s="200"/>
      <c r="T124" s="200"/>
      <c r="U124" s="200"/>
      <c r="V124" s="200"/>
      <c r="W124" s="200"/>
      <c r="X124" s="200"/>
      <c r="Y124" s="200"/>
      <c r="Z124" s="200"/>
      <c r="AA124" s="211"/>
      <c r="AB124" s="274"/>
      <c r="AC124" s="274"/>
      <c r="AD124" s="274"/>
      <c r="AE124" s="274"/>
      <c r="AF124" s="274"/>
      <c r="AG124" s="274"/>
    </row>
    <row r="125" spans="2:33" outlineLevel="1" x14ac:dyDescent="0.2">
      <c r="B125" s="195"/>
      <c r="C125" s="241"/>
      <c r="D125" s="323" t="s">
        <v>899</v>
      </c>
      <c r="E125" s="311">
        <v>0</v>
      </c>
      <c r="F125" s="241">
        <v>1</v>
      </c>
      <c r="G125" s="286">
        <f t="shared" si="31"/>
        <v>44197</v>
      </c>
      <c r="H125" s="241">
        <v>24</v>
      </c>
      <c r="I125" s="286">
        <f t="shared" si="32"/>
        <v>44896</v>
      </c>
      <c r="J125" s="241">
        <f t="shared" si="29"/>
        <v>24</v>
      </c>
      <c r="K125" s="287">
        <v>1</v>
      </c>
      <c r="L125" s="287">
        <v>1</v>
      </c>
      <c r="M125" s="288">
        <f t="shared" si="33"/>
        <v>0</v>
      </c>
      <c r="O125" s="200"/>
      <c r="P125" s="200"/>
      <c r="Q125" s="200"/>
      <c r="R125" s="200"/>
      <c r="S125" s="200"/>
      <c r="T125" s="200"/>
      <c r="U125" s="200"/>
      <c r="V125" s="200"/>
      <c r="W125" s="200"/>
      <c r="X125" s="200"/>
      <c r="Y125" s="200"/>
      <c r="Z125" s="200"/>
      <c r="AA125" s="211"/>
      <c r="AB125" s="226"/>
      <c r="AC125" s="226"/>
      <c r="AD125" s="226"/>
      <c r="AE125" s="226"/>
      <c r="AF125" s="226"/>
      <c r="AG125" s="226"/>
    </row>
    <row r="126" spans="2:33" outlineLevel="1" x14ac:dyDescent="0.2">
      <c r="B126" s="195"/>
      <c r="C126" s="241"/>
      <c r="D126" s="323" t="s">
        <v>508</v>
      </c>
      <c r="E126" s="311">
        <v>0</v>
      </c>
      <c r="F126" s="241">
        <v>1</v>
      </c>
      <c r="G126" s="286">
        <f t="shared" si="31"/>
        <v>44197</v>
      </c>
      <c r="H126" s="241">
        <v>24</v>
      </c>
      <c r="I126" s="286">
        <f t="shared" si="32"/>
        <v>44896</v>
      </c>
      <c r="J126" s="241">
        <f t="shared" si="29"/>
        <v>24</v>
      </c>
      <c r="K126" s="287">
        <v>2</v>
      </c>
      <c r="L126" s="287">
        <v>1</v>
      </c>
      <c r="M126" s="288">
        <f t="shared" si="33"/>
        <v>0</v>
      </c>
      <c r="O126" s="200"/>
      <c r="P126" s="200"/>
      <c r="Q126" s="200"/>
      <c r="R126" s="200"/>
      <c r="S126" s="200"/>
      <c r="T126" s="200"/>
      <c r="U126" s="200"/>
      <c r="V126" s="200"/>
      <c r="W126" s="200"/>
      <c r="X126" s="200"/>
      <c r="Y126" s="200"/>
      <c r="Z126" s="200"/>
      <c r="AA126" s="211"/>
      <c r="AB126" s="226"/>
      <c r="AC126" s="226"/>
      <c r="AD126" s="226"/>
      <c r="AE126" s="226"/>
      <c r="AF126" s="226"/>
      <c r="AG126" s="226"/>
    </row>
    <row r="127" spans="2:33" outlineLevel="1" x14ac:dyDescent="0.2">
      <c r="B127" s="195"/>
      <c r="C127" s="241"/>
      <c r="D127" s="323" t="s">
        <v>900</v>
      </c>
      <c r="E127" s="311">
        <v>0</v>
      </c>
      <c r="F127" s="241">
        <v>1</v>
      </c>
      <c r="G127" s="286">
        <f t="shared" si="31"/>
        <v>44197</v>
      </c>
      <c r="H127" s="241">
        <v>24</v>
      </c>
      <c r="I127" s="286">
        <f t="shared" si="32"/>
        <v>44896</v>
      </c>
      <c r="J127" s="241">
        <f t="shared" si="29"/>
        <v>24</v>
      </c>
      <c r="K127" s="287">
        <v>1</v>
      </c>
      <c r="L127" s="287">
        <v>1</v>
      </c>
      <c r="M127" s="288">
        <f t="shared" si="33"/>
        <v>0</v>
      </c>
      <c r="O127" s="200"/>
      <c r="P127" s="200"/>
      <c r="Q127" s="200"/>
      <c r="R127" s="200"/>
      <c r="S127" s="200"/>
      <c r="T127" s="200"/>
      <c r="U127" s="200"/>
      <c r="V127" s="200"/>
      <c r="W127" s="200"/>
      <c r="X127" s="200"/>
      <c r="Y127" s="200"/>
      <c r="Z127" s="200"/>
      <c r="AA127" s="211"/>
      <c r="AB127" s="226"/>
      <c r="AC127" s="226"/>
      <c r="AD127" s="226"/>
      <c r="AE127" s="226"/>
      <c r="AF127" s="226"/>
      <c r="AG127" s="226"/>
    </row>
    <row r="128" spans="2:33" ht="13.5" outlineLevel="1" thickBot="1" x14ac:dyDescent="0.25">
      <c r="B128" s="257"/>
      <c r="C128" s="259"/>
      <c r="D128" s="312" t="s">
        <v>901</v>
      </c>
      <c r="E128" s="313">
        <v>0</v>
      </c>
      <c r="F128" s="259">
        <v>1</v>
      </c>
      <c r="G128" s="292">
        <f t="shared" si="31"/>
        <v>44197</v>
      </c>
      <c r="H128" s="259">
        <v>24</v>
      </c>
      <c r="I128" s="292">
        <f t="shared" si="32"/>
        <v>44896</v>
      </c>
      <c r="J128" s="259">
        <f t="shared" si="29"/>
        <v>24</v>
      </c>
      <c r="K128" s="293">
        <v>1</v>
      </c>
      <c r="L128" s="293">
        <v>1</v>
      </c>
      <c r="M128" s="294">
        <f t="shared" si="33"/>
        <v>0</v>
      </c>
      <c r="O128" s="200"/>
      <c r="P128" s="200"/>
      <c r="Q128" s="200"/>
      <c r="R128" s="200"/>
      <c r="S128" s="200"/>
      <c r="T128" s="200"/>
      <c r="U128" s="200"/>
      <c r="V128" s="200"/>
      <c r="W128" s="200"/>
      <c r="X128" s="200"/>
      <c r="Y128" s="200"/>
      <c r="Z128" s="200"/>
      <c r="AA128" s="211"/>
      <c r="AB128" s="226"/>
      <c r="AC128" s="226"/>
      <c r="AD128" s="226"/>
      <c r="AE128" s="226"/>
      <c r="AF128" s="226"/>
      <c r="AG128" s="226"/>
    </row>
    <row r="129" spans="2:33" ht="13.5" outlineLevel="1" thickBot="1" x14ac:dyDescent="0.3">
      <c r="G129" s="175"/>
      <c r="I129" s="316" t="s">
        <v>902</v>
      </c>
      <c r="J129" s="316"/>
      <c r="M129" s="354">
        <f>SUM(M118:M128)</f>
        <v>36000000</v>
      </c>
      <c r="O129" s="263"/>
      <c r="P129" s="263"/>
      <c r="Q129" s="263"/>
      <c r="R129" s="263"/>
      <c r="S129" s="263"/>
      <c r="T129" s="263"/>
      <c r="U129" s="263"/>
      <c r="V129" s="263"/>
      <c r="W129" s="263"/>
      <c r="X129" s="263"/>
      <c r="Y129" s="263"/>
      <c r="Z129" s="263"/>
      <c r="AA129" s="263"/>
      <c r="AB129" s="226"/>
      <c r="AC129" s="226"/>
      <c r="AD129" s="226"/>
      <c r="AE129" s="226"/>
      <c r="AF129" s="226"/>
      <c r="AG129" s="226"/>
    </row>
    <row r="130" spans="2:33" ht="13.5" thickBot="1" x14ac:dyDescent="0.3">
      <c r="D130" s="350" t="s">
        <v>903</v>
      </c>
      <c r="E130" s="265"/>
      <c r="F130" s="299">
        <f>M129/1000000</f>
        <v>36</v>
      </c>
      <c r="G130" s="175"/>
      <c r="O130" s="200"/>
      <c r="P130" s="200"/>
      <c r="Q130" s="200"/>
      <c r="R130" s="200"/>
      <c r="S130" s="200"/>
      <c r="T130" s="200"/>
      <c r="U130" s="200"/>
      <c r="V130" s="200"/>
      <c r="W130" s="200"/>
      <c r="X130" s="200"/>
      <c r="Y130" s="200"/>
      <c r="Z130" s="200"/>
      <c r="AA130" s="200"/>
      <c r="AB130" s="226"/>
      <c r="AC130" s="226"/>
      <c r="AD130" s="226"/>
      <c r="AE130" s="226"/>
      <c r="AF130" s="226"/>
      <c r="AG130" s="226"/>
    </row>
    <row r="131" spans="2:33" ht="12.75" hidden="1" customHeight="1" x14ac:dyDescent="0.25">
      <c r="E131" s="175"/>
      <c r="F131" s="175"/>
      <c r="G131" s="175"/>
      <c r="O131" s="200"/>
      <c r="P131" s="200"/>
      <c r="Q131" s="200"/>
      <c r="R131" s="200"/>
      <c r="S131" s="200"/>
      <c r="T131" s="200"/>
      <c r="U131" s="200"/>
      <c r="V131" s="200"/>
      <c r="W131" s="200"/>
      <c r="X131" s="200"/>
      <c r="Y131" s="200"/>
      <c r="Z131" s="200"/>
      <c r="AA131" s="200"/>
      <c r="AB131" s="226"/>
      <c r="AC131" s="226"/>
      <c r="AD131" s="226"/>
      <c r="AE131" s="226"/>
      <c r="AF131" s="226"/>
      <c r="AG131" s="226"/>
    </row>
    <row r="132" spans="2:33" ht="12.75" hidden="1" customHeight="1" x14ac:dyDescent="0.25">
      <c r="G132" s="175"/>
      <c r="O132" s="200"/>
      <c r="P132" s="200"/>
      <c r="Q132" s="200"/>
      <c r="R132" s="200"/>
      <c r="S132" s="200"/>
      <c r="T132" s="200"/>
      <c r="U132" s="200"/>
      <c r="V132" s="200"/>
      <c r="W132" s="200"/>
      <c r="X132" s="200"/>
      <c r="Y132" s="200"/>
      <c r="Z132" s="200"/>
      <c r="AA132" s="200"/>
      <c r="AB132" s="226"/>
      <c r="AC132" s="226"/>
      <c r="AD132" s="226"/>
      <c r="AE132" s="226"/>
      <c r="AF132" s="226"/>
      <c r="AG132" s="226"/>
    </row>
    <row r="133" spans="2:33" ht="13.5" hidden="1" customHeight="1" thickBot="1" x14ac:dyDescent="0.3">
      <c r="B133" s="184"/>
      <c r="C133" s="185" t="s">
        <v>904</v>
      </c>
      <c r="D133" s="186"/>
      <c r="E133" s="186"/>
      <c r="F133" s="186"/>
      <c r="G133" s="186"/>
      <c r="H133" s="186"/>
      <c r="I133" s="186"/>
      <c r="J133" s="186"/>
      <c r="K133" s="186"/>
      <c r="L133" s="186"/>
      <c r="M133" s="186"/>
      <c r="O133" s="226"/>
      <c r="P133" s="226"/>
      <c r="Q133" s="226"/>
      <c r="R133" s="226"/>
      <c r="S133" s="226"/>
      <c r="T133" s="226"/>
      <c r="U133" s="226"/>
      <c r="V133" s="226"/>
      <c r="W133" s="226"/>
      <c r="X133" s="226"/>
      <c r="Y133" s="226"/>
      <c r="Z133" s="226"/>
      <c r="AA133" s="226"/>
      <c r="AB133" s="226"/>
      <c r="AC133" s="226"/>
      <c r="AD133" s="226"/>
      <c r="AE133" s="226"/>
      <c r="AF133" s="226"/>
      <c r="AG133" s="226"/>
    </row>
    <row r="134" spans="2:33" ht="13.5" hidden="1" customHeight="1" thickBot="1" x14ac:dyDescent="0.3">
      <c r="B134" s="619"/>
      <c r="C134" s="327"/>
      <c r="D134" s="621" t="s">
        <v>905</v>
      </c>
      <c r="E134" s="626"/>
      <c r="F134" s="612" t="s">
        <v>837</v>
      </c>
      <c r="G134" s="193" t="s">
        <v>783</v>
      </c>
      <c r="H134" s="193"/>
      <c r="I134" s="193"/>
      <c r="J134" s="193"/>
      <c r="K134" s="193"/>
      <c r="L134" s="329" t="s">
        <v>517</v>
      </c>
      <c r="M134" s="329" t="s">
        <v>838</v>
      </c>
      <c r="O134" s="232"/>
      <c r="P134" s="232"/>
      <c r="Q134" s="232"/>
      <c r="R134" s="232"/>
      <c r="S134" s="232"/>
      <c r="T134" s="232"/>
      <c r="U134" s="232"/>
      <c r="V134" s="232"/>
      <c r="W134" s="232"/>
      <c r="X134" s="232"/>
      <c r="Y134" s="232"/>
      <c r="Z134" s="232"/>
      <c r="AA134" s="628"/>
      <c r="AB134" s="226"/>
      <c r="AC134" s="226"/>
      <c r="AD134" s="226"/>
      <c r="AE134" s="226"/>
      <c r="AF134" s="226"/>
      <c r="AG134" s="226"/>
    </row>
    <row r="135" spans="2:33" ht="13.5" hidden="1" customHeight="1" thickBot="1" x14ac:dyDescent="0.3">
      <c r="B135" s="620"/>
      <c r="C135" s="331"/>
      <c r="D135" s="622"/>
      <c r="E135" s="627"/>
      <c r="F135" s="613"/>
      <c r="G135" s="303" t="s">
        <v>785</v>
      </c>
      <c r="H135" s="355" t="s">
        <v>786</v>
      </c>
      <c r="I135" s="303" t="s">
        <v>787</v>
      </c>
      <c r="J135" s="303" t="s">
        <v>788</v>
      </c>
      <c r="K135" s="303" t="s">
        <v>789</v>
      </c>
      <c r="L135" s="333"/>
      <c r="M135" s="333"/>
      <c r="O135" s="309"/>
      <c r="P135" s="309"/>
      <c r="Q135" s="309"/>
      <c r="R135" s="309"/>
      <c r="S135" s="309"/>
      <c r="T135" s="309"/>
      <c r="U135" s="309"/>
      <c r="V135" s="309"/>
      <c r="W135" s="309"/>
      <c r="X135" s="309"/>
      <c r="Y135" s="309"/>
      <c r="Z135" s="309"/>
      <c r="AA135" s="628"/>
      <c r="AB135" s="226"/>
      <c r="AC135" s="226"/>
      <c r="AD135" s="226"/>
      <c r="AE135" s="226"/>
      <c r="AF135" s="226"/>
      <c r="AG135" s="226"/>
    </row>
    <row r="136" spans="2:33" ht="12.75" hidden="1" customHeight="1" outlineLevel="1" x14ac:dyDescent="0.25">
      <c r="B136" s="306"/>
      <c r="C136" s="198"/>
      <c r="D136" s="356" t="s">
        <v>906</v>
      </c>
      <c r="E136" s="357"/>
      <c r="F136" s="307"/>
      <c r="G136" s="198"/>
      <c r="H136" s="308" t="str">
        <f t="shared" ref="H136:H149" si="34">+IF($G136&lt;&gt;"",HLOOKUP($G136,$O$5:$Z$6,2,FALSE),"")</f>
        <v/>
      </c>
      <c r="I136" s="198"/>
      <c r="J136" s="308" t="str">
        <f t="shared" ref="J136:J149" si="35">+IF($I136&lt;&gt;"",HLOOKUP($I136,$O$5:$Z$6,2,FALSE),"")</f>
        <v/>
      </c>
      <c r="K136" s="198"/>
      <c r="L136" s="358"/>
      <c r="M136" s="198"/>
      <c r="O136" s="200"/>
      <c r="P136" s="200"/>
      <c r="Q136" s="200"/>
      <c r="R136" s="200"/>
      <c r="S136" s="200"/>
      <c r="T136" s="200"/>
      <c r="U136" s="200"/>
      <c r="V136" s="200"/>
      <c r="W136" s="200"/>
      <c r="X136" s="200"/>
      <c r="Y136" s="200"/>
      <c r="Z136" s="200"/>
      <c r="AA136" s="200"/>
      <c r="AB136" s="226"/>
      <c r="AC136" s="226"/>
      <c r="AD136" s="226"/>
      <c r="AE136" s="226"/>
      <c r="AF136" s="226"/>
      <c r="AG136" s="226"/>
    </row>
    <row r="137" spans="2:33" ht="12.75" hidden="1" customHeight="1" outlineLevel="1" x14ac:dyDescent="0.25">
      <c r="B137" s="195"/>
      <c r="C137" s="241"/>
      <c r="D137" s="359" t="s">
        <v>907</v>
      </c>
      <c r="E137" s="242"/>
      <c r="F137" s="252">
        <v>114000000000</v>
      </c>
      <c r="G137" s="241">
        <v>2</v>
      </c>
      <c r="H137" s="286">
        <f t="shared" si="34"/>
        <v>44228</v>
      </c>
      <c r="I137" s="241">
        <v>31</v>
      </c>
      <c r="J137" s="286" t="e">
        <f t="shared" si="35"/>
        <v>#N/A</v>
      </c>
      <c r="K137" s="241">
        <f t="shared" ref="K137:K149" si="36">+IF($I137&lt;&gt;"",$I137-$G137+1,"")</f>
        <v>30</v>
      </c>
      <c r="L137" s="360">
        <f t="shared" ref="L137:L149" si="37">1/K137</f>
        <v>3.3333333333333333E-2</v>
      </c>
      <c r="M137" s="361"/>
      <c r="O137" s="200"/>
      <c r="P137" s="200"/>
      <c r="Q137" s="200"/>
      <c r="R137" s="200"/>
      <c r="S137" s="200"/>
      <c r="T137" s="200"/>
      <c r="U137" s="200"/>
      <c r="V137" s="200"/>
      <c r="W137" s="200"/>
      <c r="X137" s="200"/>
      <c r="Y137" s="200"/>
      <c r="Z137" s="200"/>
      <c r="AA137" s="200"/>
      <c r="AB137" s="226"/>
      <c r="AC137" s="226"/>
      <c r="AD137" s="226"/>
      <c r="AE137" s="226"/>
      <c r="AF137" s="226"/>
      <c r="AG137" s="226"/>
    </row>
    <row r="138" spans="2:33" ht="12.75" hidden="1" customHeight="1" outlineLevel="1" x14ac:dyDescent="0.25">
      <c r="B138" s="195"/>
      <c r="C138" s="241"/>
      <c r="D138" s="351" t="s">
        <v>908</v>
      </c>
      <c r="E138" s="242"/>
      <c r="F138" s="252">
        <v>114000000000</v>
      </c>
      <c r="G138" s="241">
        <v>2</v>
      </c>
      <c r="H138" s="286">
        <f t="shared" si="34"/>
        <v>44228</v>
      </c>
      <c r="I138" s="241">
        <v>31</v>
      </c>
      <c r="J138" s="286" t="e">
        <f t="shared" si="35"/>
        <v>#N/A</v>
      </c>
      <c r="K138" s="241">
        <f t="shared" si="36"/>
        <v>30</v>
      </c>
      <c r="L138" s="360">
        <f>1/K138</f>
        <v>3.3333333333333333E-2</v>
      </c>
      <c r="M138" s="361"/>
      <c r="O138" s="200"/>
      <c r="P138" s="200"/>
      <c r="Q138" s="200"/>
      <c r="R138" s="200"/>
      <c r="S138" s="200"/>
      <c r="T138" s="200"/>
      <c r="U138" s="200"/>
      <c r="V138" s="200"/>
      <c r="W138" s="200"/>
      <c r="X138" s="200"/>
      <c r="Y138" s="200"/>
      <c r="Z138" s="200"/>
      <c r="AA138" s="200"/>
      <c r="AB138" s="226"/>
      <c r="AC138" s="226"/>
      <c r="AD138" s="226"/>
      <c r="AE138" s="226"/>
      <c r="AF138" s="226"/>
      <c r="AG138" s="226"/>
    </row>
    <row r="139" spans="2:33" ht="12.75" hidden="1" customHeight="1" outlineLevel="1" x14ac:dyDescent="0.25">
      <c r="B139" s="195"/>
      <c r="C139" s="241"/>
      <c r="D139" s="351" t="s">
        <v>909</v>
      </c>
      <c r="E139" s="242"/>
      <c r="F139" s="252">
        <v>114000000000</v>
      </c>
      <c r="G139" s="241">
        <v>2</v>
      </c>
      <c r="H139" s="286">
        <f t="shared" si="34"/>
        <v>44228</v>
      </c>
      <c r="I139" s="241">
        <v>31</v>
      </c>
      <c r="J139" s="286" t="e">
        <f t="shared" si="35"/>
        <v>#N/A</v>
      </c>
      <c r="K139" s="241">
        <f t="shared" si="36"/>
        <v>30</v>
      </c>
      <c r="L139" s="360">
        <f>1/K139</f>
        <v>3.3333333333333333E-2</v>
      </c>
      <c r="M139" s="361"/>
      <c r="O139" s="200"/>
      <c r="P139" s="200"/>
      <c r="Q139" s="200"/>
      <c r="R139" s="200"/>
      <c r="S139" s="200"/>
      <c r="T139" s="200"/>
      <c r="U139" s="200"/>
      <c r="V139" s="200"/>
      <c r="W139" s="200"/>
      <c r="X139" s="200"/>
      <c r="Y139" s="200"/>
      <c r="Z139" s="200"/>
      <c r="AA139" s="200"/>
      <c r="AB139" s="226"/>
      <c r="AC139" s="226"/>
      <c r="AD139" s="226"/>
      <c r="AE139" s="226"/>
      <c r="AF139" s="226"/>
      <c r="AG139" s="226"/>
    </row>
    <row r="140" spans="2:33" ht="12.75" hidden="1" customHeight="1" outlineLevel="1" x14ac:dyDescent="0.25">
      <c r="B140" s="195"/>
      <c r="C140" s="241"/>
      <c r="D140" s="351" t="s">
        <v>910</v>
      </c>
      <c r="E140" s="242"/>
      <c r="F140" s="252">
        <v>114000000000</v>
      </c>
      <c r="G140" s="241">
        <v>2</v>
      </c>
      <c r="H140" s="286">
        <f t="shared" si="34"/>
        <v>44228</v>
      </c>
      <c r="I140" s="241">
        <v>31</v>
      </c>
      <c r="J140" s="286" t="e">
        <f t="shared" si="35"/>
        <v>#N/A</v>
      </c>
      <c r="K140" s="241">
        <f t="shared" si="36"/>
        <v>30</v>
      </c>
      <c r="L140" s="360">
        <f t="shared" si="37"/>
        <v>3.3333333333333333E-2</v>
      </c>
      <c r="M140" s="361"/>
      <c r="O140" s="200"/>
      <c r="P140" s="200"/>
      <c r="Q140" s="200"/>
      <c r="R140" s="200"/>
      <c r="S140" s="200"/>
      <c r="T140" s="200"/>
      <c r="U140" s="200"/>
      <c r="V140" s="200"/>
      <c r="W140" s="200"/>
      <c r="X140" s="200"/>
      <c r="Y140" s="200"/>
      <c r="Z140" s="200"/>
      <c r="AA140" s="200"/>
      <c r="AB140" s="226"/>
      <c r="AC140" s="226"/>
      <c r="AD140" s="226"/>
      <c r="AE140" s="226"/>
      <c r="AF140" s="226"/>
      <c r="AG140" s="226"/>
    </row>
    <row r="141" spans="2:33" ht="12.75" hidden="1" customHeight="1" outlineLevel="1" x14ac:dyDescent="0.25">
      <c r="B141" s="195"/>
      <c r="C141" s="241"/>
      <c r="D141" s="323" t="s">
        <v>911</v>
      </c>
      <c r="E141" s="242"/>
      <c r="F141" s="252">
        <v>1500000</v>
      </c>
      <c r="G141" s="241">
        <v>6</v>
      </c>
      <c r="H141" s="286">
        <f t="shared" si="34"/>
        <v>44348</v>
      </c>
      <c r="I141" s="241">
        <v>31</v>
      </c>
      <c r="J141" s="286" t="e">
        <f t="shared" si="35"/>
        <v>#N/A</v>
      </c>
      <c r="K141" s="241">
        <f t="shared" si="36"/>
        <v>26</v>
      </c>
      <c r="L141" s="360">
        <v>2</v>
      </c>
      <c r="M141" s="253"/>
      <c r="O141" s="200"/>
      <c r="P141" s="200"/>
      <c r="Q141" s="200"/>
      <c r="R141" s="200"/>
      <c r="S141" s="200"/>
      <c r="T141" s="200"/>
      <c r="U141" s="200"/>
      <c r="V141" s="200"/>
      <c r="W141" s="200"/>
      <c r="X141" s="200"/>
      <c r="Y141" s="200"/>
      <c r="Z141" s="200"/>
      <c r="AA141" s="200"/>
      <c r="AB141" s="226"/>
      <c r="AC141" s="226"/>
      <c r="AD141" s="226"/>
      <c r="AE141" s="226"/>
      <c r="AF141" s="226"/>
      <c r="AG141" s="226"/>
    </row>
    <row r="142" spans="2:33" ht="12.75" hidden="1" customHeight="1" outlineLevel="1" x14ac:dyDescent="0.25">
      <c r="B142" s="195"/>
      <c r="C142" s="241"/>
      <c r="D142" s="362" t="s">
        <v>866</v>
      </c>
      <c r="E142" s="242"/>
      <c r="F142" s="252"/>
      <c r="G142" s="241"/>
      <c r="H142" s="286" t="str">
        <f t="shared" si="34"/>
        <v/>
      </c>
      <c r="I142" s="241"/>
      <c r="J142" s="286" t="str">
        <f t="shared" si="35"/>
        <v/>
      </c>
      <c r="K142" s="241" t="str">
        <f t="shared" si="36"/>
        <v/>
      </c>
      <c r="L142" s="360"/>
      <c r="M142" s="253"/>
      <c r="O142" s="200"/>
      <c r="P142" s="200"/>
      <c r="Q142" s="200"/>
      <c r="R142" s="200"/>
      <c r="S142" s="200"/>
      <c r="T142" s="200"/>
      <c r="U142" s="200"/>
      <c r="V142" s="200"/>
      <c r="W142" s="200"/>
      <c r="X142" s="200"/>
      <c r="Y142" s="200"/>
      <c r="Z142" s="200"/>
      <c r="AA142" s="200"/>
      <c r="AB142" s="226"/>
      <c r="AC142" s="226"/>
      <c r="AD142" s="226"/>
      <c r="AE142" s="226"/>
      <c r="AF142" s="226"/>
      <c r="AG142" s="226"/>
    </row>
    <row r="143" spans="2:33" ht="12.75" hidden="1" customHeight="1" outlineLevel="1" x14ac:dyDescent="0.25">
      <c r="B143" s="195"/>
      <c r="C143" s="241"/>
      <c r="D143" s="323" t="s">
        <v>912</v>
      </c>
      <c r="E143" s="242"/>
      <c r="F143" s="252"/>
      <c r="G143" s="241">
        <v>2</v>
      </c>
      <c r="H143" s="286">
        <f t="shared" si="34"/>
        <v>44228</v>
      </c>
      <c r="I143" s="241">
        <v>31</v>
      </c>
      <c r="J143" s="286" t="e">
        <f t="shared" si="35"/>
        <v>#N/A</v>
      </c>
      <c r="K143" s="241">
        <f t="shared" si="36"/>
        <v>30</v>
      </c>
      <c r="L143" s="360">
        <f t="shared" si="37"/>
        <v>3.3333333333333333E-2</v>
      </c>
      <c r="M143" s="253"/>
      <c r="O143" s="200"/>
      <c r="P143" s="200"/>
      <c r="Q143" s="200"/>
      <c r="R143" s="200"/>
      <c r="S143" s="200"/>
      <c r="T143" s="200"/>
      <c r="U143" s="200"/>
      <c r="V143" s="200"/>
      <c r="W143" s="200"/>
      <c r="X143" s="200"/>
      <c r="Y143" s="200"/>
      <c r="Z143" s="200"/>
      <c r="AA143" s="200"/>
      <c r="AB143" s="226"/>
      <c r="AC143" s="226"/>
      <c r="AD143" s="226"/>
      <c r="AE143" s="226"/>
      <c r="AF143" s="226"/>
      <c r="AG143" s="226"/>
    </row>
    <row r="144" spans="2:33" ht="12.75" hidden="1" customHeight="1" outlineLevel="1" x14ac:dyDescent="0.25">
      <c r="B144" s="195"/>
      <c r="C144" s="241"/>
      <c r="D144" s="322" t="s">
        <v>913</v>
      </c>
      <c r="E144" s="242"/>
      <c r="F144" s="252"/>
      <c r="G144" s="241">
        <v>2</v>
      </c>
      <c r="H144" s="286">
        <f t="shared" si="34"/>
        <v>44228</v>
      </c>
      <c r="I144" s="241">
        <v>31</v>
      </c>
      <c r="J144" s="286" t="e">
        <f t="shared" si="35"/>
        <v>#N/A</v>
      </c>
      <c r="K144" s="241">
        <f t="shared" si="36"/>
        <v>30</v>
      </c>
      <c r="L144" s="360">
        <f t="shared" si="37"/>
        <v>3.3333333333333333E-2</v>
      </c>
      <c r="M144" s="253"/>
      <c r="O144" s="200"/>
      <c r="P144" s="200"/>
      <c r="Q144" s="200"/>
      <c r="R144" s="200"/>
      <c r="S144" s="200"/>
      <c r="T144" s="200"/>
      <c r="U144" s="200"/>
      <c r="V144" s="200"/>
      <c r="W144" s="200"/>
      <c r="X144" s="200"/>
      <c r="Y144" s="200"/>
      <c r="Z144" s="200"/>
      <c r="AA144" s="200"/>
      <c r="AB144" s="226"/>
      <c r="AC144" s="226"/>
      <c r="AD144" s="226"/>
      <c r="AE144" s="226"/>
      <c r="AF144" s="226"/>
      <c r="AG144" s="226"/>
    </row>
    <row r="145" spans="2:33" ht="12.75" hidden="1" customHeight="1" outlineLevel="1" x14ac:dyDescent="0.25">
      <c r="B145" s="195"/>
      <c r="C145" s="241"/>
      <c r="D145" s="323" t="s">
        <v>914</v>
      </c>
      <c r="E145" s="242"/>
      <c r="F145" s="252">
        <v>114000000000</v>
      </c>
      <c r="G145" s="241">
        <v>2</v>
      </c>
      <c r="H145" s="286">
        <f t="shared" si="34"/>
        <v>44228</v>
      </c>
      <c r="I145" s="241">
        <v>31</v>
      </c>
      <c r="J145" s="286" t="e">
        <f t="shared" si="35"/>
        <v>#N/A</v>
      </c>
      <c r="K145" s="241">
        <f t="shared" si="36"/>
        <v>30</v>
      </c>
      <c r="L145" s="360">
        <f t="shared" si="37"/>
        <v>3.3333333333333333E-2</v>
      </c>
      <c r="M145" s="253"/>
      <c r="O145" s="200"/>
      <c r="P145" s="200"/>
      <c r="Q145" s="200"/>
      <c r="R145" s="200"/>
      <c r="S145" s="200"/>
      <c r="T145" s="200"/>
      <c r="U145" s="200"/>
      <c r="V145" s="200"/>
      <c r="W145" s="200"/>
      <c r="X145" s="200"/>
      <c r="Y145" s="200"/>
      <c r="Z145" s="200"/>
      <c r="AA145" s="200"/>
      <c r="AB145" s="226"/>
      <c r="AC145" s="226"/>
      <c r="AD145" s="226"/>
      <c r="AE145" s="226"/>
      <c r="AF145" s="226"/>
      <c r="AG145" s="226"/>
    </row>
    <row r="146" spans="2:33" ht="12.75" hidden="1" customHeight="1" outlineLevel="1" x14ac:dyDescent="0.25">
      <c r="B146" s="195"/>
      <c r="C146" s="241"/>
      <c r="D146" s="323" t="s">
        <v>915</v>
      </c>
      <c r="E146" s="242"/>
      <c r="F146" s="252"/>
      <c r="G146" s="241">
        <v>2</v>
      </c>
      <c r="H146" s="286">
        <f t="shared" si="34"/>
        <v>44228</v>
      </c>
      <c r="I146" s="241">
        <v>31</v>
      </c>
      <c r="J146" s="286" t="e">
        <f t="shared" si="35"/>
        <v>#N/A</v>
      </c>
      <c r="K146" s="241">
        <f t="shared" si="36"/>
        <v>30</v>
      </c>
      <c r="L146" s="360">
        <f t="shared" si="37"/>
        <v>3.3333333333333333E-2</v>
      </c>
      <c r="M146" s="241"/>
      <c r="O146" s="200"/>
      <c r="P146" s="200"/>
      <c r="Q146" s="200"/>
      <c r="R146" s="200"/>
      <c r="S146" s="200"/>
      <c r="T146" s="200"/>
      <c r="U146" s="200"/>
      <c r="V146" s="200"/>
      <c r="W146" s="200"/>
      <c r="X146" s="200"/>
      <c r="Y146" s="200"/>
      <c r="Z146" s="200"/>
      <c r="AA146" s="200"/>
      <c r="AB146" s="226"/>
      <c r="AC146" s="226"/>
      <c r="AD146" s="226"/>
      <c r="AE146" s="226"/>
      <c r="AF146" s="226"/>
      <c r="AG146" s="226"/>
    </row>
    <row r="147" spans="2:33" ht="12.75" hidden="1" customHeight="1" outlineLevel="1" x14ac:dyDescent="0.25">
      <c r="B147" s="195"/>
      <c r="C147" s="241"/>
      <c r="D147" s="323" t="s">
        <v>916</v>
      </c>
      <c r="E147" s="242"/>
      <c r="F147" s="252"/>
      <c r="G147" s="241">
        <v>2</v>
      </c>
      <c r="H147" s="286">
        <f t="shared" si="34"/>
        <v>44228</v>
      </c>
      <c r="I147" s="241">
        <v>31</v>
      </c>
      <c r="J147" s="286" t="e">
        <f t="shared" si="35"/>
        <v>#N/A</v>
      </c>
      <c r="K147" s="241">
        <f t="shared" si="36"/>
        <v>30</v>
      </c>
      <c r="L147" s="360">
        <f t="shared" si="37"/>
        <v>3.3333333333333333E-2</v>
      </c>
      <c r="M147" s="241"/>
      <c r="O147" s="200"/>
      <c r="P147" s="200"/>
      <c r="Q147" s="200"/>
      <c r="R147" s="200"/>
      <c r="S147" s="200"/>
      <c r="T147" s="200"/>
      <c r="U147" s="200"/>
      <c r="V147" s="200"/>
      <c r="W147" s="200"/>
      <c r="X147" s="200"/>
      <c r="Y147" s="200"/>
      <c r="Z147" s="200"/>
      <c r="AA147" s="200"/>
      <c r="AB147" s="226"/>
      <c r="AC147" s="226"/>
      <c r="AD147" s="226"/>
      <c r="AE147" s="226"/>
      <c r="AF147" s="226"/>
      <c r="AG147" s="226"/>
    </row>
    <row r="148" spans="2:33" ht="12.75" hidden="1" customHeight="1" outlineLevel="1" x14ac:dyDescent="0.25">
      <c r="B148" s="195"/>
      <c r="C148" s="241"/>
      <c r="D148" s="323" t="s">
        <v>917</v>
      </c>
      <c r="E148" s="242"/>
      <c r="F148" s="252"/>
      <c r="G148" s="241">
        <v>2</v>
      </c>
      <c r="H148" s="286">
        <f t="shared" si="34"/>
        <v>44228</v>
      </c>
      <c r="I148" s="241">
        <v>31</v>
      </c>
      <c r="J148" s="286" t="e">
        <f t="shared" si="35"/>
        <v>#N/A</v>
      </c>
      <c r="K148" s="241">
        <f t="shared" si="36"/>
        <v>30</v>
      </c>
      <c r="L148" s="360">
        <f t="shared" si="37"/>
        <v>3.3333333333333333E-2</v>
      </c>
      <c r="M148" s="241"/>
      <c r="O148" s="200"/>
      <c r="P148" s="200"/>
      <c r="Q148" s="200"/>
      <c r="R148" s="200"/>
      <c r="S148" s="200"/>
      <c r="T148" s="200"/>
      <c r="U148" s="200"/>
      <c r="V148" s="200"/>
      <c r="W148" s="200"/>
      <c r="X148" s="200"/>
      <c r="Y148" s="200"/>
      <c r="Z148" s="200"/>
      <c r="AA148" s="200"/>
      <c r="AB148" s="226"/>
      <c r="AC148" s="226"/>
      <c r="AD148" s="226"/>
      <c r="AE148" s="226"/>
      <c r="AF148" s="226"/>
      <c r="AG148" s="226"/>
    </row>
    <row r="149" spans="2:33" ht="13.5" hidden="1" customHeight="1" outlineLevel="1" thickBot="1" x14ac:dyDescent="0.3">
      <c r="B149" s="257"/>
      <c r="C149" s="259"/>
      <c r="D149" s="325" t="s">
        <v>918</v>
      </c>
      <c r="E149" s="260"/>
      <c r="F149" s="363"/>
      <c r="G149" s="259">
        <v>2</v>
      </c>
      <c r="H149" s="292">
        <f t="shared" si="34"/>
        <v>44228</v>
      </c>
      <c r="I149" s="259">
        <v>31</v>
      </c>
      <c r="J149" s="292" t="e">
        <f t="shared" si="35"/>
        <v>#N/A</v>
      </c>
      <c r="K149" s="259">
        <f t="shared" si="36"/>
        <v>30</v>
      </c>
      <c r="L149" s="364">
        <f t="shared" si="37"/>
        <v>3.3333333333333333E-2</v>
      </c>
      <c r="M149" s="259"/>
      <c r="O149" s="200"/>
      <c r="P149" s="200"/>
      <c r="Q149" s="200"/>
      <c r="R149" s="200"/>
      <c r="S149" s="200"/>
      <c r="T149" s="200"/>
      <c r="U149" s="200"/>
      <c r="V149" s="200"/>
      <c r="W149" s="200"/>
      <c r="X149" s="200"/>
      <c r="Y149" s="200"/>
      <c r="Z149" s="200"/>
      <c r="AA149" s="200"/>
      <c r="AB149" s="226"/>
      <c r="AC149" s="226"/>
      <c r="AD149" s="226"/>
      <c r="AE149" s="226"/>
      <c r="AF149" s="226"/>
      <c r="AG149" s="226"/>
    </row>
    <row r="150" spans="2:33" ht="13.5" hidden="1" customHeight="1" outlineLevel="1" thickBot="1" x14ac:dyDescent="0.3">
      <c r="G150" s="175"/>
      <c r="O150" s="263"/>
      <c r="P150" s="263"/>
      <c r="Q150" s="263"/>
      <c r="R150" s="263"/>
      <c r="S150" s="263"/>
      <c r="T150" s="263"/>
      <c r="U150" s="263"/>
      <c r="V150" s="263"/>
      <c r="W150" s="263"/>
      <c r="X150" s="263"/>
      <c r="Y150" s="263"/>
      <c r="Z150" s="263"/>
      <c r="AA150" s="263"/>
      <c r="AB150" s="226"/>
      <c r="AC150" s="226"/>
      <c r="AD150" s="226"/>
      <c r="AE150" s="226"/>
      <c r="AF150" s="226"/>
      <c r="AG150" s="226"/>
    </row>
    <row r="151" spans="2:33" ht="13.5" hidden="1" customHeight="1" thickBot="1" x14ac:dyDescent="0.3">
      <c r="D151" s="350" t="s">
        <v>919</v>
      </c>
      <c r="E151" s="365"/>
      <c r="F151" s="299" t="e">
        <f>+#REF!</f>
        <v>#REF!</v>
      </c>
      <c r="G151" s="175"/>
      <c r="J151" s="316" t="s">
        <v>919</v>
      </c>
      <c r="O151" s="200"/>
      <c r="P151" s="200"/>
      <c r="Q151" s="200"/>
      <c r="R151" s="200"/>
      <c r="S151" s="200"/>
      <c r="T151" s="200"/>
      <c r="U151" s="200"/>
      <c r="V151" s="200"/>
      <c r="W151" s="200"/>
      <c r="X151" s="200"/>
      <c r="Y151" s="200"/>
      <c r="Z151" s="200"/>
      <c r="AA151" s="200"/>
      <c r="AB151" s="226"/>
      <c r="AC151" s="226"/>
      <c r="AD151" s="226"/>
      <c r="AE151" s="226"/>
      <c r="AF151" s="226"/>
      <c r="AG151" s="226"/>
    </row>
    <row r="152" spans="2:33" ht="13.5" thickBot="1" x14ac:dyDescent="0.3">
      <c r="G152" s="175"/>
      <c r="O152" s="200"/>
      <c r="P152" s="200"/>
      <c r="Q152" s="200"/>
      <c r="R152" s="200"/>
      <c r="S152" s="200"/>
      <c r="T152" s="200"/>
      <c r="U152" s="200"/>
      <c r="V152" s="200"/>
      <c r="W152" s="200"/>
      <c r="X152" s="200"/>
      <c r="Y152" s="200"/>
      <c r="Z152" s="200"/>
      <c r="AA152" s="200"/>
      <c r="AB152" s="226"/>
      <c r="AC152" s="226"/>
      <c r="AD152" s="226"/>
      <c r="AE152" s="226"/>
      <c r="AF152" s="226"/>
      <c r="AG152" s="226"/>
    </row>
    <row r="153" spans="2:33" s="269" customFormat="1" ht="13.5" thickBot="1" x14ac:dyDescent="0.25">
      <c r="B153" s="270"/>
      <c r="C153" s="271" t="s">
        <v>904</v>
      </c>
      <c r="D153" s="187"/>
      <c r="E153" s="187"/>
      <c r="F153" s="187"/>
      <c r="G153" s="187"/>
      <c r="H153" s="187"/>
      <c r="I153" s="187"/>
      <c r="J153" s="187"/>
      <c r="K153" s="187"/>
      <c r="L153" s="187"/>
      <c r="M153" s="188"/>
      <c r="O153" s="274"/>
      <c r="P153" s="274"/>
      <c r="Q153" s="274"/>
      <c r="R153" s="274"/>
      <c r="S153" s="274"/>
      <c r="T153" s="274"/>
      <c r="U153" s="274"/>
      <c r="V153" s="274"/>
      <c r="W153" s="274"/>
      <c r="X153" s="274"/>
      <c r="Y153" s="274"/>
      <c r="Z153" s="274"/>
      <c r="AA153" s="274"/>
      <c r="AB153" s="274"/>
      <c r="AC153" s="274"/>
      <c r="AD153" s="274"/>
      <c r="AE153" s="274"/>
      <c r="AF153" s="274"/>
      <c r="AG153" s="274"/>
    </row>
    <row r="154" spans="2:33" s="269" customFormat="1" ht="13.5" customHeight="1" thickBot="1" x14ac:dyDescent="0.25">
      <c r="B154" s="608"/>
      <c r="C154" s="366"/>
      <c r="D154" s="610" t="s">
        <v>905</v>
      </c>
      <c r="E154" s="367" t="s">
        <v>837</v>
      </c>
      <c r="F154" s="616" t="s">
        <v>783</v>
      </c>
      <c r="G154" s="617"/>
      <c r="H154" s="617"/>
      <c r="I154" s="617"/>
      <c r="J154" s="618"/>
      <c r="K154" s="368" t="s">
        <v>517</v>
      </c>
      <c r="L154" s="368" t="s">
        <v>838</v>
      </c>
      <c r="M154" s="369" t="s">
        <v>784</v>
      </c>
      <c r="O154" s="232"/>
      <c r="P154" s="232"/>
      <c r="Q154" s="232"/>
      <c r="R154" s="232"/>
      <c r="S154" s="232"/>
      <c r="T154" s="232"/>
      <c r="U154" s="232"/>
      <c r="V154" s="232"/>
      <c r="W154" s="232"/>
      <c r="X154" s="232"/>
      <c r="Y154" s="232"/>
      <c r="Z154" s="232"/>
      <c r="AA154" s="614"/>
      <c r="AB154" s="274"/>
      <c r="AC154" s="274"/>
      <c r="AD154" s="274"/>
      <c r="AE154" s="274"/>
      <c r="AF154" s="274"/>
      <c r="AG154" s="274"/>
    </row>
    <row r="155" spans="2:33" s="269" customFormat="1" ht="13.5" thickBot="1" x14ac:dyDescent="0.25">
      <c r="B155" s="609"/>
      <c r="C155" s="276"/>
      <c r="D155" s="611"/>
      <c r="E155" s="278"/>
      <c r="F155" s="279" t="s">
        <v>785</v>
      </c>
      <c r="G155" s="279" t="s">
        <v>786</v>
      </c>
      <c r="H155" s="279" t="s">
        <v>787</v>
      </c>
      <c r="I155" s="279" t="s">
        <v>788</v>
      </c>
      <c r="J155" s="279" t="s">
        <v>789</v>
      </c>
      <c r="K155" s="277"/>
      <c r="L155" s="277"/>
      <c r="M155" s="370"/>
      <c r="O155" s="335"/>
      <c r="P155" s="335"/>
      <c r="Q155" s="335"/>
      <c r="R155" s="335"/>
      <c r="S155" s="335"/>
      <c r="T155" s="335"/>
      <c r="U155" s="335"/>
      <c r="V155" s="335"/>
      <c r="W155" s="335"/>
      <c r="X155" s="335"/>
      <c r="Y155" s="335"/>
      <c r="Z155" s="335"/>
      <c r="AA155" s="614"/>
      <c r="AB155" s="274"/>
      <c r="AC155" s="274"/>
      <c r="AD155" s="274"/>
      <c r="AE155" s="274"/>
      <c r="AF155" s="274"/>
      <c r="AG155" s="274"/>
    </row>
    <row r="156" spans="2:33" s="269" customFormat="1" ht="12.75" customHeight="1" outlineLevel="1" x14ac:dyDescent="0.2">
      <c r="B156" s="283"/>
      <c r="C156" s="284"/>
      <c r="D156" s="323" t="s">
        <v>906</v>
      </c>
      <c r="E156" s="371">
        <v>26243086804.09</v>
      </c>
      <c r="F156" s="241">
        <v>1</v>
      </c>
      <c r="G156" s="286">
        <f>+IF($F156&lt;&gt;"",HLOOKUP($F156,$O$5:$AL$6,2,FALSE),"")</f>
        <v>44197</v>
      </c>
      <c r="H156" s="241">
        <v>24</v>
      </c>
      <c r="I156" s="286">
        <f>+IF($H156&lt;&gt;"",HLOOKUP($H156,$O$5:$AL$6,2,FALSE),"")</f>
        <v>44896</v>
      </c>
      <c r="J156" s="241">
        <f t="shared" ref="J156:J169" si="38">+IF($H156&lt;&gt;"",$H156-$F156+1,"")</f>
        <v>24</v>
      </c>
      <c r="K156" s="372">
        <v>0</v>
      </c>
      <c r="L156" s="373">
        <v>3.3E-3</v>
      </c>
      <c r="M156" s="288">
        <f t="shared" ref="M156" si="39">E156*J156*K156*L156</f>
        <v>0</v>
      </c>
      <c r="N156" s="175"/>
      <c r="O156" s="200"/>
      <c r="P156" s="200"/>
      <c r="Q156" s="200"/>
      <c r="R156" s="200"/>
      <c r="S156" s="200"/>
      <c r="T156" s="200"/>
      <c r="U156" s="200"/>
      <c r="V156" s="200"/>
      <c r="W156" s="200"/>
      <c r="X156" s="200"/>
      <c r="Y156" s="200"/>
      <c r="Z156" s="200"/>
      <c r="AA156" s="211"/>
      <c r="AB156" s="274"/>
      <c r="AC156" s="274"/>
      <c r="AD156" s="274"/>
      <c r="AE156" s="274"/>
      <c r="AF156" s="274"/>
      <c r="AG156" s="274"/>
    </row>
    <row r="157" spans="2:33" s="269" customFormat="1" outlineLevel="1" x14ac:dyDescent="0.2">
      <c r="B157" s="283"/>
      <c r="C157" s="284"/>
      <c r="D157" s="359" t="s">
        <v>907</v>
      </c>
      <c r="E157" s="285">
        <f>E156</f>
        <v>26243086804.09</v>
      </c>
      <c r="F157" s="241">
        <v>1</v>
      </c>
      <c r="G157" s="286">
        <f t="shared" ref="G157:G169" si="40">+IF($F157&lt;&gt;"",HLOOKUP($F157,$O$5:$AL$6,2,FALSE),"")</f>
        <v>44197</v>
      </c>
      <c r="H157" s="241">
        <v>24</v>
      </c>
      <c r="I157" s="286">
        <f t="shared" ref="I157:I169" si="41">+IF($H157&lt;&gt;"",HLOOKUP($H157,$O$5:$AL$6,2,FALSE),"")</f>
        <v>44896</v>
      </c>
      <c r="J157" s="241">
        <f t="shared" si="38"/>
        <v>24</v>
      </c>
      <c r="K157" s="372"/>
      <c r="L157" s="374"/>
      <c r="M157" s="288">
        <f>E157*K157*L157</f>
        <v>0</v>
      </c>
      <c r="O157" s="200"/>
      <c r="P157" s="200"/>
      <c r="Q157" s="200"/>
      <c r="R157" s="200"/>
      <c r="S157" s="200"/>
      <c r="T157" s="200"/>
      <c r="U157" s="200"/>
      <c r="V157" s="200"/>
      <c r="W157" s="200"/>
      <c r="X157" s="200"/>
      <c r="Y157" s="200"/>
      <c r="Z157" s="200"/>
      <c r="AA157" s="211"/>
      <c r="AB157" s="274"/>
      <c r="AC157" s="274"/>
      <c r="AD157" s="274"/>
      <c r="AE157" s="274"/>
      <c r="AF157" s="274"/>
      <c r="AG157" s="274"/>
    </row>
    <row r="158" spans="2:33" s="269" customFormat="1" outlineLevel="1" x14ac:dyDescent="0.2">
      <c r="B158" s="283"/>
      <c r="C158" s="284"/>
      <c r="D158" s="351" t="s">
        <v>908</v>
      </c>
      <c r="E158" s="285">
        <f t="shared" ref="E158:E160" si="42">E157</f>
        <v>26243086804.09</v>
      </c>
      <c r="F158" s="241">
        <v>1</v>
      </c>
      <c r="G158" s="286">
        <f t="shared" si="40"/>
        <v>44197</v>
      </c>
      <c r="H158" s="241">
        <v>24</v>
      </c>
      <c r="I158" s="286">
        <f t="shared" si="41"/>
        <v>44896</v>
      </c>
      <c r="J158" s="241">
        <f t="shared" si="38"/>
        <v>24</v>
      </c>
      <c r="K158" s="375">
        <v>1</v>
      </c>
      <c r="L158" s="373">
        <v>0.01</v>
      </c>
      <c r="M158" s="288">
        <f t="shared" ref="M158:M160" si="43">E158*K158*L158</f>
        <v>262430868.04090002</v>
      </c>
      <c r="O158" s="200"/>
      <c r="P158" s="200"/>
      <c r="Q158" s="200"/>
      <c r="R158" s="200"/>
      <c r="S158" s="200"/>
      <c r="T158" s="200"/>
      <c r="U158" s="200"/>
      <c r="V158" s="200"/>
      <c r="W158" s="200"/>
      <c r="X158" s="200"/>
      <c r="Y158" s="200"/>
      <c r="Z158" s="200"/>
      <c r="AA158" s="211"/>
      <c r="AB158" s="274"/>
      <c r="AC158" s="274"/>
      <c r="AD158" s="274"/>
      <c r="AE158" s="274"/>
      <c r="AF158" s="274"/>
      <c r="AG158" s="274"/>
    </row>
    <row r="159" spans="2:33" s="269" customFormat="1" outlineLevel="1" x14ac:dyDescent="0.2">
      <c r="B159" s="283"/>
      <c r="C159" s="284"/>
      <c r="D159" s="351" t="s">
        <v>909</v>
      </c>
      <c r="E159" s="285">
        <f t="shared" si="42"/>
        <v>26243086804.09</v>
      </c>
      <c r="F159" s="241">
        <v>1</v>
      </c>
      <c r="G159" s="286">
        <f t="shared" si="40"/>
        <v>44197</v>
      </c>
      <c r="H159" s="241">
        <v>24</v>
      </c>
      <c r="I159" s="286">
        <f t="shared" si="41"/>
        <v>44896</v>
      </c>
      <c r="J159" s="241">
        <f t="shared" si="38"/>
        <v>24</v>
      </c>
      <c r="K159" s="375">
        <v>1</v>
      </c>
      <c r="L159" s="373">
        <v>0.01</v>
      </c>
      <c r="M159" s="288">
        <f t="shared" si="43"/>
        <v>262430868.04090002</v>
      </c>
      <c r="O159" s="200"/>
      <c r="P159" s="200"/>
      <c r="Q159" s="200"/>
      <c r="R159" s="200"/>
      <c r="S159" s="200"/>
      <c r="T159" s="200"/>
      <c r="U159" s="200"/>
      <c r="V159" s="200"/>
      <c r="W159" s="200"/>
      <c r="X159" s="200"/>
      <c r="Y159" s="200"/>
      <c r="Z159" s="200"/>
      <c r="AA159" s="211"/>
      <c r="AB159" s="274"/>
      <c r="AC159" s="274"/>
      <c r="AD159" s="274"/>
      <c r="AE159" s="274"/>
      <c r="AF159" s="274"/>
      <c r="AG159" s="274"/>
    </row>
    <row r="160" spans="2:33" s="269" customFormat="1" outlineLevel="1" x14ac:dyDescent="0.2">
      <c r="B160" s="283"/>
      <c r="C160" s="284"/>
      <c r="D160" s="351" t="s">
        <v>910</v>
      </c>
      <c r="E160" s="285">
        <f t="shared" si="42"/>
        <v>26243086804.09</v>
      </c>
      <c r="F160" s="241">
        <v>1</v>
      </c>
      <c r="G160" s="286">
        <f t="shared" si="40"/>
        <v>44197</v>
      </c>
      <c r="H160" s="241">
        <v>24</v>
      </c>
      <c r="I160" s="286">
        <f t="shared" si="41"/>
        <v>44896</v>
      </c>
      <c r="J160" s="241">
        <f t="shared" si="38"/>
        <v>24</v>
      </c>
      <c r="K160" s="375">
        <v>1</v>
      </c>
      <c r="L160" s="373">
        <f>4/1000</f>
        <v>4.0000000000000001E-3</v>
      </c>
      <c r="M160" s="288">
        <f t="shared" si="43"/>
        <v>104972347.21636</v>
      </c>
      <c r="O160" s="200"/>
      <c r="P160" s="200"/>
      <c r="Q160" s="200"/>
      <c r="R160" s="200"/>
      <c r="S160" s="200"/>
      <c r="T160" s="200"/>
      <c r="U160" s="200"/>
      <c r="V160" s="200"/>
      <c r="W160" s="200"/>
      <c r="X160" s="200"/>
      <c r="Y160" s="200"/>
      <c r="Z160" s="200"/>
      <c r="AA160" s="211"/>
      <c r="AB160" s="274"/>
      <c r="AC160" s="274"/>
      <c r="AD160" s="274"/>
      <c r="AE160" s="274"/>
      <c r="AF160" s="274"/>
      <c r="AG160" s="274"/>
    </row>
    <row r="161" spans="2:33" s="269" customFormat="1" outlineLevel="1" x14ac:dyDescent="0.2">
      <c r="B161" s="283"/>
      <c r="C161" s="284"/>
      <c r="D161" s="362" t="s">
        <v>866</v>
      </c>
      <c r="E161" s="285"/>
      <c r="F161" s="284"/>
      <c r="G161" s="286"/>
      <c r="H161" s="241"/>
      <c r="I161" s="286"/>
      <c r="J161" s="284"/>
      <c r="K161" s="372"/>
      <c r="L161" s="284"/>
      <c r="M161" s="288"/>
      <c r="O161" s="200"/>
      <c r="P161" s="200"/>
      <c r="Q161" s="200"/>
      <c r="R161" s="200"/>
      <c r="S161" s="200"/>
      <c r="T161" s="200"/>
      <c r="U161" s="200"/>
      <c r="V161" s="200"/>
      <c r="W161" s="200"/>
      <c r="X161" s="200"/>
      <c r="Y161" s="200"/>
      <c r="Z161" s="200"/>
      <c r="AA161" s="211"/>
      <c r="AB161" s="274"/>
      <c r="AC161" s="274"/>
      <c r="AD161" s="274"/>
      <c r="AE161" s="274"/>
      <c r="AF161" s="274"/>
      <c r="AG161" s="274"/>
    </row>
    <row r="162" spans="2:33" s="269" customFormat="1" outlineLevel="1" x14ac:dyDescent="0.2">
      <c r="B162" s="283"/>
      <c r="C162" s="284"/>
      <c r="D162" s="376" t="s">
        <v>530</v>
      </c>
      <c r="E162" s="285">
        <f>E160</f>
        <v>26243086804.09</v>
      </c>
      <c r="F162" s="241">
        <v>1</v>
      </c>
      <c r="G162" s="286">
        <f t="shared" si="40"/>
        <v>44197</v>
      </c>
      <c r="H162" s="241">
        <v>24</v>
      </c>
      <c r="I162" s="286">
        <f t="shared" si="41"/>
        <v>44896</v>
      </c>
      <c r="J162" s="241">
        <f t="shared" si="38"/>
        <v>24</v>
      </c>
      <c r="K162" s="284">
        <v>1</v>
      </c>
      <c r="L162" s="377">
        <v>1.4999999999999999E-2</v>
      </c>
      <c r="M162" s="288">
        <f>E162*K162*L162</f>
        <v>393646302.06134999</v>
      </c>
      <c r="P162" s="200"/>
      <c r="Q162" s="200"/>
      <c r="R162" s="200"/>
      <c r="S162" s="200"/>
      <c r="T162" s="200"/>
      <c r="U162" s="200"/>
      <c r="V162" s="200"/>
      <c r="W162" s="200"/>
      <c r="X162" s="200"/>
      <c r="Y162" s="200"/>
      <c r="Z162" s="200"/>
      <c r="AA162" s="211"/>
      <c r="AB162" s="274"/>
      <c r="AC162" s="274"/>
      <c r="AD162" s="274"/>
      <c r="AE162" s="274"/>
      <c r="AF162" s="274"/>
      <c r="AG162" s="274"/>
    </row>
    <row r="163" spans="2:33" s="269" customFormat="1" outlineLevel="1" x14ac:dyDescent="0.2">
      <c r="B163" s="283"/>
      <c r="C163" s="284"/>
      <c r="D163" s="378" t="s">
        <v>920</v>
      </c>
      <c r="E163" s="285">
        <f>E162</f>
        <v>26243086804.09</v>
      </c>
      <c r="F163" s="241">
        <v>1</v>
      </c>
      <c r="G163" s="286">
        <f t="shared" si="40"/>
        <v>44197</v>
      </c>
      <c r="H163" s="241">
        <v>24</v>
      </c>
      <c r="I163" s="286">
        <f t="shared" si="41"/>
        <v>44896</v>
      </c>
      <c r="J163" s="241">
        <f t="shared" si="38"/>
        <v>24</v>
      </c>
      <c r="K163" s="284">
        <v>1</v>
      </c>
      <c r="L163" s="377">
        <v>1.7999999999999999E-2</v>
      </c>
      <c r="M163" s="288">
        <f t="shared" ref="M163:M169" si="44">E163*K163*L163</f>
        <v>472375562.47361994</v>
      </c>
      <c r="O163" s="200"/>
      <c r="P163" s="200"/>
      <c r="Q163" s="200"/>
      <c r="R163" s="200"/>
      <c r="S163" s="200"/>
      <c r="T163" s="200"/>
      <c r="U163" s="200"/>
      <c r="V163" s="200"/>
      <c r="W163" s="200"/>
      <c r="X163" s="200"/>
      <c r="Y163" s="200"/>
      <c r="Z163" s="200"/>
      <c r="AA163" s="211"/>
      <c r="AB163" s="274"/>
      <c r="AC163" s="274"/>
      <c r="AD163" s="274"/>
      <c r="AE163" s="274"/>
      <c r="AF163" s="274"/>
      <c r="AG163" s="274"/>
    </row>
    <row r="164" spans="2:33" s="269" customFormat="1" outlineLevel="1" x14ac:dyDescent="0.2">
      <c r="B164" s="283"/>
      <c r="C164" s="284"/>
      <c r="D164" s="376" t="s">
        <v>531</v>
      </c>
      <c r="E164" s="285">
        <f t="shared" ref="E164:E167" si="45">E163</f>
        <v>26243086804.09</v>
      </c>
      <c r="F164" s="241">
        <v>1</v>
      </c>
      <c r="G164" s="286">
        <f t="shared" si="40"/>
        <v>44197</v>
      </c>
      <c r="H164" s="241">
        <v>24</v>
      </c>
      <c r="I164" s="286">
        <f t="shared" si="41"/>
        <v>44896</v>
      </c>
      <c r="J164" s="241">
        <f t="shared" si="38"/>
        <v>24</v>
      </c>
      <c r="K164" s="284">
        <v>1</v>
      </c>
      <c r="L164" s="377">
        <v>0.02</v>
      </c>
      <c r="M164" s="288">
        <f t="shared" si="44"/>
        <v>524861736.08180004</v>
      </c>
      <c r="O164" s="200"/>
      <c r="P164" s="200"/>
      <c r="Q164" s="200"/>
      <c r="R164" s="200"/>
      <c r="S164" s="200"/>
      <c r="T164" s="200"/>
      <c r="U164" s="200"/>
      <c r="V164" s="200"/>
      <c r="W164" s="200"/>
      <c r="X164" s="200"/>
      <c r="Y164" s="200"/>
      <c r="Z164" s="200"/>
      <c r="AA164" s="211"/>
      <c r="AB164" s="274"/>
      <c r="AC164" s="274"/>
      <c r="AD164" s="274"/>
      <c r="AE164" s="274"/>
      <c r="AF164" s="274"/>
      <c r="AG164" s="274"/>
    </row>
    <row r="165" spans="2:33" s="269" customFormat="1" outlineLevel="1" x14ac:dyDescent="0.2">
      <c r="B165" s="283"/>
      <c r="C165" s="284"/>
      <c r="D165" s="376" t="s">
        <v>532</v>
      </c>
      <c r="E165" s="285">
        <f t="shared" si="45"/>
        <v>26243086804.09</v>
      </c>
      <c r="F165" s="241">
        <v>1</v>
      </c>
      <c r="G165" s="286">
        <f t="shared" si="40"/>
        <v>44197</v>
      </c>
      <c r="H165" s="241">
        <v>24</v>
      </c>
      <c r="I165" s="286">
        <f t="shared" si="41"/>
        <v>44896</v>
      </c>
      <c r="J165" s="241">
        <f t="shared" si="38"/>
        <v>24</v>
      </c>
      <c r="K165" s="284">
        <v>1</v>
      </c>
      <c r="L165" s="377">
        <v>0.02</v>
      </c>
      <c r="M165" s="288">
        <f t="shared" si="44"/>
        <v>524861736.08180004</v>
      </c>
      <c r="O165" s="200"/>
      <c r="P165" s="200"/>
      <c r="Q165" s="200"/>
      <c r="R165" s="200"/>
      <c r="S165" s="200"/>
      <c r="T165" s="200"/>
      <c r="U165" s="200"/>
      <c r="V165" s="200"/>
      <c r="W165" s="200"/>
      <c r="X165" s="200"/>
      <c r="Y165" s="200"/>
      <c r="Z165" s="200"/>
      <c r="AA165" s="211"/>
      <c r="AB165" s="274"/>
      <c r="AC165" s="274"/>
      <c r="AD165" s="274"/>
      <c r="AE165" s="274"/>
      <c r="AF165" s="274"/>
      <c r="AG165" s="274"/>
    </row>
    <row r="166" spans="2:33" s="269" customFormat="1" outlineLevel="1" x14ac:dyDescent="0.2">
      <c r="B166" s="283"/>
      <c r="C166" s="284"/>
      <c r="D166" s="376" t="s">
        <v>921</v>
      </c>
      <c r="E166" s="285">
        <f t="shared" si="45"/>
        <v>26243086804.09</v>
      </c>
      <c r="F166" s="241">
        <v>1</v>
      </c>
      <c r="G166" s="286">
        <f t="shared" si="40"/>
        <v>44197</v>
      </c>
      <c r="H166" s="241">
        <v>24</v>
      </c>
      <c r="I166" s="286">
        <f t="shared" si="41"/>
        <v>44896</v>
      </c>
      <c r="J166" s="241">
        <f t="shared" si="38"/>
        <v>24</v>
      </c>
      <c r="K166" s="284">
        <v>1</v>
      </c>
      <c r="L166" s="377">
        <v>0.02</v>
      </c>
      <c r="M166" s="288">
        <f t="shared" si="44"/>
        <v>524861736.08180004</v>
      </c>
      <c r="O166" s="200"/>
      <c r="P166" s="200"/>
      <c r="Q166" s="200"/>
      <c r="R166" s="200"/>
      <c r="S166" s="200"/>
      <c r="T166" s="200"/>
      <c r="U166" s="200"/>
      <c r="V166" s="200"/>
      <c r="W166" s="200"/>
      <c r="X166" s="200"/>
      <c r="Y166" s="200"/>
      <c r="Z166" s="200"/>
      <c r="AA166" s="211"/>
      <c r="AB166" s="274"/>
      <c r="AC166" s="274"/>
      <c r="AD166" s="274"/>
      <c r="AE166" s="274"/>
      <c r="AF166" s="274"/>
      <c r="AG166" s="274"/>
    </row>
    <row r="167" spans="2:33" s="269" customFormat="1" outlineLevel="1" x14ac:dyDescent="0.2">
      <c r="B167" s="283"/>
      <c r="C167" s="284"/>
      <c r="D167" s="376" t="s">
        <v>922</v>
      </c>
      <c r="E167" s="285">
        <f t="shared" si="45"/>
        <v>26243086804.09</v>
      </c>
      <c r="F167" s="241">
        <v>1</v>
      </c>
      <c r="G167" s="286">
        <f t="shared" si="40"/>
        <v>44197</v>
      </c>
      <c r="H167" s="241">
        <v>24</v>
      </c>
      <c r="I167" s="286">
        <f t="shared" si="41"/>
        <v>44896</v>
      </c>
      <c r="J167" s="241">
        <f t="shared" si="38"/>
        <v>24</v>
      </c>
      <c r="K167" s="284">
        <v>1</v>
      </c>
      <c r="L167" s="377">
        <v>0.02</v>
      </c>
      <c r="M167" s="288">
        <f t="shared" si="44"/>
        <v>524861736.08180004</v>
      </c>
      <c r="O167" s="200"/>
      <c r="P167" s="200"/>
      <c r="Q167" s="200"/>
      <c r="R167" s="200"/>
      <c r="S167" s="200"/>
      <c r="T167" s="200"/>
      <c r="U167" s="200"/>
      <c r="V167" s="200"/>
      <c r="W167" s="200"/>
      <c r="X167" s="200"/>
      <c r="Y167" s="200"/>
      <c r="Z167" s="200"/>
      <c r="AA167" s="211"/>
      <c r="AB167" s="274"/>
      <c r="AC167" s="274"/>
      <c r="AD167" s="274"/>
      <c r="AE167" s="274"/>
      <c r="AF167" s="274"/>
      <c r="AG167" s="274"/>
    </row>
    <row r="168" spans="2:33" s="269" customFormat="1" outlineLevel="1" x14ac:dyDescent="0.2">
      <c r="B168" s="283"/>
      <c r="C168" s="284"/>
      <c r="D168" s="376" t="s">
        <v>923</v>
      </c>
      <c r="E168" s="285">
        <f>E166</f>
        <v>26243086804.09</v>
      </c>
      <c r="F168" s="241">
        <v>1</v>
      </c>
      <c r="G168" s="286">
        <f t="shared" si="40"/>
        <v>44197</v>
      </c>
      <c r="H168" s="241">
        <v>24</v>
      </c>
      <c r="I168" s="286">
        <f t="shared" si="41"/>
        <v>44896</v>
      </c>
      <c r="J168" s="241">
        <f t="shared" si="38"/>
        <v>24</v>
      </c>
      <c r="K168" s="284">
        <v>1</v>
      </c>
      <c r="L168" s="377">
        <v>1.7000000000000001E-2</v>
      </c>
      <c r="M168" s="288">
        <f t="shared" si="44"/>
        <v>446132475.66953003</v>
      </c>
      <c r="O168" s="200"/>
      <c r="P168" s="200"/>
      <c r="Q168" s="200"/>
      <c r="R168" s="200"/>
      <c r="S168" s="200"/>
      <c r="T168" s="200"/>
      <c r="U168" s="200"/>
      <c r="V168" s="200"/>
      <c r="W168" s="200"/>
      <c r="X168" s="200"/>
      <c r="Y168" s="200"/>
      <c r="Z168" s="200"/>
      <c r="AA168" s="211"/>
      <c r="AB168" s="274"/>
      <c r="AC168" s="274"/>
      <c r="AD168" s="274"/>
      <c r="AE168" s="274"/>
      <c r="AF168" s="274"/>
      <c r="AG168" s="274"/>
    </row>
    <row r="169" spans="2:33" s="269" customFormat="1" ht="13.5" outlineLevel="1" thickBot="1" x14ac:dyDescent="0.25">
      <c r="B169" s="289"/>
      <c r="C169" s="290"/>
      <c r="D169" s="379" t="s">
        <v>533</v>
      </c>
      <c r="E169" s="291">
        <f>E167</f>
        <v>26243086804.09</v>
      </c>
      <c r="F169" s="259">
        <v>1</v>
      </c>
      <c r="G169" s="292">
        <f t="shared" si="40"/>
        <v>44197</v>
      </c>
      <c r="H169" s="259">
        <v>24</v>
      </c>
      <c r="I169" s="292">
        <f t="shared" si="41"/>
        <v>44896</v>
      </c>
      <c r="J169" s="259">
        <f t="shared" si="38"/>
        <v>24</v>
      </c>
      <c r="K169" s="290">
        <v>1</v>
      </c>
      <c r="L169" s="380">
        <v>3.0000000000000001E-3</v>
      </c>
      <c r="M169" s="294">
        <f t="shared" si="44"/>
        <v>78729260.41227001</v>
      </c>
      <c r="O169" s="200"/>
      <c r="P169" s="200"/>
      <c r="Q169" s="200"/>
      <c r="R169" s="200"/>
      <c r="S169" s="200"/>
      <c r="T169" s="200"/>
      <c r="U169" s="200"/>
      <c r="V169" s="200"/>
      <c r="W169" s="200"/>
      <c r="X169" s="200"/>
      <c r="Y169" s="200"/>
      <c r="Z169" s="200"/>
      <c r="AA169" s="211"/>
      <c r="AB169" s="274"/>
      <c r="AC169" s="274"/>
      <c r="AD169" s="274"/>
      <c r="AE169" s="274"/>
      <c r="AF169" s="274"/>
      <c r="AG169" s="274"/>
    </row>
    <row r="170" spans="2:33" s="269" customFormat="1" ht="13.5" outlineLevel="1" thickBot="1" x14ac:dyDescent="0.25">
      <c r="E170" s="272"/>
      <c r="F170" s="295"/>
      <c r="I170" s="297" t="s">
        <v>919</v>
      </c>
      <c r="J170" s="297"/>
      <c r="M170" s="298">
        <f>SUM(M156:M169)</f>
        <v>4120164628.2421298</v>
      </c>
      <c r="O170" s="200"/>
      <c r="P170" s="300"/>
      <c r="Q170" s="300"/>
      <c r="R170" s="300"/>
      <c r="S170" s="300"/>
      <c r="T170" s="300"/>
      <c r="U170" s="300"/>
      <c r="V170" s="300"/>
      <c r="W170" s="300"/>
      <c r="X170" s="300"/>
      <c r="Y170" s="300"/>
      <c r="Z170" s="300"/>
      <c r="AA170" s="300"/>
      <c r="AB170" s="274"/>
      <c r="AC170" s="274"/>
      <c r="AD170" s="274"/>
      <c r="AE170" s="274"/>
      <c r="AF170" s="274"/>
      <c r="AG170" s="274"/>
    </row>
    <row r="171" spans="2:33" ht="13.5" thickBot="1" x14ac:dyDescent="0.3">
      <c r="D171" s="350" t="s">
        <v>903</v>
      </c>
      <c r="E171" s="265"/>
      <c r="F171" s="299">
        <f>M170/1000000</f>
        <v>4120.1646282421298</v>
      </c>
      <c r="G171" s="175"/>
      <c r="M171" s="200"/>
      <c r="O171" s="200"/>
      <c r="P171" s="200"/>
      <c r="Q171" s="200"/>
      <c r="R171" s="200"/>
      <c r="S171" s="200"/>
      <c r="T171" s="200"/>
      <c r="U171" s="200"/>
      <c r="V171" s="200"/>
      <c r="W171" s="200"/>
      <c r="X171" s="200"/>
      <c r="Y171" s="200"/>
      <c r="Z171" s="200"/>
      <c r="AA171" s="200"/>
      <c r="AB171" s="226"/>
      <c r="AC171" s="226"/>
      <c r="AD171" s="226"/>
      <c r="AE171" s="226"/>
      <c r="AF171" s="226"/>
      <c r="AG171" s="226"/>
    </row>
    <row r="172" spans="2:33" ht="13.5" thickBot="1" x14ac:dyDescent="0.3">
      <c r="E172" s="175"/>
      <c r="F172" s="175"/>
      <c r="G172" s="175"/>
      <c r="O172" s="200"/>
      <c r="P172" s="200"/>
      <c r="Q172" s="200"/>
      <c r="R172" s="200"/>
      <c r="S172" s="200"/>
      <c r="T172" s="200"/>
      <c r="U172" s="200"/>
      <c r="V172" s="200"/>
      <c r="W172" s="200"/>
      <c r="X172" s="200"/>
      <c r="Y172" s="200"/>
      <c r="Z172" s="200"/>
      <c r="AA172" s="200"/>
      <c r="AB172" s="226"/>
      <c r="AC172" s="226"/>
      <c r="AD172" s="226"/>
      <c r="AE172" s="226"/>
      <c r="AF172" s="226"/>
      <c r="AG172" s="226"/>
    </row>
    <row r="173" spans="2:33" ht="13.5" customHeight="1" thickBot="1" x14ac:dyDescent="0.25">
      <c r="B173" s="619"/>
      <c r="C173" s="327"/>
      <c r="D173" s="621" t="s">
        <v>924</v>
      </c>
      <c r="E173" s="612" t="s">
        <v>833</v>
      </c>
      <c r="F173" s="623" t="s">
        <v>783</v>
      </c>
      <c r="G173" s="624"/>
      <c r="H173" s="624"/>
      <c r="I173" s="624"/>
      <c r="J173" s="625"/>
      <c r="K173" s="329" t="s">
        <v>517</v>
      </c>
      <c r="L173" s="329" t="s">
        <v>838</v>
      </c>
      <c r="M173" s="330" t="s">
        <v>784</v>
      </c>
      <c r="N173" s="269"/>
      <c r="O173" s="232"/>
      <c r="P173" s="232"/>
      <c r="Q173" s="232"/>
      <c r="R173" s="232"/>
      <c r="S173" s="232"/>
      <c r="T173" s="232"/>
      <c r="U173" s="232"/>
      <c r="V173" s="232"/>
      <c r="W173" s="232"/>
      <c r="X173" s="232"/>
      <c r="Y173" s="232"/>
      <c r="Z173" s="232"/>
      <c r="AA173" s="614"/>
      <c r="AB173" s="226"/>
      <c r="AC173" s="226"/>
      <c r="AD173" s="226"/>
      <c r="AE173" s="226"/>
      <c r="AF173" s="226"/>
      <c r="AG173" s="226"/>
    </row>
    <row r="174" spans="2:33" ht="13.5" thickBot="1" x14ac:dyDescent="0.25">
      <c r="B174" s="620"/>
      <c r="C174" s="331"/>
      <c r="D174" s="622"/>
      <c r="E174" s="613"/>
      <c r="F174" s="193" t="s">
        <v>785</v>
      </c>
      <c r="G174" s="193" t="s">
        <v>786</v>
      </c>
      <c r="H174" s="193" t="s">
        <v>787</v>
      </c>
      <c r="I174" s="193" t="s">
        <v>788</v>
      </c>
      <c r="J174" s="193" t="s">
        <v>789</v>
      </c>
      <c r="K174" s="333"/>
      <c r="L174" s="333"/>
      <c r="M174" s="334"/>
      <c r="N174" s="269"/>
      <c r="O174" s="309"/>
      <c r="P174" s="309"/>
      <c r="Q174" s="309"/>
      <c r="R174" s="309"/>
      <c r="S174" s="309"/>
      <c r="T174" s="309"/>
      <c r="U174" s="309"/>
      <c r="V174" s="309"/>
      <c r="W174" s="309"/>
      <c r="X174" s="309"/>
      <c r="Y174" s="309"/>
      <c r="Z174" s="309"/>
      <c r="AA174" s="614"/>
      <c r="AB174" s="226"/>
      <c r="AC174" s="226"/>
      <c r="AD174" s="226"/>
      <c r="AE174" s="226"/>
      <c r="AF174" s="226"/>
      <c r="AG174" s="226"/>
    </row>
    <row r="175" spans="2:33" s="269" customFormat="1" outlineLevel="1" x14ac:dyDescent="0.2">
      <c r="B175" s="283"/>
      <c r="C175" s="284"/>
      <c r="D175" s="359" t="s">
        <v>925</v>
      </c>
      <c r="E175" s="285">
        <f>E167</f>
        <v>26243086804.09</v>
      </c>
      <c r="F175" s="241">
        <v>1</v>
      </c>
      <c r="G175" s="286">
        <f>+IF($F175&lt;&gt;"",HLOOKUP($F175,$O$5:$AL$6,2,FALSE),"")</f>
        <v>44197</v>
      </c>
      <c r="H175" s="241">
        <v>24</v>
      </c>
      <c r="I175" s="286">
        <f>+IF($H175&lt;&gt;"",HLOOKUP($H175,$O$5:$AL$6,2,FALSE),"")</f>
        <v>44896</v>
      </c>
      <c r="J175" s="241">
        <f>+IF($H175&lt;&gt;"",$H175-$F175+1,"")</f>
        <v>24</v>
      </c>
      <c r="K175" s="375">
        <v>1</v>
      </c>
      <c r="L175" s="381">
        <v>0</v>
      </c>
      <c r="M175" s="288">
        <f>E175*K175*L175</f>
        <v>0</v>
      </c>
      <c r="O175" s="200"/>
      <c r="P175" s="200"/>
      <c r="Q175" s="200"/>
      <c r="R175" s="200"/>
      <c r="S175" s="200"/>
      <c r="T175" s="200"/>
      <c r="U175" s="200"/>
      <c r="V175" s="200"/>
      <c r="W175" s="200"/>
      <c r="X175" s="200"/>
      <c r="Y175" s="200"/>
      <c r="Z175" s="200"/>
      <c r="AA175" s="211"/>
      <c r="AB175" s="274"/>
      <c r="AC175" s="274"/>
      <c r="AD175" s="274"/>
      <c r="AE175" s="274"/>
      <c r="AF175" s="274"/>
      <c r="AG175" s="274"/>
    </row>
    <row r="176" spans="2:33" s="269" customFormat="1" outlineLevel="1" x14ac:dyDescent="0.2">
      <c r="B176" s="283"/>
      <c r="C176" s="284"/>
      <c r="D176" s="351" t="s">
        <v>926</v>
      </c>
      <c r="E176" s="285">
        <f>E169</f>
        <v>26243086804.09</v>
      </c>
      <c r="F176" s="241">
        <v>1</v>
      </c>
      <c r="G176" s="286">
        <f t="shared" ref="G176:G184" si="46">+IF($F176&lt;&gt;"",HLOOKUP($F176,$O$5:$AL$6,2,FALSE),"")</f>
        <v>44197</v>
      </c>
      <c r="H176" s="241">
        <v>24</v>
      </c>
      <c r="I176" s="286">
        <f t="shared" ref="I176:I184" si="47">+IF($H176&lt;&gt;"",HLOOKUP($H176,$O$5:$AL$6,2,FALSE),"")</f>
        <v>44896</v>
      </c>
      <c r="J176" s="241">
        <f>+IF($H176&lt;&gt;"",$H176-$F176+1,"")</f>
        <v>24</v>
      </c>
      <c r="K176" s="375">
        <v>1</v>
      </c>
      <c r="L176" s="439">
        <v>7.5000000000000002E-4</v>
      </c>
      <c r="M176" s="288">
        <f>E176*K176*L176</f>
        <v>19682315.103067502</v>
      </c>
      <c r="O176" s="200"/>
      <c r="P176" s="200"/>
      <c r="Q176" s="200"/>
      <c r="R176" s="200"/>
      <c r="S176" s="200"/>
      <c r="T176" s="200"/>
      <c r="U176" s="200"/>
      <c r="V176" s="200"/>
      <c r="W176" s="200"/>
      <c r="X176" s="200"/>
      <c r="Y176" s="200"/>
      <c r="Z176" s="200"/>
      <c r="AA176" s="211"/>
      <c r="AB176" s="274"/>
      <c r="AC176" s="274"/>
      <c r="AD176" s="274"/>
      <c r="AE176" s="274"/>
      <c r="AF176" s="274"/>
      <c r="AG176" s="274"/>
    </row>
    <row r="177" spans="2:33" s="269" customFormat="1" outlineLevel="1" x14ac:dyDescent="0.2">
      <c r="B177" s="283"/>
      <c r="C177" s="284"/>
      <c r="D177" s="323" t="s">
        <v>927</v>
      </c>
      <c r="E177" s="285">
        <f>E167</f>
        <v>26243086804.09</v>
      </c>
      <c r="F177" s="241">
        <v>1</v>
      </c>
      <c r="G177" s="286">
        <f t="shared" si="46"/>
        <v>44197</v>
      </c>
      <c r="H177" s="241">
        <v>24</v>
      </c>
      <c r="I177" s="286">
        <f t="shared" si="47"/>
        <v>44896</v>
      </c>
      <c r="J177" s="241">
        <f>+IF($H177&lt;&gt;"",$H177-$F177+1,"")</f>
        <v>24</v>
      </c>
      <c r="K177" s="375">
        <v>1</v>
      </c>
      <c r="L177" s="439">
        <v>0</v>
      </c>
      <c r="M177" s="288">
        <f>E177*K177*L177</f>
        <v>0</v>
      </c>
      <c r="O177" s="200"/>
      <c r="P177" s="200"/>
      <c r="Q177" s="200"/>
      <c r="R177" s="200"/>
      <c r="S177" s="200"/>
      <c r="T177" s="200"/>
      <c r="U177" s="200"/>
      <c r="V177" s="200"/>
      <c r="W177" s="200"/>
      <c r="X177" s="200"/>
      <c r="Y177" s="200"/>
      <c r="Z177" s="200"/>
      <c r="AA177" s="211"/>
      <c r="AB177" s="274"/>
      <c r="AC177" s="274"/>
      <c r="AD177" s="274"/>
      <c r="AE177" s="274"/>
      <c r="AF177" s="274"/>
      <c r="AG177" s="274"/>
    </row>
    <row r="178" spans="2:33" s="269" customFormat="1" outlineLevel="1" x14ac:dyDescent="0.2">
      <c r="B178" s="283"/>
      <c r="C178" s="284"/>
      <c r="D178" s="362" t="s">
        <v>928</v>
      </c>
      <c r="E178" s="285"/>
      <c r="F178" s="241"/>
      <c r="G178" s="286"/>
      <c r="H178" s="241"/>
      <c r="I178" s="286"/>
      <c r="J178" s="241"/>
      <c r="K178" s="372"/>
      <c r="L178" s="382"/>
      <c r="M178" s="288"/>
      <c r="O178" s="200"/>
      <c r="P178" s="200"/>
      <c r="Q178" s="200"/>
      <c r="R178" s="200"/>
      <c r="S178" s="200"/>
      <c r="T178" s="200"/>
      <c r="U178" s="200"/>
      <c r="V178" s="200"/>
      <c r="W178" s="200"/>
      <c r="X178" s="200"/>
      <c r="Y178" s="200"/>
      <c r="Z178" s="200"/>
      <c r="AA178" s="211"/>
      <c r="AB178" s="274"/>
      <c r="AC178" s="274"/>
      <c r="AD178" s="274"/>
      <c r="AE178" s="274"/>
      <c r="AF178" s="274"/>
      <c r="AG178" s="274"/>
    </row>
    <row r="179" spans="2:33" s="269" customFormat="1" outlineLevel="1" x14ac:dyDescent="0.2">
      <c r="B179" s="283"/>
      <c r="C179" s="284"/>
      <c r="D179" s="376" t="s">
        <v>929</v>
      </c>
      <c r="E179" s="285">
        <f>E177</f>
        <v>26243086804.09</v>
      </c>
      <c r="F179" s="241">
        <v>1</v>
      </c>
      <c r="G179" s="286">
        <f t="shared" si="46"/>
        <v>44197</v>
      </c>
      <c r="H179" s="241">
        <v>24</v>
      </c>
      <c r="I179" s="286">
        <f t="shared" si="47"/>
        <v>44896</v>
      </c>
      <c r="J179" s="241">
        <f t="shared" ref="J179:J184" si="48">+IF($H179&lt;&gt;"",$H179-$F179+1,"")</f>
        <v>24</v>
      </c>
      <c r="K179" s="375">
        <v>1</v>
      </c>
      <c r="L179" s="439">
        <v>7.5000000000000002E-4</v>
      </c>
      <c r="M179" s="288">
        <f t="shared" ref="M179:M181" si="49">E179*K179*L179</f>
        <v>19682315.103067502</v>
      </c>
      <c r="O179" s="200"/>
      <c r="P179" s="200"/>
      <c r="Q179" s="200"/>
      <c r="R179" s="200"/>
      <c r="S179" s="200"/>
      <c r="T179" s="200"/>
      <c r="U179" s="200"/>
      <c r="V179" s="200"/>
      <c r="W179" s="200"/>
      <c r="X179" s="200"/>
      <c r="Y179" s="200"/>
      <c r="Z179" s="200"/>
      <c r="AA179" s="211"/>
      <c r="AB179" s="274"/>
      <c r="AC179" s="274"/>
      <c r="AD179" s="274"/>
      <c r="AE179" s="274"/>
      <c r="AF179" s="274"/>
      <c r="AG179" s="274"/>
    </row>
    <row r="180" spans="2:33" s="269" customFormat="1" outlineLevel="1" x14ac:dyDescent="0.2">
      <c r="B180" s="283"/>
      <c r="C180" s="284"/>
      <c r="D180" s="378" t="s">
        <v>930</v>
      </c>
      <c r="E180" s="285">
        <f>E177</f>
        <v>26243086804.09</v>
      </c>
      <c r="F180" s="241">
        <v>1</v>
      </c>
      <c r="G180" s="286">
        <f t="shared" si="46"/>
        <v>44197</v>
      </c>
      <c r="H180" s="241">
        <v>24</v>
      </c>
      <c r="I180" s="286">
        <f t="shared" si="47"/>
        <v>44896</v>
      </c>
      <c r="J180" s="241">
        <f t="shared" si="48"/>
        <v>24</v>
      </c>
      <c r="K180" s="375">
        <v>1</v>
      </c>
      <c r="L180" s="439">
        <v>7.5000000000000002E-4</v>
      </c>
      <c r="M180" s="288">
        <f t="shared" si="49"/>
        <v>19682315.103067502</v>
      </c>
      <c r="O180" s="200"/>
      <c r="P180" s="200"/>
      <c r="Q180" s="200"/>
      <c r="R180" s="200"/>
      <c r="S180" s="200"/>
      <c r="T180" s="200"/>
      <c r="U180" s="200"/>
      <c r="V180" s="200"/>
      <c r="W180" s="200"/>
      <c r="X180" s="200"/>
      <c r="Y180" s="200"/>
      <c r="Z180" s="200"/>
      <c r="AA180" s="211"/>
      <c r="AB180" s="274"/>
      <c r="AC180" s="274"/>
      <c r="AD180" s="274"/>
      <c r="AE180" s="274"/>
      <c r="AF180" s="274"/>
      <c r="AG180" s="274"/>
    </row>
    <row r="181" spans="2:33" s="269" customFormat="1" outlineLevel="1" x14ac:dyDescent="0.2">
      <c r="B181" s="283"/>
      <c r="C181" s="284"/>
      <c r="D181" s="376" t="s">
        <v>931</v>
      </c>
      <c r="E181" s="285">
        <f t="shared" ref="E181" si="50">E179</f>
        <v>26243086804.09</v>
      </c>
      <c r="F181" s="241">
        <v>1</v>
      </c>
      <c r="G181" s="286">
        <f t="shared" si="46"/>
        <v>44197</v>
      </c>
      <c r="H181" s="241">
        <v>24</v>
      </c>
      <c r="I181" s="286">
        <f t="shared" si="47"/>
        <v>44896</v>
      </c>
      <c r="J181" s="241">
        <f t="shared" si="48"/>
        <v>24</v>
      </c>
      <c r="K181" s="375">
        <v>1</v>
      </c>
      <c r="L181" s="439">
        <v>7.5000000000000002E-4</v>
      </c>
      <c r="M181" s="288">
        <f t="shared" si="49"/>
        <v>19682315.103067502</v>
      </c>
      <c r="O181" s="200"/>
      <c r="P181" s="200"/>
      <c r="Q181" s="200"/>
      <c r="R181" s="200"/>
      <c r="S181" s="200"/>
      <c r="T181" s="200"/>
      <c r="U181" s="200"/>
      <c r="V181" s="200"/>
      <c r="W181" s="200"/>
      <c r="X181" s="200"/>
      <c r="Y181" s="200"/>
      <c r="Z181" s="200"/>
      <c r="AA181" s="211"/>
      <c r="AB181" s="274"/>
      <c r="AC181" s="274"/>
      <c r="AD181" s="274"/>
      <c r="AE181" s="274"/>
      <c r="AF181" s="274"/>
      <c r="AG181" s="274"/>
    </row>
    <row r="182" spans="2:33" outlineLevel="1" x14ac:dyDescent="0.2">
      <c r="B182" s="195"/>
      <c r="C182" s="241"/>
      <c r="D182" s="383" t="s">
        <v>866</v>
      </c>
      <c r="E182" s="252"/>
      <c r="F182" s="241"/>
      <c r="G182" s="286"/>
      <c r="H182" s="241"/>
      <c r="I182" s="286"/>
      <c r="J182" s="241"/>
      <c r="K182" s="360"/>
      <c r="L182" s="382"/>
      <c r="M182" s="288"/>
      <c r="N182" s="269"/>
      <c r="O182" s="200"/>
      <c r="P182" s="200"/>
      <c r="Q182" s="200"/>
      <c r="R182" s="200"/>
      <c r="S182" s="200"/>
      <c r="T182" s="200"/>
      <c r="U182" s="200"/>
      <c r="V182" s="200"/>
      <c r="W182" s="200"/>
      <c r="X182" s="200"/>
      <c r="Y182" s="200"/>
      <c r="Z182" s="200"/>
      <c r="AA182" s="211"/>
      <c r="AB182" s="226"/>
      <c r="AC182" s="226"/>
      <c r="AD182" s="226"/>
      <c r="AE182" s="226"/>
      <c r="AF182" s="226"/>
      <c r="AG182" s="226"/>
    </row>
    <row r="183" spans="2:33" outlineLevel="1" x14ac:dyDescent="0.2">
      <c r="B183" s="195"/>
      <c r="C183" s="241"/>
      <c r="D183" s="384" t="s">
        <v>932</v>
      </c>
      <c r="E183" s="311">
        <v>700000</v>
      </c>
      <c r="F183" s="241">
        <v>1</v>
      </c>
      <c r="G183" s="286">
        <f t="shared" si="46"/>
        <v>44197</v>
      </c>
      <c r="H183" s="241">
        <v>24</v>
      </c>
      <c r="I183" s="286">
        <f t="shared" si="47"/>
        <v>44896</v>
      </c>
      <c r="J183" s="241">
        <f t="shared" si="48"/>
        <v>24</v>
      </c>
      <c r="K183" s="241">
        <v>0</v>
      </c>
      <c r="L183" s="287">
        <v>1</v>
      </c>
      <c r="M183" s="288">
        <f>E183*J183/1*K183*L183</f>
        <v>0</v>
      </c>
      <c r="N183" s="269"/>
      <c r="O183" s="200"/>
      <c r="P183" s="200"/>
      <c r="Q183" s="200"/>
      <c r="R183" s="200"/>
      <c r="S183" s="200"/>
      <c r="T183" s="200"/>
      <c r="U183" s="200"/>
      <c r="V183" s="200"/>
      <c r="W183" s="200"/>
      <c r="X183" s="200"/>
      <c r="Y183" s="200"/>
      <c r="Z183" s="200"/>
      <c r="AA183" s="211"/>
      <c r="AB183" s="226"/>
      <c r="AC183" s="226"/>
      <c r="AD183" s="226"/>
      <c r="AE183" s="226"/>
      <c r="AF183" s="226"/>
      <c r="AG183" s="226"/>
    </row>
    <row r="184" spans="2:33" ht="13.5" outlineLevel="1" thickBot="1" x14ac:dyDescent="0.25">
      <c r="B184" s="257"/>
      <c r="C184" s="259"/>
      <c r="D184" s="385" t="s">
        <v>933</v>
      </c>
      <c r="E184" s="313">
        <v>500000</v>
      </c>
      <c r="F184" s="259">
        <v>1</v>
      </c>
      <c r="G184" s="292">
        <f t="shared" si="46"/>
        <v>44197</v>
      </c>
      <c r="H184" s="259">
        <v>24</v>
      </c>
      <c r="I184" s="292">
        <f t="shared" si="47"/>
        <v>44896</v>
      </c>
      <c r="J184" s="259">
        <f t="shared" si="48"/>
        <v>24</v>
      </c>
      <c r="K184" s="259">
        <v>0</v>
      </c>
      <c r="L184" s="293">
        <v>1</v>
      </c>
      <c r="M184" s="294">
        <f>E184*J184*K184*L184</f>
        <v>0</v>
      </c>
      <c r="O184" s="200"/>
      <c r="P184" s="200"/>
      <c r="Q184" s="200"/>
      <c r="R184" s="200"/>
      <c r="S184" s="200"/>
      <c r="T184" s="200"/>
      <c r="U184" s="200"/>
      <c r="V184" s="200"/>
      <c r="W184" s="200"/>
      <c r="X184" s="200"/>
      <c r="Y184" s="200"/>
      <c r="Z184" s="200"/>
      <c r="AA184" s="211"/>
      <c r="AB184" s="226"/>
      <c r="AC184" s="226"/>
      <c r="AD184" s="226"/>
      <c r="AE184" s="226"/>
      <c r="AF184" s="226"/>
      <c r="AG184" s="226"/>
    </row>
    <row r="185" spans="2:33" ht="13.5" outlineLevel="1" thickBot="1" x14ac:dyDescent="0.3">
      <c r="G185" s="175"/>
      <c r="I185" s="316" t="s">
        <v>934</v>
      </c>
      <c r="J185" s="316"/>
      <c r="M185" s="354">
        <f>SUM(M175:M184)</f>
        <v>78729260.41227001</v>
      </c>
      <c r="O185" s="263"/>
      <c r="P185" s="263"/>
      <c r="Q185" s="263"/>
      <c r="R185" s="263"/>
      <c r="S185" s="263"/>
      <c r="T185" s="263"/>
      <c r="U185" s="263"/>
      <c r="V185" s="263"/>
      <c r="W185" s="263"/>
      <c r="X185" s="263"/>
      <c r="Y185" s="263"/>
      <c r="Z185" s="263"/>
      <c r="AA185" s="263"/>
      <c r="AB185" s="226"/>
      <c r="AC185" s="226"/>
      <c r="AD185" s="226"/>
      <c r="AE185" s="226"/>
      <c r="AF185" s="226"/>
      <c r="AG185" s="226"/>
    </row>
    <row r="186" spans="2:33" ht="13.5" thickBot="1" x14ac:dyDescent="0.3">
      <c r="D186" s="350" t="s">
        <v>935</v>
      </c>
      <c r="E186" s="265"/>
      <c r="F186" s="299">
        <f>M185/1000000</f>
        <v>78.729260412270008</v>
      </c>
      <c r="G186" s="175"/>
      <c r="O186" s="200"/>
      <c r="P186" s="200"/>
      <c r="Q186" s="200"/>
      <c r="R186" s="200"/>
      <c r="S186" s="200"/>
      <c r="T186" s="200"/>
      <c r="U186" s="200"/>
      <c r="V186" s="200"/>
      <c r="W186" s="200"/>
      <c r="X186" s="200"/>
      <c r="Y186" s="200"/>
      <c r="Z186" s="200"/>
      <c r="AA186" s="200"/>
      <c r="AB186" s="226"/>
      <c r="AC186" s="226"/>
      <c r="AD186" s="226"/>
      <c r="AE186" s="226"/>
      <c r="AF186" s="226"/>
      <c r="AG186" s="226"/>
    </row>
    <row r="187" spans="2:33" ht="13.5" thickBot="1" x14ac:dyDescent="0.3">
      <c r="G187" s="175"/>
      <c r="O187" s="200"/>
      <c r="P187" s="200"/>
      <c r="Q187" s="200"/>
      <c r="R187" s="200"/>
      <c r="S187" s="200"/>
      <c r="T187" s="200"/>
      <c r="U187" s="200"/>
      <c r="V187" s="200"/>
      <c r="W187" s="200"/>
      <c r="X187" s="200"/>
      <c r="Y187" s="200"/>
      <c r="Z187" s="200"/>
      <c r="AA187" s="200"/>
      <c r="AB187" s="226"/>
      <c r="AC187" s="226"/>
      <c r="AD187" s="226"/>
      <c r="AE187" s="226"/>
      <c r="AF187" s="226"/>
      <c r="AG187" s="226"/>
    </row>
    <row r="188" spans="2:33" s="269" customFormat="1" ht="13.5" thickBot="1" x14ac:dyDescent="0.25">
      <c r="B188" s="270"/>
      <c r="C188" s="271" t="s">
        <v>936</v>
      </c>
      <c r="D188" s="187"/>
      <c r="E188" s="187"/>
      <c r="F188" s="187"/>
      <c r="G188" s="187"/>
      <c r="H188" s="187"/>
      <c r="I188" s="187"/>
      <c r="J188" s="187"/>
      <c r="K188" s="187"/>
      <c r="L188" s="187"/>
      <c r="M188" s="188"/>
      <c r="O188" s="274"/>
      <c r="P188" s="274"/>
      <c r="Q188" s="274"/>
      <c r="R188" s="274"/>
      <c r="S188" s="274"/>
      <c r="T188" s="274"/>
      <c r="U188" s="274"/>
      <c r="V188" s="274"/>
      <c r="W188" s="274"/>
      <c r="X188" s="274"/>
      <c r="Y188" s="274"/>
      <c r="Z188" s="274"/>
      <c r="AA188" s="274"/>
      <c r="AB188" s="274"/>
      <c r="AC188" s="274"/>
      <c r="AD188" s="274"/>
      <c r="AE188" s="274"/>
      <c r="AF188" s="274"/>
      <c r="AG188" s="274"/>
    </row>
    <row r="189" spans="2:33" s="269" customFormat="1" ht="13.5" customHeight="1" thickBot="1" x14ac:dyDescent="0.25">
      <c r="B189" s="608"/>
      <c r="C189" s="366"/>
      <c r="D189" s="610" t="s">
        <v>937</v>
      </c>
      <c r="E189" s="367" t="s">
        <v>938</v>
      </c>
      <c r="F189" s="616" t="s">
        <v>783</v>
      </c>
      <c r="G189" s="617"/>
      <c r="H189" s="617"/>
      <c r="I189" s="617"/>
      <c r="J189" s="618"/>
      <c r="K189" s="386" t="s">
        <v>517</v>
      </c>
      <c r="L189" s="386" t="s">
        <v>838</v>
      </c>
      <c r="M189" s="387" t="s">
        <v>784</v>
      </c>
      <c r="O189" s="232"/>
      <c r="P189" s="232"/>
      <c r="Q189" s="232"/>
      <c r="R189" s="232"/>
      <c r="S189" s="232"/>
      <c r="T189" s="232"/>
      <c r="U189" s="232"/>
      <c r="V189" s="232"/>
      <c r="W189" s="232"/>
      <c r="X189" s="232"/>
      <c r="Y189" s="232"/>
      <c r="Z189" s="232"/>
      <c r="AA189" s="614"/>
      <c r="AB189" s="274"/>
      <c r="AC189" s="274"/>
      <c r="AD189" s="274"/>
      <c r="AE189" s="274"/>
      <c r="AF189" s="274"/>
      <c r="AG189" s="274"/>
    </row>
    <row r="190" spans="2:33" s="269" customFormat="1" ht="13.5" thickBot="1" x14ac:dyDescent="0.25">
      <c r="B190" s="609"/>
      <c r="C190" s="276"/>
      <c r="D190" s="611"/>
      <c r="E190" s="278"/>
      <c r="F190" s="279" t="s">
        <v>785</v>
      </c>
      <c r="G190" s="388" t="s">
        <v>786</v>
      </c>
      <c r="H190" s="389" t="s">
        <v>787</v>
      </c>
      <c r="I190" s="389" t="s">
        <v>788</v>
      </c>
      <c r="J190" s="389" t="s">
        <v>789</v>
      </c>
      <c r="K190" s="277"/>
      <c r="L190" s="277"/>
      <c r="M190" s="370"/>
      <c r="O190" s="335"/>
      <c r="P190" s="335"/>
      <c r="Q190" s="335"/>
      <c r="R190" s="335"/>
      <c r="S190" s="335"/>
      <c r="T190" s="335"/>
      <c r="U190" s="335"/>
      <c r="V190" s="335"/>
      <c r="W190" s="335"/>
      <c r="X190" s="335"/>
      <c r="Y190" s="335"/>
      <c r="Z190" s="335"/>
      <c r="AA190" s="614"/>
      <c r="AB190" s="274"/>
      <c r="AC190" s="274"/>
      <c r="AD190" s="274"/>
      <c r="AE190" s="274"/>
      <c r="AF190" s="274"/>
      <c r="AG190" s="274"/>
    </row>
    <row r="191" spans="2:33" s="269" customFormat="1" outlineLevel="1" x14ac:dyDescent="0.2">
      <c r="B191" s="337"/>
      <c r="C191" s="339"/>
      <c r="D191" s="321" t="s">
        <v>939</v>
      </c>
      <c r="E191" s="390"/>
      <c r="F191" s="339"/>
      <c r="G191" s="340" t="str">
        <f>+IF($F191&lt;&gt;"",HLOOKUP($F191,$N$8:$Z$8,2,FALSE),"")</f>
        <v/>
      </c>
      <c r="H191" s="339"/>
      <c r="I191" s="340" t="str">
        <f>+IF($H191&lt;&gt;"",HLOOKUP($H191,$N$8:$Z$8,2,FALSE),"")</f>
        <v/>
      </c>
      <c r="J191" s="339" t="str">
        <f>+IF($H191&lt;&gt;"",$H191-$F191+1,"")</f>
        <v/>
      </c>
      <c r="K191" s="339"/>
      <c r="L191" s="339"/>
      <c r="M191" s="341"/>
      <c r="O191" s="200"/>
      <c r="P191" s="200"/>
      <c r="Q191" s="200"/>
      <c r="R191" s="200"/>
      <c r="S191" s="200"/>
      <c r="T191" s="200"/>
      <c r="U191" s="200"/>
      <c r="V191" s="200"/>
      <c r="W191" s="200"/>
      <c r="X191" s="200"/>
      <c r="Y191" s="200"/>
      <c r="Z191" s="200"/>
      <c r="AA191" s="211"/>
      <c r="AB191" s="274"/>
      <c r="AC191" s="274"/>
      <c r="AD191" s="274"/>
      <c r="AE191" s="274"/>
      <c r="AF191" s="274"/>
      <c r="AG191" s="274"/>
    </row>
    <row r="192" spans="2:33" s="269" customFormat="1" outlineLevel="1" x14ac:dyDescent="0.2">
      <c r="B192" s="283"/>
      <c r="C192" s="284"/>
      <c r="D192" s="343" t="s">
        <v>939</v>
      </c>
      <c r="E192" s="285">
        <v>0</v>
      </c>
      <c r="F192" s="241">
        <v>1</v>
      </c>
      <c r="G192" s="286">
        <f>+IF($F192&lt;&gt;"",HLOOKUP($F192,$O$5:$AL$6,2,FALSE),"")</f>
        <v>44197</v>
      </c>
      <c r="H192" s="241">
        <v>24</v>
      </c>
      <c r="I192" s="286">
        <f>+IF($H192&lt;&gt;"",HLOOKUP($H192,$O$5:$AL$6,2,FALSE),"")</f>
        <v>44896</v>
      </c>
      <c r="J192" s="241">
        <f>+IF($H192&lt;&gt;"",$H192-$F192+1,"")</f>
        <v>24</v>
      </c>
      <c r="K192" s="287">
        <v>0</v>
      </c>
      <c r="L192" s="287">
        <v>1</v>
      </c>
      <c r="M192" s="288">
        <f>E192*K192*L192</f>
        <v>0</v>
      </c>
      <c r="O192" s="200"/>
      <c r="P192" s="200"/>
      <c r="Q192" s="200"/>
      <c r="R192" s="200"/>
      <c r="S192" s="200"/>
      <c r="T192" s="200"/>
      <c r="U192" s="200"/>
      <c r="V192" s="200"/>
      <c r="W192" s="200"/>
      <c r="X192" s="200"/>
      <c r="Y192" s="200"/>
      <c r="Z192" s="200"/>
      <c r="AA192" s="211"/>
      <c r="AB192" s="274"/>
      <c r="AC192" s="274"/>
      <c r="AD192" s="274"/>
      <c r="AE192" s="274"/>
      <c r="AF192" s="274"/>
      <c r="AG192" s="274"/>
    </row>
    <row r="193" spans="2:33" s="269" customFormat="1" outlineLevel="1" x14ac:dyDescent="0.2">
      <c r="B193" s="283"/>
      <c r="C193" s="284"/>
      <c r="D193" s="343" t="s">
        <v>940</v>
      </c>
      <c r="E193" s="285">
        <v>1000000</v>
      </c>
      <c r="F193" s="241">
        <v>1</v>
      </c>
      <c r="G193" s="286">
        <f>+IF($F193&lt;&gt;"",HLOOKUP($F193,$O$5:$AL$6,2,FALSE),"")</f>
        <v>44197</v>
      </c>
      <c r="H193" s="241">
        <v>24</v>
      </c>
      <c r="I193" s="286">
        <f>+IF($H193&lt;&gt;"",HLOOKUP($H193,$O$5:$AL$6,2,FALSE),"")</f>
        <v>44896</v>
      </c>
      <c r="J193" s="241">
        <f>+IF($H193&lt;&gt;"",$H193-$F193+1,"")</f>
        <v>24</v>
      </c>
      <c r="K193" s="287">
        <v>0</v>
      </c>
      <c r="L193" s="287">
        <v>1</v>
      </c>
      <c r="M193" s="288">
        <f>E193*K193*L193</f>
        <v>0</v>
      </c>
      <c r="O193" s="200"/>
      <c r="P193" s="200"/>
      <c r="Q193" s="200"/>
      <c r="R193" s="200"/>
      <c r="S193" s="200"/>
      <c r="T193" s="200"/>
      <c r="U193" s="200"/>
      <c r="V193" s="200"/>
      <c r="W193" s="200"/>
      <c r="X193" s="200"/>
      <c r="Y193" s="200"/>
      <c r="Z193" s="200"/>
      <c r="AA193" s="211"/>
      <c r="AB193" s="274"/>
      <c r="AC193" s="274"/>
      <c r="AD193" s="274"/>
      <c r="AE193" s="274"/>
      <c r="AF193" s="274"/>
      <c r="AG193" s="274"/>
    </row>
    <row r="194" spans="2:33" s="269" customFormat="1" outlineLevel="1" x14ac:dyDescent="0.2">
      <c r="B194" s="283"/>
      <c r="C194" s="284"/>
      <c r="D194" s="324" t="s">
        <v>941</v>
      </c>
      <c r="E194" s="285"/>
      <c r="F194" s="241"/>
      <c r="G194" s="286"/>
      <c r="H194" s="241"/>
      <c r="I194" s="286"/>
      <c r="J194" s="241"/>
      <c r="K194" s="287"/>
      <c r="L194" s="287"/>
      <c r="M194" s="288">
        <f t="shared" ref="M194:M207" si="51">E194*J194/1*K194*L194</f>
        <v>0</v>
      </c>
      <c r="O194" s="200"/>
      <c r="P194" s="200"/>
      <c r="Q194" s="200"/>
      <c r="R194" s="200"/>
      <c r="S194" s="200"/>
      <c r="T194" s="200"/>
      <c r="U194" s="200"/>
      <c r="V194" s="200"/>
      <c r="W194" s="200"/>
      <c r="X194" s="200"/>
      <c r="Y194" s="200"/>
      <c r="Z194" s="200"/>
      <c r="AA194" s="211"/>
      <c r="AB194" s="274"/>
      <c r="AC194" s="274"/>
      <c r="AD194" s="274"/>
      <c r="AE194" s="274"/>
      <c r="AF194" s="274"/>
      <c r="AG194" s="274"/>
    </row>
    <row r="195" spans="2:33" s="269" customFormat="1" outlineLevel="1" x14ac:dyDescent="0.2">
      <c r="B195" s="283"/>
      <c r="C195" s="284"/>
      <c r="D195" s="343" t="s">
        <v>942</v>
      </c>
      <c r="E195" s="285">
        <v>1800000</v>
      </c>
      <c r="F195" s="241">
        <v>1</v>
      </c>
      <c r="G195" s="286">
        <f t="shared" ref="G195:G203" si="52">+IF($F195&lt;&gt;"",HLOOKUP($F195,$O$5:$AL$6,2,FALSE),"")</f>
        <v>44197</v>
      </c>
      <c r="H195" s="241">
        <v>24</v>
      </c>
      <c r="I195" s="286">
        <f t="shared" ref="I195:I203" si="53">+IF($H195&lt;&gt;"",HLOOKUP($H195,$O$5:$AL$6,2,FALSE),"")</f>
        <v>44896</v>
      </c>
      <c r="J195" s="241">
        <f t="shared" ref="J195:J203" si="54">+IF($H195&lt;&gt;"",$H195-$F195+1,"")</f>
        <v>24</v>
      </c>
      <c r="K195" s="287">
        <v>0</v>
      </c>
      <c r="L195" s="287">
        <v>1</v>
      </c>
      <c r="M195" s="288">
        <f t="shared" ref="M195:M203" si="55">E195*K195*L195</f>
        <v>0</v>
      </c>
      <c r="O195" s="200"/>
      <c r="P195" s="200"/>
      <c r="Q195" s="200"/>
      <c r="R195" s="200"/>
      <c r="S195" s="200"/>
      <c r="T195" s="200"/>
      <c r="U195" s="200"/>
      <c r="V195" s="200"/>
      <c r="W195" s="200"/>
      <c r="X195" s="200"/>
      <c r="Y195" s="200"/>
      <c r="Z195" s="200"/>
      <c r="AA195" s="211"/>
      <c r="AB195" s="274"/>
      <c r="AC195" s="274"/>
      <c r="AD195" s="274"/>
      <c r="AE195" s="274"/>
      <c r="AF195" s="274"/>
      <c r="AG195" s="274"/>
    </row>
    <row r="196" spans="2:33" s="269" customFormat="1" outlineLevel="1" x14ac:dyDescent="0.2">
      <c r="B196" s="283"/>
      <c r="C196" s="284"/>
      <c r="D196" s="343" t="s">
        <v>943</v>
      </c>
      <c r="E196" s="285">
        <v>1400000</v>
      </c>
      <c r="F196" s="241">
        <v>1</v>
      </c>
      <c r="G196" s="286">
        <f t="shared" si="52"/>
        <v>44197</v>
      </c>
      <c r="H196" s="241">
        <v>24</v>
      </c>
      <c r="I196" s="286">
        <f t="shared" si="53"/>
        <v>44896</v>
      </c>
      <c r="J196" s="241">
        <f t="shared" si="54"/>
        <v>24</v>
      </c>
      <c r="K196" s="287">
        <v>0</v>
      </c>
      <c r="L196" s="287">
        <v>1</v>
      </c>
      <c r="M196" s="288">
        <f t="shared" si="55"/>
        <v>0</v>
      </c>
      <c r="O196" s="200"/>
      <c r="P196" s="200"/>
      <c r="Q196" s="200"/>
      <c r="R196" s="200"/>
      <c r="S196" s="200"/>
      <c r="T196" s="200"/>
      <c r="U196" s="200"/>
      <c r="V196" s="200"/>
      <c r="W196" s="200"/>
      <c r="X196" s="200"/>
      <c r="Y196" s="200"/>
      <c r="Z196" s="200"/>
      <c r="AA196" s="211"/>
      <c r="AB196" s="274"/>
      <c r="AC196" s="274"/>
      <c r="AD196" s="274"/>
      <c r="AE196" s="274"/>
      <c r="AF196" s="274"/>
      <c r="AG196" s="274"/>
    </row>
    <row r="197" spans="2:33" s="269" customFormat="1" outlineLevel="1" x14ac:dyDescent="0.2">
      <c r="B197" s="283"/>
      <c r="C197" s="284"/>
      <c r="D197" s="343" t="s">
        <v>944</v>
      </c>
      <c r="E197" s="285">
        <v>900000</v>
      </c>
      <c r="F197" s="241">
        <v>1</v>
      </c>
      <c r="G197" s="286">
        <f t="shared" si="52"/>
        <v>44197</v>
      </c>
      <c r="H197" s="241">
        <v>24</v>
      </c>
      <c r="I197" s="286">
        <f t="shared" si="53"/>
        <v>44896</v>
      </c>
      <c r="J197" s="241">
        <f t="shared" si="54"/>
        <v>24</v>
      </c>
      <c r="K197" s="287">
        <v>0</v>
      </c>
      <c r="L197" s="287">
        <v>0</v>
      </c>
      <c r="M197" s="288">
        <f t="shared" si="55"/>
        <v>0</v>
      </c>
      <c r="O197" s="200"/>
      <c r="P197" s="200"/>
      <c r="Q197" s="200"/>
      <c r="R197" s="200"/>
      <c r="S197" s="200"/>
      <c r="T197" s="200"/>
      <c r="U197" s="200"/>
      <c r="V197" s="200"/>
      <c r="W197" s="200"/>
      <c r="X197" s="200"/>
      <c r="Y197" s="200"/>
      <c r="Z197" s="200"/>
      <c r="AA197" s="211"/>
      <c r="AB197" s="274"/>
      <c r="AC197" s="274"/>
      <c r="AD197" s="274"/>
      <c r="AE197" s="274"/>
      <c r="AF197" s="274"/>
      <c r="AG197" s="274"/>
    </row>
    <row r="198" spans="2:33" s="269" customFormat="1" outlineLevel="1" x14ac:dyDescent="0.2">
      <c r="B198" s="283"/>
      <c r="C198" s="284"/>
      <c r="D198" s="343" t="s">
        <v>945</v>
      </c>
      <c r="E198" s="285">
        <v>900000</v>
      </c>
      <c r="F198" s="241">
        <v>1</v>
      </c>
      <c r="G198" s="286">
        <f t="shared" si="52"/>
        <v>44197</v>
      </c>
      <c r="H198" s="241">
        <v>24</v>
      </c>
      <c r="I198" s="286">
        <f t="shared" si="53"/>
        <v>44896</v>
      </c>
      <c r="J198" s="241">
        <f t="shared" si="54"/>
        <v>24</v>
      </c>
      <c r="K198" s="287">
        <v>0</v>
      </c>
      <c r="L198" s="287">
        <v>1</v>
      </c>
      <c r="M198" s="288">
        <f t="shared" si="55"/>
        <v>0</v>
      </c>
      <c r="O198" s="200"/>
      <c r="P198" s="200"/>
      <c r="Q198" s="200"/>
      <c r="R198" s="200"/>
      <c r="S198" s="200"/>
      <c r="T198" s="200"/>
      <c r="U198" s="200"/>
      <c r="V198" s="200"/>
      <c r="W198" s="200"/>
      <c r="X198" s="200"/>
      <c r="Y198" s="200"/>
      <c r="Z198" s="200"/>
      <c r="AA198" s="211"/>
      <c r="AB198" s="274"/>
      <c r="AC198" s="274"/>
      <c r="AD198" s="274"/>
      <c r="AE198" s="274"/>
      <c r="AF198" s="274"/>
      <c r="AG198" s="274"/>
    </row>
    <row r="199" spans="2:33" s="269" customFormat="1" outlineLevel="1" x14ac:dyDescent="0.2">
      <c r="B199" s="283"/>
      <c r="C199" s="284"/>
      <c r="D199" s="343" t="s">
        <v>946</v>
      </c>
      <c r="E199" s="285">
        <v>700000</v>
      </c>
      <c r="F199" s="241">
        <v>1</v>
      </c>
      <c r="G199" s="286">
        <f t="shared" si="52"/>
        <v>44197</v>
      </c>
      <c r="H199" s="241">
        <v>24</v>
      </c>
      <c r="I199" s="286">
        <f t="shared" si="53"/>
        <v>44896</v>
      </c>
      <c r="J199" s="241">
        <f t="shared" si="54"/>
        <v>24</v>
      </c>
      <c r="K199" s="287">
        <v>0</v>
      </c>
      <c r="L199" s="287">
        <v>1</v>
      </c>
      <c r="M199" s="288">
        <f t="shared" si="55"/>
        <v>0</v>
      </c>
      <c r="O199" s="200"/>
      <c r="P199" s="200"/>
      <c r="Q199" s="200"/>
      <c r="R199" s="200"/>
      <c r="S199" s="200"/>
      <c r="T199" s="200"/>
      <c r="U199" s="200"/>
      <c r="V199" s="200"/>
      <c r="W199" s="200"/>
      <c r="X199" s="200"/>
      <c r="Y199" s="200"/>
      <c r="Z199" s="200"/>
      <c r="AA199" s="211"/>
      <c r="AB199" s="274"/>
      <c r="AC199" s="274"/>
      <c r="AD199" s="274"/>
      <c r="AE199" s="274"/>
      <c r="AF199" s="274"/>
      <c r="AG199" s="274"/>
    </row>
    <row r="200" spans="2:33" s="269" customFormat="1" outlineLevel="1" x14ac:dyDescent="0.2">
      <c r="B200" s="283"/>
      <c r="C200" s="284"/>
      <c r="D200" s="343" t="s">
        <v>947</v>
      </c>
      <c r="E200" s="285">
        <v>0</v>
      </c>
      <c r="F200" s="241">
        <v>1</v>
      </c>
      <c r="G200" s="286">
        <f t="shared" si="52"/>
        <v>44197</v>
      </c>
      <c r="H200" s="241">
        <v>24</v>
      </c>
      <c r="I200" s="286">
        <f t="shared" si="53"/>
        <v>44896</v>
      </c>
      <c r="J200" s="241">
        <f t="shared" si="54"/>
        <v>24</v>
      </c>
      <c r="K200" s="287">
        <v>0</v>
      </c>
      <c r="L200" s="287">
        <v>1</v>
      </c>
      <c r="M200" s="288">
        <f t="shared" si="55"/>
        <v>0</v>
      </c>
      <c r="N200" s="175"/>
      <c r="O200" s="200"/>
      <c r="P200" s="200"/>
      <c r="Q200" s="200"/>
      <c r="R200" s="200"/>
      <c r="S200" s="200"/>
      <c r="T200" s="200"/>
      <c r="U200" s="200"/>
      <c r="V200" s="200"/>
      <c r="W200" s="200"/>
      <c r="X200" s="200"/>
      <c r="Y200" s="200"/>
      <c r="Z200" s="200"/>
      <c r="AA200" s="211"/>
      <c r="AB200" s="274"/>
      <c r="AC200" s="274"/>
      <c r="AD200" s="274"/>
      <c r="AE200" s="274"/>
      <c r="AF200" s="274"/>
      <c r="AG200" s="274"/>
    </row>
    <row r="201" spans="2:33" s="269" customFormat="1" outlineLevel="1" x14ac:dyDescent="0.2">
      <c r="B201" s="283"/>
      <c r="C201" s="284"/>
      <c r="D201" s="343" t="s">
        <v>948</v>
      </c>
      <c r="E201" s="285">
        <v>0</v>
      </c>
      <c r="F201" s="241">
        <v>1</v>
      </c>
      <c r="G201" s="286">
        <f t="shared" si="52"/>
        <v>44197</v>
      </c>
      <c r="H201" s="241">
        <v>24</v>
      </c>
      <c r="I201" s="286">
        <f t="shared" si="53"/>
        <v>44896</v>
      </c>
      <c r="J201" s="241">
        <f t="shared" si="54"/>
        <v>24</v>
      </c>
      <c r="K201" s="287">
        <v>0</v>
      </c>
      <c r="L201" s="287">
        <v>1</v>
      </c>
      <c r="M201" s="288">
        <f t="shared" si="55"/>
        <v>0</v>
      </c>
      <c r="N201" s="175"/>
      <c r="O201" s="200"/>
      <c r="P201" s="200"/>
      <c r="Q201" s="200"/>
      <c r="R201" s="200"/>
      <c r="S201" s="200"/>
      <c r="T201" s="200"/>
      <c r="U201" s="200"/>
      <c r="V201" s="200"/>
      <c r="W201" s="200"/>
      <c r="X201" s="200"/>
      <c r="Y201" s="200"/>
      <c r="Z201" s="200"/>
      <c r="AA201" s="211"/>
      <c r="AB201" s="274"/>
      <c r="AC201" s="274"/>
      <c r="AD201" s="274"/>
      <c r="AE201" s="274"/>
      <c r="AF201" s="274"/>
      <c r="AG201" s="274"/>
    </row>
    <row r="202" spans="2:33" s="269" customFormat="1" outlineLevel="1" x14ac:dyDescent="0.2">
      <c r="B202" s="283"/>
      <c r="C202" s="284"/>
      <c r="D202" s="343" t="s">
        <v>949</v>
      </c>
      <c r="E202" s="285">
        <v>0</v>
      </c>
      <c r="F202" s="241">
        <v>1</v>
      </c>
      <c r="G202" s="286">
        <f t="shared" si="52"/>
        <v>44197</v>
      </c>
      <c r="H202" s="241">
        <v>24</v>
      </c>
      <c r="I202" s="286">
        <f t="shared" si="53"/>
        <v>44896</v>
      </c>
      <c r="J202" s="241">
        <f t="shared" si="54"/>
        <v>24</v>
      </c>
      <c r="K202" s="287">
        <v>0</v>
      </c>
      <c r="L202" s="287">
        <v>1</v>
      </c>
      <c r="M202" s="288">
        <f t="shared" si="55"/>
        <v>0</v>
      </c>
      <c r="N202" s="175"/>
      <c r="O202" s="200"/>
      <c r="P202" s="200"/>
      <c r="Q202" s="200"/>
      <c r="R202" s="200"/>
      <c r="S202" s="200"/>
      <c r="T202" s="200"/>
      <c r="U202" s="200"/>
      <c r="V202" s="200"/>
      <c r="W202" s="200"/>
      <c r="X202" s="200"/>
      <c r="Y202" s="200"/>
      <c r="Z202" s="200"/>
      <c r="AA202" s="211"/>
      <c r="AB202" s="274"/>
      <c r="AC202" s="274"/>
      <c r="AD202" s="274"/>
      <c r="AE202" s="274"/>
      <c r="AF202" s="274"/>
      <c r="AG202" s="274"/>
    </row>
    <row r="203" spans="2:33" s="269" customFormat="1" outlineLevel="1" x14ac:dyDescent="0.2">
      <c r="B203" s="283"/>
      <c r="C203" s="284"/>
      <c r="D203" s="343" t="s">
        <v>866</v>
      </c>
      <c r="E203" s="285">
        <v>0</v>
      </c>
      <c r="F203" s="241">
        <v>1</v>
      </c>
      <c r="G203" s="286">
        <f t="shared" si="52"/>
        <v>44197</v>
      </c>
      <c r="H203" s="241">
        <v>24</v>
      </c>
      <c r="I203" s="286">
        <f t="shared" si="53"/>
        <v>44896</v>
      </c>
      <c r="J203" s="241">
        <f t="shared" si="54"/>
        <v>24</v>
      </c>
      <c r="K203" s="287">
        <v>0</v>
      </c>
      <c r="L203" s="287">
        <v>1</v>
      </c>
      <c r="M203" s="288">
        <f t="shared" si="55"/>
        <v>0</v>
      </c>
      <c r="N203" s="175"/>
      <c r="O203" s="200"/>
      <c r="P203" s="200"/>
      <c r="Q203" s="200"/>
      <c r="R203" s="200"/>
      <c r="S203" s="200"/>
      <c r="T203" s="200"/>
      <c r="U203" s="200"/>
      <c r="V203" s="200"/>
      <c r="W203" s="200"/>
      <c r="X203" s="200"/>
      <c r="Y203" s="200"/>
      <c r="Z203" s="200"/>
      <c r="AA203" s="211"/>
      <c r="AB203" s="274"/>
      <c r="AC203" s="274"/>
      <c r="AD203" s="274"/>
      <c r="AE203" s="274"/>
      <c r="AF203" s="274"/>
      <c r="AG203" s="274"/>
    </row>
    <row r="204" spans="2:33" s="269" customFormat="1" outlineLevel="1" x14ac:dyDescent="0.2">
      <c r="B204" s="283"/>
      <c r="C204" s="284"/>
      <c r="D204" s="324" t="s">
        <v>950</v>
      </c>
      <c r="E204" s="285"/>
      <c r="F204" s="241"/>
      <c r="G204" s="286"/>
      <c r="H204" s="241"/>
      <c r="I204" s="286"/>
      <c r="J204" s="241"/>
      <c r="K204" s="287"/>
      <c r="L204" s="287"/>
      <c r="M204" s="288"/>
      <c r="N204" s="175"/>
      <c r="O204" s="200"/>
      <c r="P204" s="200"/>
      <c r="Q204" s="200"/>
      <c r="R204" s="200"/>
      <c r="S204" s="200"/>
      <c r="T204" s="200"/>
      <c r="U204" s="200"/>
      <c r="V204" s="200"/>
      <c r="W204" s="200"/>
      <c r="X204" s="200"/>
      <c r="Y204" s="200"/>
      <c r="Z204" s="200"/>
      <c r="AA204" s="211"/>
      <c r="AB204" s="274"/>
      <c r="AC204" s="274"/>
      <c r="AD204" s="274"/>
      <c r="AE204" s="274"/>
      <c r="AF204" s="274"/>
      <c r="AG204" s="274"/>
    </row>
    <row r="205" spans="2:33" s="269" customFormat="1" outlineLevel="1" x14ac:dyDescent="0.2">
      <c r="B205" s="283"/>
      <c r="C205" s="284"/>
      <c r="D205" s="343" t="s">
        <v>951</v>
      </c>
      <c r="E205" s="285">
        <v>120000</v>
      </c>
      <c r="F205" s="241">
        <v>1</v>
      </c>
      <c r="G205" s="286">
        <f t="shared" ref="G205:G207" si="56">+IF($F205&lt;&gt;"",HLOOKUP($F205,$O$5:$AL$6,2,FALSE),"")</f>
        <v>44197</v>
      </c>
      <c r="H205" s="241">
        <v>24</v>
      </c>
      <c r="I205" s="286">
        <f t="shared" ref="I205:I207" si="57">+IF($H205&lt;&gt;"",HLOOKUP($H205,$O$5:$AL$6,2,FALSE),"")</f>
        <v>44896</v>
      </c>
      <c r="J205" s="241">
        <f>+IF($H205&lt;&gt;"",$H205-$F205+1,"")</f>
        <v>24</v>
      </c>
      <c r="K205" s="287">
        <v>0</v>
      </c>
      <c r="L205" s="287">
        <v>1</v>
      </c>
      <c r="M205" s="288">
        <f>E205*J205*K205*L205</f>
        <v>0</v>
      </c>
      <c r="N205" s="175"/>
      <c r="O205" s="200"/>
      <c r="P205" s="200"/>
      <c r="Q205" s="200"/>
      <c r="R205" s="200"/>
      <c r="S205" s="200"/>
      <c r="T205" s="200"/>
      <c r="U205" s="200"/>
      <c r="V205" s="200"/>
      <c r="W205" s="200"/>
      <c r="X205" s="200"/>
      <c r="Y205" s="200"/>
      <c r="Z205" s="200"/>
      <c r="AA205" s="211"/>
      <c r="AB205" s="274"/>
      <c r="AC205" s="274"/>
      <c r="AD205" s="274"/>
      <c r="AE205" s="274"/>
      <c r="AF205" s="274"/>
      <c r="AG205" s="274"/>
    </row>
    <row r="206" spans="2:33" s="269" customFormat="1" outlineLevel="1" x14ac:dyDescent="0.2">
      <c r="B206" s="283"/>
      <c r="C206" s="284"/>
      <c r="D206" s="343" t="s">
        <v>952</v>
      </c>
      <c r="E206" s="285">
        <v>120000</v>
      </c>
      <c r="F206" s="241">
        <v>1</v>
      </c>
      <c r="G206" s="286">
        <f t="shared" si="56"/>
        <v>44197</v>
      </c>
      <c r="H206" s="241">
        <v>24</v>
      </c>
      <c r="I206" s="286">
        <f t="shared" si="57"/>
        <v>44896</v>
      </c>
      <c r="J206" s="241">
        <f>+IF($H206&lt;&gt;"",$H206-$F206+1,"")</f>
        <v>24</v>
      </c>
      <c r="K206" s="287">
        <v>0</v>
      </c>
      <c r="L206" s="287">
        <v>1</v>
      </c>
      <c r="M206" s="288">
        <f t="shared" si="51"/>
        <v>0</v>
      </c>
      <c r="N206" s="175"/>
      <c r="O206" s="200"/>
      <c r="P206" s="200"/>
      <c r="Q206" s="200"/>
      <c r="R206" s="200"/>
      <c r="S206" s="200"/>
      <c r="T206" s="200"/>
      <c r="U206" s="200"/>
      <c r="V206" s="200"/>
      <c r="W206" s="200"/>
      <c r="X206" s="200"/>
      <c r="Y206" s="200"/>
      <c r="Z206" s="200"/>
      <c r="AA206" s="211"/>
      <c r="AB206" s="274"/>
      <c r="AC206" s="274"/>
      <c r="AD206" s="274"/>
      <c r="AE206" s="274"/>
      <c r="AF206" s="274"/>
      <c r="AG206" s="274"/>
    </row>
    <row r="207" spans="2:33" s="269" customFormat="1" outlineLevel="1" x14ac:dyDescent="0.2">
      <c r="B207" s="283"/>
      <c r="C207" s="284"/>
      <c r="D207" s="343" t="s">
        <v>953</v>
      </c>
      <c r="E207" s="285">
        <v>0</v>
      </c>
      <c r="F207" s="241">
        <v>1</v>
      </c>
      <c r="G207" s="286">
        <f t="shared" si="56"/>
        <v>44197</v>
      </c>
      <c r="H207" s="241">
        <v>24</v>
      </c>
      <c r="I207" s="286">
        <f t="shared" si="57"/>
        <v>44896</v>
      </c>
      <c r="J207" s="241">
        <f>+IF($H207&lt;&gt;"",$H207-$F207+1,"")</f>
        <v>24</v>
      </c>
      <c r="K207" s="287">
        <v>0</v>
      </c>
      <c r="L207" s="287">
        <v>1</v>
      </c>
      <c r="M207" s="288">
        <f t="shared" si="51"/>
        <v>0</v>
      </c>
      <c r="N207" s="175"/>
      <c r="O207" s="200"/>
      <c r="P207" s="200"/>
      <c r="Q207" s="200"/>
      <c r="R207" s="200"/>
      <c r="S207" s="200"/>
      <c r="T207" s="200"/>
      <c r="U207" s="200"/>
      <c r="V207" s="200"/>
      <c r="W207" s="200"/>
      <c r="X207" s="200"/>
      <c r="Y207" s="200"/>
      <c r="Z207" s="200"/>
      <c r="AA207" s="211"/>
      <c r="AB207" s="274"/>
      <c r="AC207" s="274"/>
      <c r="AD207" s="274"/>
      <c r="AE207" s="274"/>
      <c r="AF207" s="274"/>
      <c r="AG207" s="274"/>
    </row>
    <row r="208" spans="2:33" s="269" customFormat="1" outlineLevel="1" x14ac:dyDescent="0.2">
      <c r="B208" s="283"/>
      <c r="C208" s="284"/>
      <c r="D208" s="324" t="s">
        <v>954</v>
      </c>
      <c r="E208" s="285"/>
      <c r="F208" s="241"/>
      <c r="G208" s="286"/>
      <c r="H208" s="241"/>
      <c r="I208" s="286"/>
      <c r="J208" s="241"/>
      <c r="K208" s="287"/>
      <c r="L208" s="287"/>
      <c r="M208" s="288"/>
      <c r="N208" s="175"/>
      <c r="O208" s="200"/>
      <c r="P208" s="200"/>
      <c r="Q208" s="200"/>
      <c r="R208" s="200"/>
      <c r="S208" s="200"/>
      <c r="T208" s="200"/>
      <c r="U208" s="200"/>
      <c r="V208" s="200"/>
      <c r="W208" s="200"/>
      <c r="X208" s="200"/>
      <c r="Y208" s="200"/>
      <c r="Z208" s="200"/>
      <c r="AA208" s="211"/>
      <c r="AB208" s="274"/>
      <c r="AC208" s="274"/>
      <c r="AD208" s="274"/>
      <c r="AE208" s="274"/>
      <c r="AF208" s="274"/>
      <c r="AG208" s="274"/>
    </row>
    <row r="209" spans="2:33" s="269" customFormat="1" outlineLevel="1" x14ac:dyDescent="0.2">
      <c r="B209" s="283"/>
      <c r="C209" s="284"/>
      <c r="D209" s="343" t="s">
        <v>955</v>
      </c>
      <c r="E209" s="285">
        <v>5000000</v>
      </c>
      <c r="F209" s="241">
        <v>1</v>
      </c>
      <c r="G209" s="286">
        <f t="shared" ref="G209:G212" si="58">+IF($F209&lt;&gt;"",HLOOKUP($F209,$O$5:$AL$6,2,FALSE),"")</f>
        <v>44197</v>
      </c>
      <c r="H209" s="241">
        <v>24</v>
      </c>
      <c r="I209" s="286">
        <f t="shared" ref="I209:I212" si="59">+IF($H209&lt;&gt;"",HLOOKUP($H209,$O$5:$AL$6,2,FALSE),"")</f>
        <v>44896</v>
      </c>
      <c r="J209" s="241">
        <f t="shared" ref="J209:J216" si="60">+IF($H209&lt;&gt;"",$H209-$F209+1,"")</f>
        <v>24</v>
      </c>
      <c r="K209" s="287">
        <v>0</v>
      </c>
      <c r="L209" s="287">
        <v>1</v>
      </c>
      <c r="M209" s="288">
        <f t="shared" ref="M209:M216" si="61">E209*K209*L209</f>
        <v>0</v>
      </c>
      <c r="N209" s="175"/>
      <c r="O209" s="200"/>
      <c r="P209" s="200"/>
      <c r="Q209" s="200"/>
      <c r="R209" s="200"/>
      <c r="S209" s="200"/>
      <c r="T209" s="200"/>
      <c r="U209" s="200"/>
      <c r="V209" s="200"/>
      <c r="W209" s="200"/>
      <c r="X209" s="200"/>
      <c r="Y209" s="200"/>
      <c r="Z209" s="200"/>
      <c r="AA209" s="211"/>
      <c r="AB209" s="274"/>
      <c r="AC209" s="274"/>
      <c r="AD209" s="274"/>
      <c r="AE209" s="274"/>
      <c r="AF209" s="274"/>
      <c r="AG209" s="274"/>
    </row>
    <row r="210" spans="2:33" s="269" customFormat="1" outlineLevel="1" x14ac:dyDescent="0.2">
      <c r="B210" s="283"/>
      <c r="C210" s="284"/>
      <c r="D210" s="343" t="s">
        <v>883</v>
      </c>
      <c r="E210" s="285">
        <v>0</v>
      </c>
      <c r="F210" s="241">
        <v>1</v>
      </c>
      <c r="G210" s="286">
        <f t="shared" si="58"/>
        <v>44197</v>
      </c>
      <c r="H210" s="241">
        <v>24</v>
      </c>
      <c r="I210" s="286">
        <f t="shared" si="59"/>
        <v>44896</v>
      </c>
      <c r="J210" s="241">
        <f t="shared" si="60"/>
        <v>24</v>
      </c>
      <c r="K210" s="287">
        <v>0</v>
      </c>
      <c r="L210" s="287">
        <v>0</v>
      </c>
      <c r="M210" s="288">
        <f t="shared" si="61"/>
        <v>0</v>
      </c>
      <c r="N210" s="175"/>
      <c r="O210" s="200"/>
      <c r="P210" s="200"/>
      <c r="Q210" s="200"/>
      <c r="R210" s="200"/>
      <c r="S210" s="200"/>
      <c r="T210" s="200"/>
      <c r="U210" s="200"/>
      <c r="V210" s="200"/>
      <c r="W210" s="200"/>
      <c r="X210" s="200"/>
      <c r="Y210" s="200"/>
      <c r="Z210" s="200"/>
      <c r="AA210" s="211"/>
      <c r="AB210" s="274"/>
      <c r="AC210" s="274"/>
      <c r="AD210" s="274"/>
      <c r="AE210" s="274"/>
      <c r="AF210" s="274"/>
      <c r="AG210" s="274"/>
    </row>
    <row r="211" spans="2:33" s="269" customFormat="1" outlineLevel="1" x14ac:dyDescent="0.2">
      <c r="B211" s="283"/>
      <c r="C211" s="284"/>
      <c r="D211" s="343" t="s">
        <v>956</v>
      </c>
      <c r="E211" s="285">
        <v>0</v>
      </c>
      <c r="F211" s="241">
        <v>1</v>
      </c>
      <c r="G211" s="286">
        <f t="shared" si="58"/>
        <v>44197</v>
      </c>
      <c r="H211" s="241">
        <v>24</v>
      </c>
      <c r="I211" s="286">
        <f t="shared" si="59"/>
        <v>44896</v>
      </c>
      <c r="J211" s="241">
        <f t="shared" si="60"/>
        <v>24</v>
      </c>
      <c r="K211" s="287">
        <v>0</v>
      </c>
      <c r="L211" s="287">
        <v>0</v>
      </c>
      <c r="M211" s="288">
        <f t="shared" si="61"/>
        <v>0</v>
      </c>
      <c r="N211" s="175"/>
      <c r="O211" s="200"/>
      <c r="P211" s="200"/>
      <c r="Q211" s="200"/>
      <c r="R211" s="200"/>
      <c r="S211" s="200"/>
      <c r="T211" s="200"/>
      <c r="U211" s="200"/>
      <c r="V211" s="200"/>
      <c r="W211" s="200"/>
      <c r="X211" s="200"/>
      <c r="Y211" s="200"/>
      <c r="Z211" s="200"/>
      <c r="AA211" s="211"/>
      <c r="AB211" s="274"/>
      <c r="AC211" s="274"/>
      <c r="AD211" s="274"/>
      <c r="AE211" s="274"/>
      <c r="AF211" s="274"/>
      <c r="AG211" s="274"/>
    </row>
    <row r="212" spans="2:33" s="269" customFormat="1" outlineLevel="1" x14ac:dyDescent="0.2">
      <c r="B212" s="283"/>
      <c r="C212" s="284"/>
      <c r="D212" s="343" t="s">
        <v>884</v>
      </c>
      <c r="E212" s="285">
        <v>0</v>
      </c>
      <c r="F212" s="241">
        <v>1</v>
      </c>
      <c r="G212" s="286">
        <f t="shared" si="58"/>
        <v>44197</v>
      </c>
      <c r="H212" s="241">
        <v>24</v>
      </c>
      <c r="I212" s="286">
        <f t="shared" si="59"/>
        <v>44896</v>
      </c>
      <c r="J212" s="241">
        <f t="shared" si="60"/>
        <v>24</v>
      </c>
      <c r="K212" s="287">
        <v>0</v>
      </c>
      <c r="L212" s="287">
        <v>0</v>
      </c>
      <c r="M212" s="288">
        <f t="shared" si="61"/>
        <v>0</v>
      </c>
      <c r="N212" s="175"/>
      <c r="O212" s="200"/>
      <c r="P212" s="200"/>
      <c r="Q212" s="200"/>
      <c r="R212" s="200"/>
      <c r="S212" s="200"/>
      <c r="T212" s="200"/>
      <c r="U212" s="200"/>
      <c r="V212" s="200"/>
      <c r="W212" s="200"/>
      <c r="X212" s="200"/>
      <c r="Y212" s="200"/>
      <c r="Z212" s="200"/>
      <c r="AA212" s="211"/>
      <c r="AB212" s="274"/>
      <c r="AC212" s="274"/>
      <c r="AD212" s="274"/>
      <c r="AE212" s="274"/>
      <c r="AF212" s="274"/>
      <c r="AG212" s="274"/>
    </row>
    <row r="213" spans="2:33" s="269" customFormat="1" outlineLevel="1" x14ac:dyDescent="0.2">
      <c r="B213" s="283"/>
      <c r="C213" s="284"/>
      <c r="D213" s="324" t="s">
        <v>957</v>
      </c>
      <c r="E213" s="285"/>
      <c r="F213" s="241"/>
      <c r="G213" s="286"/>
      <c r="H213" s="241"/>
      <c r="I213" s="286"/>
      <c r="J213" s="241"/>
      <c r="K213" s="287"/>
      <c r="L213" s="287"/>
      <c r="M213" s="288"/>
      <c r="N213" s="175"/>
      <c r="O213" s="200"/>
      <c r="P213" s="200"/>
      <c r="Q213" s="200"/>
      <c r="R213" s="200"/>
      <c r="S213" s="200"/>
      <c r="T213" s="200"/>
      <c r="U213" s="200"/>
      <c r="V213" s="200"/>
      <c r="W213" s="200"/>
      <c r="X213" s="200"/>
      <c r="Y213" s="200"/>
      <c r="Z213" s="200"/>
      <c r="AA213" s="211"/>
      <c r="AB213" s="274"/>
      <c r="AC213" s="274"/>
      <c r="AD213" s="274"/>
      <c r="AE213" s="274"/>
      <c r="AF213" s="274"/>
      <c r="AG213" s="274"/>
    </row>
    <row r="214" spans="2:33" s="269" customFormat="1" outlineLevel="1" x14ac:dyDescent="0.2">
      <c r="B214" s="283"/>
      <c r="C214" s="284"/>
      <c r="D214" s="343" t="s">
        <v>508</v>
      </c>
      <c r="E214" s="285">
        <v>0</v>
      </c>
      <c r="F214" s="241">
        <v>1</v>
      </c>
      <c r="G214" s="286">
        <f t="shared" ref="G214:G216" si="62">+IF($F214&lt;&gt;"",HLOOKUP($F214,$O$5:$AL$6,2,FALSE),"")</f>
        <v>44197</v>
      </c>
      <c r="H214" s="241">
        <v>24</v>
      </c>
      <c r="I214" s="286">
        <f t="shared" ref="I214:I216" si="63">+IF($H214&lt;&gt;"",HLOOKUP($H214,$O$5:$AL$6,2,FALSE),"")</f>
        <v>44896</v>
      </c>
      <c r="J214" s="241">
        <f t="shared" si="60"/>
        <v>24</v>
      </c>
      <c r="K214" s="287">
        <v>0</v>
      </c>
      <c r="L214" s="287">
        <v>1</v>
      </c>
      <c r="M214" s="288">
        <f t="shared" si="61"/>
        <v>0</v>
      </c>
      <c r="N214" s="175"/>
      <c r="O214" s="200"/>
      <c r="P214" s="200"/>
      <c r="Q214" s="200"/>
      <c r="R214" s="200"/>
      <c r="S214" s="200"/>
      <c r="T214" s="200"/>
      <c r="U214" s="200"/>
      <c r="V214" s="200"/>
      <c r="W214" s="200"/>
      <c r="X214" s="200"/>
      <c r="Y214" s="200"/>
      <c r="Z214" s="200"/>
      <c r="AA214" s="211"/>
      <c r="AB214" s="274"/>
      <c r="AC214" s="274"/>
      <c r="AD214" s="274"/>
      <c r="AE214" s="274"/>
      <c r="AF214" s="274"/>
      <c r="AG214" s="274"/>
    </row>
    <row r="215" spans="2:33" s="269" customFormat="1" outlineLevel="1" x14ac:dyDescent="0.2">
      <c r="B215" s="283"/>
      <c r="C215" s="284"/>
      <c r="D215" s="343" t="s">
        <v>958</v>
      </c>
      <c r="E215" s="285">
        <v>0</v>
      </c>
      <c r="F215" s="241">
        <v>1</v>
      </c>
      <c r="G215" s="286">
        <f t="shared" si="62"/>
        <v>44197</v>
      </c>
      <c r="H215" s="241">
        <v>24</v>
      </c>
      <c r="I215" s="286">
        <f t="shared" si="63"/>
        <v>44896</v>
      </c>
      <c r="J215" s="241">
        <f t="shared" si="60"/>
        <v>24</v>
      </c>
      <c r="K215" s="287">
        <v>0</v>
      </c>
      <c r="L215" s="287">
        <v>1</v>
      </c>
      <c r="M215" s="288">
        <f t="shared" si="61"/>
        <v>0</v>
      </c>
      <c r="N215" s="175"/>
      <c r="O215" s="200"/>
      <c r="P215" s="200"/>
      <c r="Q215" s="200"/>
      <c r="R215" s="200"/>
      <c r="S215" s="200"/>
      <c r="T215" s="200"/>
      <c r="U215" s="200"/>
      <c r="V215" s="200"/>
      <c r="W215" s="200"/>
      <c r="X215" s="200"/>
      <c r="Y215" s="200"/>
      <c r="Z215" s="200"/>
      <c r="AA215" s="211"/>
      <c r="AB215" s="274"/>
      <c r="AC215" s="274"/>
      <c r="AD215" s="274"/>
      <c r="AE215" s="274"/>
      <c r="AF215" s="274"/>
      <c r="AG215" s="274"/>
    </row>
    <row r="216" spans="2:33" s="269" customFormat="1" ht="13.5" outlineLevel="1" thickBot="1" x14ac:dyDescent="0.25">
      <c r="B216" s="289"/>
      <c r="C216" s="290"/>
      <c r="D216" s="391" t="s">
        <v>888</v>
      </c>
      <c r="E216" s="291">
        <v>0</v>
      </c>
      <c r="F216" s="259">
        <v>1</v>
      </c>
      <c r="G216" s="292">
        <f t="shared" si="62"/>
        <v>44197</v>
      </c>
      <c r="H216" s="259">
        <v>24</v>
      </c>
      <c r="I216" s="292">
        <f t="shared" si="63"/>
        <v>44896</v>
      </c>
      <c r="J216" s="259">
        <f t="shared" si="60"/>
        <v>24</v>
      </c>
      <c r="K216" s="293">
        <v>0</v>
      </c>
      <c r="L216" s="293">
        <v>1</v>
      </c>
      <c r="M216" s="294">
        <f t="shared" si="61"/>
        <v>0</v>
      </c>
      <c r="N216" s="175"/>
      <c r="O216" s="200"/>
      <c r="P216" s="200"/>
      <c r="Q216" s="200"/>
      <c r="R216" s="200"/>
      <c r="S216" s="200"/>
      <c r="T216" s="200"/>
      <c r="U216" s="200"/>
      <c r="V216" s="200"/>
      <c r="W216" s="200"/>
      <c r="X216" s="200"/>
      <c r="Y216" s="200"/>
      <c r="Z216" s="200"/>
      <c r="AA216" s="211"/>
      <c r="AB216" s="274"/>
      <c r="AC216" s="274"/>
      <c r="AD216" s="274"/>
      <c r="AE216" s="274"/>
      <c r="AF216" s="274"/>
      <c r="AG216" s="274"/>
    </row>
    <row r="217" spans="2:33" s="269" customFormat="1" ht="13.5" thickBot="1" x14ac:dyDescent="0.25">
      <c r="E217" s="295"/>
      <c r="I217" s="297" t="s">
        <v>959</v>
      </c>
      <c r="M217" s="298">
        <f>SUM(M191:M216)</f>
        <v>0</v>
      </c>
      <c r="N217" s="272"/>
      <c r="O217" s="273"/>
      <c r="P217" s="273"/>
      <c r="Q217" s="273"/>
      <c r="R217" s="273"/>
      <c r="S217" s="273"/>
      <c r="T217" s="273"/>
      <c r="U217" s="273"/>
      <c r="V217" s="273"/>
      <c r="W217" s="273"/>
      <c r="X217" s="273"/>
      <c r="Y217" s="273"/>
      <c r="Z217" s="273"/>
      <c r="AA217" s="273"/>
      <c r="AB217" s="274"/>
      <c r="AC217" s="274"/>
      <c r="AD217" s="274"/>
      <c r="AE217" s="274"/>
      <c r="AF217" s="274"/>
      <c r="AG217" s="274"/>
    </row>
    <row r="218" spans="2:33" s="269" customFormat="1" ht="13.5" thickBot="1" x14ac:dyDescent="0.25">
      <c r="D218" s="392" t="s">
        <v>960</v>
      </c>
      <c r="E218" s="393"/>
      <c r="F218" s="394">
        <f>+M217/1000000</f>
        <v>0</v>
      </c>
      <c r="N218" s="272"/>
      <c r="O218" s="273"/>
      <c r="P218" s="273"/>
      <c r="Q218" s="273"/>
      <c r="R218" s="273"/>
      <c r="S218" s="273"/>
      <c r="T218" s="273"/>
      <c r="U218" s="273"/>
      <c r="V218" s="273"/>
      <c r="W218" s="273"/>
      <c r="X218" s="273"/>
      <c r="Y218" s="273"/>
      <c r="Z218" s="273"/>
      <c r="AA218" s="274"/>
      <c r="AB218" s="274"/>
      <c r="AC218" s="274"/>
      <c r="AD218" s="274"/>
      <c r="AE218" s="274"/>
      <c r="AF218" s="274"/>
      <c r="AG218" s="274"/>
    </row>
    <row r="219" spans="2:33" s="269" customFormat="1" ht="13.5" thickBot="1" x14ac:dyDescent="0.25">
      <c r="D219" s="395"/>
      <c r="E219" s="393"/>
      <c r="F219" s="396"/>
      <c r="N219" s="272"/>
      <c r="O219" s="273"/>
      <c r="P219" s="273"/>
      <c r="Q219" s="273"/>
      <c r="R219" s="273"/>
      <c r="S219" s="273"/>
      <c r="T219" s="273"/>
      <c r="U219" s="273"/>
      <c r="V219" s="273"/>
      <c r="W219" s="273"/>
      <c r="X219" s="273"/>
      <c r="Y219" s="273"/>
      <c r="Z219" s="273"/>
      <c r="AA219" s="274"/>
      <c r="AB219" s="274"/>
      <c r="AC219" s="274"/>
      <c r="AD219" s="274"/>
      <c r="AE219" s="274"/>
      <c r="AF219" s="274"/>
      <c r="AG219" s="274"/>
    </row>
    <row r="220" spans="2:33" ht="13.5" thickBot="1" x14ac:dyDescent="0.25">
      <c r="B220" s="184"/>
      <c r="C220" s="185" t="s">
        <v>961</v>
      </c>
      <c r="D220" s="186"/>
      <c r="E220" s="186"/>
      <c r="F220" s="186"/>
      <c r="G220" s="186"/>
      <c r="H220" s="186"/>
      <c r="I220" s="186"/>
      <c r="J220" s="186"/>
      <c r="K220" s="186"/>
      <c r="L220" s="187"/>
      <c r="M220" s="188"/>
      <c r="O220" s="226"/>
      <c r="P220" s="226"/>
      <c r="Q220" s="226"/>
      <c r="R220" s="226"/>
      <c r="S220" s="226"/>
      <c r="T220" s="226"/>
      <c r="U220" s="226"/>
      <c r="V220" s="226"/>
      <c r="W220" s="226"/>
      <c r="X220" s="226"/>
      <c r="Y220" s="226"/>
      <c r="Z220" s="226"/>
      <c r="AA220" s="226"/>
      <c r="AB220" s="226"/>
      <c r="AC220" s="226"/>
      <c r="AD220" s="226"/>
      <c r="AE220" s="226"/>
      <c r="AF220" s="226"/>
      <c r="AG220" s="226"/>
    </row>
    <row r="221" spans="2:33" ht="13.5" customHeight="1" thickBot="1" x14ac:dyDescent="0.3">
      <c r="B221" s="619"/>
      <c r="C221" s="327"/>
      <c r="D221" s="621" t="s">
        <v>962</v>
      </c>
      <c r="E221" s="328" t="s">
        <v>837</v>
      </c>
      <c r="F221" s="623" t="s">
        <v>783</v>
      </c>
      <c r="G221" s="624"/>
      <c r="H221" s="624"/>
      <c r="I221" s="624"/>
      <c r="J221" s="625"/>
      <c r="K221" s="329" t="s">
        <v>517</v>
      </c>
      <c r="L221" s="329" t="s">
        <v>838</v>
      </c>
      <c r="M221" s="330" t="s">
        <v>784</v>
      </c>
      <c r="O221" s="232"/>
      <c r="P221" s="232"/>
      <c r="Q221" s="232"/>
      <c r="R221" s="232"/>
      <c r="S221" s="232"/>
      <c r="T221" s="232"/>
      <c r="U221" s="232"/>
      <c r="V221" s="232"/>
      <c r="W221" s="232"/>
      <c r="X221" s="232"/>
      <c r="Y221" s="232"/>
      <c r="Z221" s="232"/>
      <c r="AA221" s="614"/>
      <c r="AB221" s="226"/>
      <c r="AC221" s="226"/>
      <c r="AD221" s="226"/>
      <c r="AE221" s="226"/>
      <c r="AF221" s="226"/>
      <c r="AG221" s="226"/>
    </row>
    <row r="222" spans="2:33" ht="13.5" thickBot="1" x14ac:dyDescent="0.3">
      <c r="B222" s="620"/>
      <c r="C222" s="331"/>
      <c r="D222" s="622"/>
      <c r="E222" s="332"/>
      <c r="F222" s="193" t="s">
        <v>785</v>
      </c>
      <c r="G222" s="193" t="s">
        <v>786</v>
      </c>
      <c r="H222" s="193" t="s">
        <v>787</v>
      </c>
      <c r="I222" s="193" t="s">
        <v>788</v>
      </c>
      <c r="J222" s="193" t="s">
        <v>789</v>
      </c>
      <c r="K222" s="333"/>
      <c r="L222" s="333"/>
      <c r="M222" s="334"/>
      <c r="O222" s="309"/>
      <c r="P222" s="309"/>
      <c r="Q222" s="309"/>
      <c r="R222" s="309"/>
      <c r="S222" s="309"/>
      <c r="T222" s="309"/>
      <c r="U222" s="309"/>
      <c r="V222" s="309"/>
      <c r="W222" s="309"/>
      <c r="X222" s="309"/>
      <c r="Y222" s="309"/>
      <c r="Z222" s="309"/>
      <c r="AA222" s="614"/>
      <c r="AB222" s="226"/>
      <c r="AC222" s="226"/>
      <c r="AD222" s="226"/>
      <c r="AE222" s="226"/>
      <c r="AF222" s="226"/>
      <c r="AG222" s="226"/>
    </row>
    <row r="223" spans="2:33" outlineLevel="1" x14ac:dyDescent="0.2">
      <c r="B223" s="306"/>
      <c r="C223" s="198"/>
      <c r="D223" s="397" t="s">
        <v>963</v>
      </c>
      <c r="E223" s="398">
        <v>5000000</v>
      </c>
      <c r="F223" s="241">
        <v>1</v>
      </c>
      <c r="G223" s="286">
        <f>+IF($F223&lt;&gt;"",HLOOKUP($F223,$O$5:$AL$6,2,FALSE),"")</f>
        <v>44197</v>
      </c>
      <c r="H223" s="241">
        <v>24</v>
      </c>
      <c r="I223" s="286">
        <f>+IF($H223&lt;&gt;"",HLOOKUP($H223,$O$5:$AL$6,2,FALSE),"")</f>
        <v>44896</v>
      </c>
      <c r="J223" s="241">
        <f>+IF($H223&lt;&gt;"",$H223-$F223+1,"")</f>
        <v>24</v>
      </c>
      <c r="K223" s="287">
        <v>1</v>
      </c>
      <c r="L223" s="399">
        <v>1</v>
      </c>
      <c r="M223" s="288">
        <f>E223*K223</f>
        <v>5000000</v>
      </c>
      <c r="O223" s="200"/>
      <c r="P223" s="200"/>
      <c r="Q223" s="200"/>
      <c r="R223" s="200"/>
      <c r="S223" s="200"/>
      <c r="T223" s="200"/>
      <c r="U223" s="200"/>
      <c r="V223" s="200"/>
      <c r="W223" s="200"/>
      <c r="X223" s="200"/>
      <c r="Y223" s="200"/>
      <c r="Z223" s="200"/>
      <c r="AA223" s="211"/>
      <c r="AB223" s="226"/>
      <c r="AC223" s="226"/>
      <c r="AD223" s="226"/>
      <c r="AE223" s="226"/>
      <c r="AF223" s="226"/>
      <c r="AG223" s="226"/>
    </row>
    <row r="224" spans="2:33" outlineLevel="1" x14ac:dyDescent="0.2">
      <c r="B224" s="195"/>
      <c r="C224" s="241"/>
      <c r="D224" s="351" t="s">
        <v>964</v>
      </c>
      <c r="E224" s="311">
        <v>0</v>
      </c>
      <c r="F224" s="241">
        <v>1</v>
      </c>
      <c r="G224" s="286">
        <f t="shared" ref="G224:G228" si="64">+IF($F224&lt;&gt;"",HLOOKUP($F224,$O$5:$AL$6,2,FALSE),"")</f>
        <v>44197</v>
      </c>
      <c r="H224" s="241">
        <v>24</v>
      </c>
      <c r="I224" s="286">
        <f t="shared" ref="I224:I228" si="65">+IF($H224&lt;&gt;"",HLOOKUP($H224,$O$5:$AL$6,2,FALSE),"")</f>
        <v>44896</v>
      </c>
      <c r="J224" s="241">
        <f>+IF($H224&lt;&gt;"",$H224-$F224+1,"")</f>
        <v>24</v>
      </c>
      <c r="K224" s="287">
        <v>0</v>
      </c>
      <c r="L224" s="399">
        <v>1</v>
      </c>
      <c r="M224" s="288">
        <f>E224*K224</f>
        <v>0</v>
      </c>
      <c r="O224" s="200"/>
      <c r="P224" s="200"/>
      <c r="Q224" s="200"/>
      <c r="R224" s="200"/>
      <c r="S224" s="200"/>
      <c r="T224" s="200"/>
      <c r="U224" s="200"/>
      <c r="V224" s="200"/>
      <c r="W224" s="200"/>
      <c r="X224" s="200"/>
      <c r="Y224" s="200"/>
      <c r="Z224" s="200"/>
      <c r="AA224" s="211"/>
      <c r="AB224" s="226"/>
      <c r="AC224" s="226"/>
      <c r="AD224" s="226"/>
      <c r="AE224" s="226"/>
      <c r="AF224" s="226"/>
      <c r="AG224" s="226"/>
    </row>
    <row r="225" spans="2:33" outlineLevel="1" x14ac:dyDescent="0.2">
      <c r="B225" s="195"/>
      <c r="C225" s="241"/>
      <c r="D225" s="351" t="s">
        <v>965</v>
      </c>
      <c r="E225" s="311">
        <v>0</v>
      </c>
      <c r="F225" s="241">
        <v>1</v>
      </c>
      <c r="G225" s="286">
        <f t="shared" si="64"/>
        <v>44197</v>
      </c>
      <c r="H225" s="241">
        <v>24</v>
      </c>
      <c r="I225" s="286">
        <f t="shared" si="65"/>
        <v>44896</v>
      </c>
      <c r="J225" s="241">
        <f>+IF($H225&lt;&gt;"",$H225-$F225+1,"")</f>
        <v>24</v>
      </c>
      <c r="K225" s="287">
        <v>0</v>
      </c>
      <c r="L225" s="399">
        <v>1</v>
      </c>
      <c r="M225" s="288">
        <f t="shared" ref="M225:M227" si="66">E225*K225</f>
        <v>0</v>
      </c>
      <c r="O225" s="200"/>
      <c r="P225" s="200"/>
      <c r="Q225" s="200"/>
      <c r="R225" s="200"/>
      <c r="S225" s="200"/>
      <c r="T225" s="200"/>
      <c r="U225" s="200"/>
      <c r="V225" s="200"/>
      <c r="W225" s="200"/>
      <c r="X225" s="200"/>
      <c r="Y225" s="200"/>
      <c r="Z225" s="200"/>
      <c r="AA225" s="211"/>
      <c r="AB225" s="226"/>
      <c r="AC225" s="226"/>
      <c r="AD225" s="226"/>
      <c r="AE225" s="226"/>
      <c r="AF225" s="226"/>
      <c r="AG225" s="226"/>
    </row>
    <row r="226" spans="2:33" outlineLevel="1" x14ac:dyDescent="0.2">
      <c r="B226" s="195"/>
      <c r="C226" s="241"/>
      <c r="D226" s="351" t="s">
        <v>966</v>
      </c>
      <c r="E226" s="311">
        <v>0</v>
      </c>
      <c r="F226" s="241">
        <v>1</v>
      </c>
      <c r="G226" s="286">
        <f t="shared" si="64"/>
        <v>44197</v>
      </c>
      <c r="H226" s="241">
        <v>24</v>
      </c>
      <c r="I226" s="286">
        <f t="shared" si="65"/>
        <v>44896</v>
      </c>
      <c r="J226" s="241">
        <f t="shared" ref="J226:J227" si="67">+IF($H226&lt;&gt;"",$H226-$F226+1,"")</f>
        <v>24</v>
      </c>
      <c r="K226" s="287">
        <v>0</v>
      </c>
      <c r="L226" s="399">
        <v>1</v>
      </c>
      <c r="M226" s="288">
        <f t="shared" si="66"/>
        <v>0</v>
      </c>
      <c r="O226" s="200"/>
      <c r="P226" s="200"/>
      <c r="Q226" s="200"/>
      <c r="R226" s="200"/>
      <c r="S226" s="200"/>
      <c r="T226" s="200"/>
      <c r="U226" s="200"/>
      <c r="V226" s="200"/>
      <c r="W226" s="200"/>
      <c r="X226" s="200"/>
      <c r="Y226" s="200"/>
      <c r="Z226" s="200"/>
      <c r="AA226" s="211"/>
      <c r="AB226" s="226"/>
      <c r="AC226" s="226"/>
      <c r="AD226" s="226"/>
      <c r="AE226" s="226"/>
      <c r="AF226" s="226"/>
      <c r="AG226" s="226"/>
    </row>
    <row r="227" spans="2:33" outlineLevel="1" x14ac:dyDescent="0.2">
      <c r="B227" s="195"/>
      <c r="C227" s="241"/>
      <c r="D227" s="323" t="s">
        <v>967</v>
      </c>
      <c r="E227" s="311">
        <v>0</v>
      </c>
      <c r="F227" s="241">
        <v>1</v>
      </c>
      <c r="G227" s="286">
        <f t="shared" si="64"/>
        <v>44197</v>
      </c>
      <c r="H227" s="241">
        <v>24</v>
      </c>
      <c r="I227" s="286">
        <f t="shared" si="65"/>
        <v>44896</v>
      </c>
      <c r="J227" s="241">
        <f t="shared" si="67"/>
        <v>24</v>
      </c>
      <c r="K227" s="287">
        <v>0</v>
      </c>
      <c r="L227" s="399">
        <v>1</v>
      </c>
      <c r="M227" s="288">
        <f t="shared" si="66"/>
        <v>0</v>
      </c>
      <c r="O227" s="200"/>
      <c r="P227" s="200"/>
      <c r="Q227" s="200"/>
      <c r="R227" s="200"/>
      <c r="S227" s="200"/>
      <c r="T227" s="200"/>
      <c r="U227" s="200"/>
      <c r="V227" s="200"/>
      <c r="W227" s="200"/>
      <c r="X227" s="200"/>
      <c r="Y227" s="200"/>
      <c r="Z227" s="200"/>
      <c r="AA227" s="211"/>
      <c r="AB227" s="226"/>
      <c r="AC227" s="226"/>
      <c r="AD227" s="226"/>
      <c r="AE227" s="226"/>
      <c r="AF227" s="226"/>
      <c r="AG227" s="226"/>
    </row>
    <row r="228" spans="2:33" ht="13.5" outlineLevel="1" thickBot="1" x14ac:dyDescent="0.25">
      <c r="B228" s="257"/>
      <c r="C228" s="259"/>
      <c r="D228" s="325" t="s">
        <v>866</v>
      </c>
      <c r="E228" s="313">
        <v>0</v>
      </c>
      <c r="F228" s="259">
        <v>1</v>
      </c>
      <c r="G228" s="292">
        <f t="shared" si="64"/>
        <v>44197</v>
      </c>
      <c r="H228" s="259">
        <v>24</v>
      </c>
      <c r="I228" s="292">
        <f t="shared" si="65"/>
        <v>44896</v>
      </c>
      <c r="J228" s="259">
        <f>+IF($H228&lt;&gt;"",$H228-$F228+1,"")</f>
        <v>24</v>
      </c>
      <c r="K228" s="293">
        <v>0</v>
      </c>
      <c r="L228" s="400">
        <v>1</v>
      </c>
      <c r="M228" s="294">
        <f>E228*K228</f>
        <v>0</v>
      </c>
      <c r="O228" s="200"/>
      <c r="P228" s="200"/>
      <c r="Q228" s="200"/>
      <c r="R228" s="200"/>
      <c r="S228" s="200"/>
      <c r="T228" s="200"/>
      <c r="U228" s="200"/>
      <c r="V228" s="200"/>
      <c r="W228" s="200"/>
      <c r="X228" s="200"/>
      <c r="Y228" s="200"/>
      <c r="Z228" s="200"/>
      <c r="AA228" s="211"/>
      <c r="AB228" s="226"/>
      <c r="AC228" s="226"/>
      <c r="AD228" s="226"/>
      <c r="AE228" s="226"/>
      <c r="AF228" s="226"/>
      <c r="AG228" s="226"/>
    </row>
    <row r="229" spans="2:33" ht="13.5" outlineLevel="1" thickBot="1" x14ac:dyDescent="0.25">
      <c r="E229" s="181"/>
      <c r="F229" s="175"/>
      <c r="G229" s="175"/>
      <c r="I229" s="316" t="s">
        <v>968</v>
      </c>
      <c r="M229" s="298">
        <f>SUM(M223:M228)</f>
        <v>5000000</v>
      </c>
      <c r="O229" s="263"/>
      <c r="P229" s="263"/>
      <c r="Q229" s="263"/>
      <c r="R229" s="263"/>
      <c r="S229" s="263"/>
      <c r="T229" s="263"/>
      <c r="U229" s="263"/>
      <c r="V229" s="263"/>
      <c r="W229" s="263"/>
      <c r="X229" s="263"/>
      <c r="Y229" s="263"/>
      <c r="Z229" s="263"/>
      <c r="AA229" s="263"/>
      <c r="AB229" s="226"/>
      <c r="AC229" s="226"/>
      <c r="AD229" s="226"/>
      <c r="AE229" s="226"/>
      <c r="AF229" s="226"/>
      <c r="AG229" s="226"/>
    </row>
    <row r="230" spans="2:33" ht="13.5" thickBot="1" x14ac:dyDescent="0.3">
      <c r="D230" s="326" t="s">
        <v>969</v>
      </c>
      <c r="E230" s="265"/>
      <c r="F230" s="299">
        <f>M229/1000000</f>
        <v>5</v>
      </c>
      <c r="G230" s="175"/>
      <c r="O230" s="200"/>
      <c r="P230" s="200"/>
      <c r="Q230" s="200"/>
      <c r="R230" s="200"/>
      <c r="S230" s="200"/>
      <c r="T230" s="200"/>
      <c r="U230" s="200"/>
      <c r="V230" s="200"/>
      <c r="W230" s="200"/>
      <c r="X230" s="200"/>
      <c r="Y230" s="200"/>
      <c r="Z230" s="200"/>
      <c r="AA230" s="200"/>
      <c r="AB230" s="226"/>
      <c r="AC230" s="226"/>
      <c r="AD230" s="226"/>
      <c r="AE230" s="226"/>
      <c r="AF230" s="226"/>
      <c r="AG230" s="226"/>
    </row>
    <row r="231" spans="2:33" ht="13.5" thickBot="1" x14ac:dyDescent="0.3">
      <c r="F231" s="401"/>
      <c r="G231" s="401"/>
      <c r="H231" s="402"/>
      <c r="I231" s="402"/>
      <c r="J231" s="402"/>
      <c r="K231" s="402"/>
      <c r="L231" s="402"/>
      <c r="M231" s="402"/>
      <c r="O231" s="200"/>
      <c r="P231" s="200"/>
      <c r="Q231" s="200"/>
      <c r="R231" s="200"/>
      <c r="S231" s="200"/>
      <c r="T231" s="200"/>
      <c r="U231" s="200"/>
      <c r="V231" s="200"/>
      <c r="W231" s="200"/>
      <c r="X231" s="200"/>
      <c r="Y231" s="200"/>
      <c r="Z231" s="200"/>
      <c r="AA231" s="200"/>
      <c r="AB231" s="226"/>
      <c r="AC231" s="226"/>
      <c r="AD231" s="226"/>
      <c r="AE231" s="226"/>
      <c r="AF231" s="226"/>
      <c r="AG231" s="226"/>
    </row>
    <row r="232" spans="2:33" s="269" customFormat="1" ht="13.5" thickBot="1" x14ac:dyDescent="0.25">
      <c r="B232" s="270"/>
      <c r="C232" s="271" t="s">
        <v>970</v>
      </c>
      <c r="D232" s="187"/>
      <c r="E232" s="187"/>
      <c r="F232" s="187"/>
      <c r="G232" s="187"/>
      <c r="H232" s="187"/>
      <c r="I232" s="187"/>
      <c r="J232" s="187"/>
      <c r="K232" s="187"/>
      <c r="L232" s="187"/>
      <c r="M232" s="188"/>
      <c r="O232" s="274"/>
      <c r="P232" s="274"/>
      <c r="Q232" s="274"/>
      <c r="R232" s="274"/>
      <c r="S232" s="274"/>
      <c r="T232" s="274"/>
      <c r="U232" s="274"/>
      <c r="V232" s="274"/>
      <c r="W232" s="274"/>
      <c r="X232" s="274"/>
      <c r="Y232" s="274"/>
      <c r="Z232" s="274"/>
      <c r="AA232" s="274"/>
      <c r="AB232" s="274"/>
      <c r="AC232" s="274"/>
      <c r="AD232" s="274"/>
      <c r="AE232" s="274"/>
      <c r="AF232" s="274"/>
      <c r="AG232" s="274"/>
    </row>
    <row r="233" spans="2:33" s="269" customFormat="1" ht="13.5" customHeight="1" thickBot="1" x14ac:dyDescent="0.25">
      <c r="B233" s="608"/>
      <c r="C233" s="366"/>
      <c r="D233" s="610" t="s">
        <v>971</v>
      </c>
      <c r="E233" s="612" t="s">
        <v>837</v>
      </c>
      <c r="F233" s="403" t="s">
        <v>783</v>
      </c>
      <c r="G233" s="403"/>
      <c r="H233" s="403"/>
      <c r="I233" s="403"/>
      <c r="J233" s="403"/>
      <c r="K233" s="386" t="s">
        <v>517</v>
      </c>
      <c r="L233" s="386" t="s">
        <v>838</v>
      </c>
      <c r="M233" s="387" t="s">
        <v>784</v>
      </c>
      <c r="N233" s="175"/>
      <c r="O233" s="232"/>
      <c r="P233" s="232"/>
      <c r="Q233" s="232"/>
      <c r="R233" s="232"/>
      <c r="S233" s="232"/>
      <c r="T233" s="232"/>
      <c r="U233" s="232"/>
      <c r="V233" s="232"/>
      <c r="W233" s="232"/>
      <c r="X233" s="232"/>
      <c r="Y233" s="232"/>
      <c r="Z233" s="232"/>
      <c r="AA233" s="614"/>
      <c r="AB233" s="274"/>
      <c r="AC233" s="274"/>
      <c r="AD233" s="274"/>
      <c r="AE233" s="274"/>
      <c r="AF233" s="274"/>
      <c r="AG233" s="274"/>
    </row>
    <row r="234" spans="2:33" s="269" customFormat="1" ht="13.5" thickBot="1" x14ac:dyDescent="0.25">
      <c r="B234" s="609"/>
      <c r="C234" s="276"/>
      <c r="D234" s="611"/>
      <c r="E234" s="613"/>
      <c r="F234" s="279" t="s">
        <v>785</v>
      </c>
      <c r="G234" s="386" t="s">
        <v>786</v>
      </c>
      <c r="H234" s="279" t="s">
        <v>787</v>
      </c>
      <c r="I234" s="279" t="s">
        <v>788</v>
      </c>
      <c r="J234" s="279" t="s">
        <v>789</v>
      </c>
      <c r="K234" s="277"/>
      <c r="L234" s="277"/>
      <c r="M234" s="370"/>
      <c r="N234" s="175"/>
      <c r="O234" s="309"/>
      <c r="P234" s="309"/>
      <c r="Q234" s="309"/>
      <c r="R234" s="309"/>
      <c r="S234" s="309"/>
      <c r="T234" s="309"/>
      <c r="U234" s="309"/>
      <c r="V234" s="309"/>
      <c r="W234" s="309"/>
      <c r="X234" s="309"/>
      <c r="Y234" s="309"/>
      <c r="Z234" s="309"/>
      <c r="AA234" s="614"/>
      <c r="AB234" s="274"/>
      <c r="AC234" s="274"/>
      <c r="AD234" s="274"/>
      <c r="AE234" s="274"/>
      <c r="AF234" s="274"/>
      <c r="AG234" s="274"/>
    </row>
    <row r="235" spans="2:33" s="269" customFormat="1" outlineLevel="1" x14ac:dyDescent="0.2">
      <c r="B235" s="337"/>
      <c r="C235" s="339"/>
      <c r="D235" s="321" t="s">
        <v>972</v>
      </c>
      <c r="E235" s="311"/>
      <c r="F235" s="339"/>
      <c r="G235" s="340" t="str">
        <f>+IF($F235&lt;&gt;"",HLOOKUP($F235,$N$8:$Z$8,2,FALSE),"")</f>
        <v/>
      </c>
      <c r="H235" s="339"/>
      <c r="I235" s="340" t="str">
        <f>+IF($H235&lt;&gt;"",HLOOKUP($H235,$N$8:$Z$8,2,FALSE),"")</f>
        <v/>
      </c>
      <c r="J235" s="339" t="str">
        <f>+IF($H235&lt;&gt;"",$H235-$F235+1,"")</f>
        <v/>
      </c>
      <c r="K235" s="339"/>
      <c r="L235" s="339"/>
      <c r="M235" s="288"/>
      <c r="N235" s="175"/>
      <c r="O235" s="200"/>
      <c r="P235" s="200"/>
      <c r="Q235" s="200"/>
      <c r="R235" s="200"/>
      <c r="S235" s="200"/>
      <c r="T235" s="200"/>
      <c r="U235" s="200"/>
      <c r="V235" s="200"/>
      <c r="W235" s="200"/>
      <c r="X235" s="200"/>
      <c r="Y235" s="200"/>
      <c r="Z235" s="200"/>
      <c r="AA235" s="211"/>
      <c r="AB235" s="274"/>
      <c r="AC235" s="274"/>
      <c r="AD235" s="274"/>
      <c r="AE235" s="274"/>
      <c r="AF235" s="274"/>
      <c r="AG235" s="274"/>
    </row>
    <row r="236" spans="2:33" s="269" customFormat="1" outlineLevel="1" x14ac:dyDescent="0.2">
      <c r="B236" s="283"/>
      <c r="C236" s="284"/>
      <c r="D236" s="343" t="s">
        <v>973</v>
      </c>
      <c r="E236" s="285">
        <v>500000</v>
      </c>
      <c r="F236" s="241">
        <v>1</v>
      </c>
      <c r="G236" s="286">
        <f>+IF($F236&lt;&gt;"",HLOOKUP($F236,$O$5:$AL$6,2,FALSE),"")</f>
        <v>44197</v>
      </c>
      <c r="H236" s="241">
        <v>24</v>
      </c>
      <c r="I236" s="286">
        <f>+IF($H236&lt;&gt;"",HLOOKUP($H236,$O$5:$AL$6,2,FALSE),"")</f>
        <v>44896</v>
      </c>
      <c r="J236" s="241">
        <f>+IF($H236&lt;&gt;"",$H236-$F236+1,"")</f>
        <v>24</v>
      </c>
      <c r="K236" s="287">
        <v>0</v>
      </c>
      <c r="L236" s="287">
        <v>1</v>
      </c>
      <c r="M236" s="288">
        <f>E236*J236*K236*L236</f>
        <v>0</v>
      </c>
      <c r="N236" s="175"/>
      <c r="O236" s="200"/>
      <c r="P236" s="200"/>
      <c r="Q236" s="200"/>
      <c r="R236" s="200"/>
      <c r="S236" s="200"/>
      <c r="T236" s="200"/>
      <c r="U236" s="200"/>
      <c r="V236" s="200"/>
      <c r="W236" s="200"/>
      <c r="X236" s="200"/>
      <c r="Y236" s="200"/>
      <c r="Z236" s="200"/>
      <c r="AA236" s="211"/>
      <c r="AB236" s="274"/>
      <c r="AC236" s="274"/>
      <c r="AD236" s="274"/>
      <c r="AE236" s="274"/>
      <c r="AF236" s="274"/>
      <c r="AG236" s="274"/>
    </row>
    <row r="237" spans="2:33" s="269" customFormat="1" outlineLevel="1" x14ac:dyDescent="0.2">
      <c r="B237" s="283"/>
      <c r="C237" s="284"/>
      <c r="D237" s="343" t="s">
        <v>974</v>
      </c>
      <c r="E237" s="285">
        <v>3000000000</v>
      </c>
      <c r="F237" s="241">
        <v>1</v>
      </c>
      <c r="G237" s="286">
        <f t="shared" ref="G237:G238" si="68">+IF($F237&lt;&gt;"",HLOOKUP($F237,$O$5:$AL$6,2,FALSE),"")</f>
        <v>44197</v>
      </c>
      <c r="H237" s="241">
        <v>24</v>
      </c>
      <c r="I237" s="286">
        <f t="shared" ref="I237:I238" si="69">+IF($H237&lt;&gt;"",HLOOKUP($H237,$O$5:$AL$6,2,FALSE),"")</f>
        <v>44896</v>
      </c>
      <c r="J237" s="241">
        <f t="shared" ref="J237" si="70">+IF($H237&lt;&gt;"",$H237-$F237+1,"")</f>
        <v>24</v>
      </c>
      <c r="K237" s="287">
        <v>0</v>
      </c>
      <c r="L237" s="404">
        <v>1.6E-2</v>
      </c>
      <c r="M237" s="288">
        <f>E237*K237*L237</f>
        <v>0</v>
      </c>
      <c r="N237" s="175"/>
      <c r="O237" s="200"/>
      <c r="P237" s="200"/>
      <c r="Q237" s="200"/>
      <c r="R237" s="200"/>
      <c r="S237" s="200"/>
      <c r="T237" s="200"/>
      <c r="U237" s="200"/>
      <c r="V237" s="200"/>
      <c r="W237" s="200"/>
      <c r="X237" s="200"/>
      <c r="Y237" s="200"/>
      <c r="Z237" s="200"/>
      <c r="AA237" s="211"/>
      <c r="AB237" s="274"/>
      <c r="AC237" s="274"/>
      <c r="AD237" s="274"/>
      <c r="AE237" s="274"/>
      <c r="AF237" s="274"/>
      <c r="AG237" s="274"/>
    </row>
    <row r="238" spans="2:33" s="269" customFormat="1" ht="13.5" outlineLevel="1" thickBot="1" x14ac:dyDescent="0.25">
      <c r="B238" s="289"/>
      <c r="C238" s="290"/>
      <c r="D238" s="391" t="s">
        <v>866</v>
      </c>
      <c r="E238" s="313">
        <v>0</v>
      </c>
      <c r="F238" s="259">
        <v>1</v>
      </c>
      <c r="G238" s="292">
        <f t="shared" si="68"/>
        <v>44197</v>
      </c>
      <c r="H238" s="259">
        <v>24</v>
      </c>
      <c r="I238" s="292">
        <f t="shared" si="69"/>
        <v>44896</v>
      </c>
      <c r="J238" s="259">
        <f>+IF($H238&lt;&gt;"",$H238-$F238+1,"")</f>
        <v>24</v>
      </c>
      <c r="K238" s="293">
        <v>0</v>
      </c>
      <c r="L238" s="293">
        <v>1</v>
      </c>
      <c r="M238" s="294">
        <f t="shared" ref="M238" si="71">E238*J238*K238*L238</f>
        <v>0</v>
      </c>
      <c r="N238" s="175"/>
      <c r="O238" s="200"/>
      <c r="P238" s="200"/>
      <c r="Q238" s="200"/>
      <c r="R238" s="200"/>
      <c r="S238" s="200"/>
      <c r="T238" s="200"/>
      <c r="U238" s="200"/>
      <c r="V238" s="200"/>
      <c r="W238" s="200"/>
      <c r="X238" s="200"/>
      <c r="Y238" s="200"/>
      <c r="Z238" s="200"/>
      <c r="AA238" s="211"/>
      <c r="AB238" s="274"/>
      <c r="AC238" s="274"/>
      <c r="AD238" s="274"/>
      <c r="AE238" s="274"/>
      <c r="AF238" s="274"/>
      <c r="AG238" s="274"/>
    </row>
    <row r="239" spans="2:33" s="269" customFormat="1" ht="13.5" outlineLevel="1" thickBot="1" x14ac:dyDescent="0.25">
      <c r="E239" s="295"/>
      <c r="I239" s="297" t="s">
        <v>975</v>
      </c>
      <c r="M239" s="298">
        <f>SUM(M235:M238)</f>
        <v>0</v>
      </c>
      <c r="N239" s="175"/>
      <c r="O239" s="200"/>
      <c r="P239" s="200"/>
      <c r="Q239" s="200"/>
      <c r="R239" s="200"/>
      <c r="S239" s="200"/>
      <c r="T239" s="200"/>
      <c r="U239" s="200"/>
      <c r="V239" s="200"/>
      <c r="W239" s="200"/>
      <c r="X239" s="200"/>
      <c r="Y239" s="200"/>
      <c r="Z239" s="200"/>
      <c r="AA239" s="211"/>
      <c r="AB239" s="274"/>
      <c r="AC239" s="274"/>
      <c r="AD239" s="274"/>
      <c r="AE239" s="274"/>
      <c r="AF239" s="274"/>
      <c r="AG239" s="274"/>
    </row>
    <row r="240" spans="2:33" s="269" customFormat="1" ht="13.5" thickBot="1" x14ac:dyDescent="0.25">
      <c r="D240" s="326" t="s">
        <v>969</v>
      </c>
      <c r="E240" s="265"/>
      <c r="F240" s="299">
        <f>M239/1000000</f>
        <v>0</v>
      </c>
      <c r="N240" s="175"/>
      <c r="O240" s="263"/>
      <c r="P240" s="263"/>
      <c r="Q240" s="263"/>
      <c r="R240" s="263"/>
      <c r="S240" s="263"/>
      <c r="T240" s="263"/>
      <c r="U240" s="263"/>
      <c r="V240" s="263"/>
      <c r="W240" s="263"/>
      <c r="X240" s="263"/>
      <c r="Y240" s="263"/>
      <c r="Z240" s="263"/>
      <c r="AA240" s="263"/>
      <c r="AB240" s="274"/>
      <c r="AC240" s="274"/>
      <c r="AD240" s="274"/>
      <c r="AE240" s="274"/>
      <c r="AF240" s="274"/>
      <c r="AG240" s="274"/>
    </row>
    <row r="241" spans="1:33" s="269" customFormat="1" ht="13.5" thickBot="1" x14ac:dyDescent="0.25">
      <c r="D241" s="405"/>
      <c r="E241" s="200"/>
      <c r="F241" s="318"/>
      <c r="M241" s="406">
        <f>SUM(M5:M240)/2-M32+G46</f>
        <v>5377319187.4294415</v>
      </c>
      <c r="N241" s="175"/>
      <c r="O241" s="263"/>
      <c r="P241" s="263"/>
      <c r="Q241" s="263"/>
      <c r="R241" s="263"/>
      <c r="S241" s="263"/>
      <c r="T241" s="263"/>
      <c r="U241" s="263"/>
      <c r="V241" s="263"/>
      <c r="W241" s="263"/>
      <c r="X241" s="263"/>
      <c r="Y241" s="263"/>
      <c r="Z241" s="263"/>
      <c r="AA241" s="263"/>
      <c r="AB241" s="274"/>
      <c r="AC241" s="274"/>
      <c r="AD241" s="274"/>
      <c r="AE241" s="274"/>
      <c r="AF241" s="274"/>
      <c r="AG241" s="274"/>
    </row>
    <row r="242" spans="1:33" s="269" customFormat="1" ht="13.5" thickBot="1" x14ac:dyDescent="0.25">
      <c r="D242" s="405"/>
      <c r="E242" s="200"/>
      <c r="F242" s="318"/>
      <c r="N242" s="175"/>
      <c r="O242" s="232"/>
      <c r="P242" s="232"/>
      <c r="Q242" s="232"/>
      <c r="R242" s="232"/>
      <c r="S242" s="232"/>
      <c r="T242" s="232"/>
      <c r="U242" s="232"/>
      <c r="V242" s="232"/>
      <c r="W242" s="232"/>
      <c r="X242" s="232"/>
      <c r="Y242" s="232"/>
      <c r="Z242" s="232"/>
      <c r="AA242" s="263"/>
      <c r="AB242" s="274"/>
      <c r="AC242" s="274"/>
      <c r="AD242" s="274"/>
      <c r="AE242" s="274"/>
      <c r="AF242" s="274"/>
      <c r="AG242" s="274"/>
    </row>
    <row r="243" spans="1:33" s="274" customFormat="1" ht="13.5" thickBot="1" x14ac:dyDescent="0.25">
      <c r="A243" s="269"/>
      <c r="B243" s="269"/>
      <c r="C243" s="193" t="s">
        <v>976</v>
      </c>
      <c r="D243" s="193" t="s">
        <v>977</v>
      </c>
      <c r="E243" s="304" t="s">
        <v>2</v>
      </c>
      <c r="F243" s="193" t="s">
        <v>978</v>
      </c>
      <c r="G243" s="407" t="s">
        <v>979</v>
      </c>
      <c r="I243" s="269"/>
      <c r="J243" s="269"/>
      <c r="K243" s="269"/>
      <c r="L243" s="269"/>
      <c r="M243" s="269"/>
      <c r="N243" s="226"/>
      <c r="O243" s="309"/>
      <c r="P243" s="309"/>
      <c r="Q243" s="309"/>
      <c r="R243" s="309"/>
      <c r="S243" s="309"/>
      <c r="T243" s="309"/>
      <c r="U243" s="309"/>
      <c r="V243" s="309"/>
      <c r="W243" s="309"/>
      <c r="X243" s="309"/>
      <c r="Y243" s="309"/>
      <c r="Z243" s="309"/>
      <c r="AA243" s="263"/>
    </row>
    <row r="244" spans="1:33" ht="13.5" customHeight="1" x14ac:dyDescent="0.25">
      <c r="C244" s="306"/>
      <c r="D244" s="197" t="s">
        <v>980</v>
      </c>
      <c r="E244" s="408">
        <f>SUM(E245:E245)</f>
        <v>1125.425298775041</v>
      </c>
      <c r="F244" s="409">
        <f>F245</f>
        <v>0.20929114667508444</v>
      </c>
      <c r="G244" s="409">
        <f>G245</f>
        <v>5.5750030449144256E-2</v>
      </c>
      <c r="O244" s="263"/>
      <c r="P244" s="263"/>
      <c r="Q244" s="263"/>
      <c r="R244" s="263"/>
      <c r="S244" s="263"/>
      <c r="T244" s="263"/>
      <c r="U244" s="263"/>
      <c r="V244" s="263"/>
      <c r="W244" s="263"/>
      <c r="X244" s="263"/>
      <c r="Y244" s="263"/>
      <c r="Z244" s="263"/>
      <c r="AA244" s="410"/>
      <c r="AB244" s="411"/>
      <c r="AC244" s="226"/>
      <c r="AD244" s="226"/>
      <c r="AE244" s="226"/>
      <c r="AF244" s="226"/>
      <c r="AG244" s="226"/>
    </row>
    <row r="245" spans="1:33" x14ac:dyDescent="0.25">
      <c r="C245" s="195"/>
      <c r="D245" s="310" t="s">
        <v>981</v>
      </c>
      <c r="E245" s="311">
        <f>+$G$46/1000000</f>
        <v>1125.425298775041</v>
      </c>
      <c r="F245" s="412">
        <f>E245/$E$261</f>
        <v>0.20929114667508444</v>
      </c>
      <c r="G245" s="412">
        <f>E245/$E$262</f>
        <v>5.5750030449144256E-2</v>
      </c>
      <c r="O245" s="200"/>
      <c r="P245" s="200"/>
      <c r="Q245" s="200"/>
      <c r="R245" s="200"/>
      <c r="S245" s="200"/>
      <c r="T245" s="200"/>
      <c r="U245" s="200"/>
      <c r="V245" s="200"/>
      <c r="W245" s="200"/>
      <c r="X245" s="200"/>
      <c r="Y245" s="200"/>
      <c r="Z245" s="200"/>
      <c r="AA245" s="211"/>
      <c r="AB245" s="411"/>
      <c r="AC245" s="226"/>
      <c r="AD245" s="226"/>
      <c r="AE245" s="226"/>
      <c r="AF245" s="226"/>
      <c r="AG245" s="226"/>
    </row>
    <row r="246" spans="1:33" x14ac:dyDescent="0.25">
      <c r="C246" s="413"/>
      <c r="D246" s="414" t="s">
        <v>982</v>
      </c>
      <c r="E246" s="415">
        <f>SUM(E247:E251)</f>
        <v>48</v>
      </c>
      <c r="F246" s="416">
        <f>SUM(F247:F251)</f>
        <v>8.9263810324314765E-3</v>
      </c>
      <c r="G246" s="416">
        <f>SUM(G247:G251)</f>
        <v>2.3777690660336088E-3</v>
      </c>
      <c r="O246" s="263"/>
      <c r="P246" s="263"/>
      <c r="Q246" s="263"/>
      <c r="R246" s="263"/>
      <c r="S246" s="263"/>
      <c r="T246" s="263"/>
      <c r="U246" s="263"/>
      <c r="V246" s="263"/>
      <c r="W246" s="263"/>
      <c r="X246" s="263"/>
      <c r="Y246" s="263"/>
      <c r="Z246" s="263"/>
      <c r="AA246" s="410"/>
      <c r="AB246" s="411"/>
      <c r="AC246" s="226"/>
      <c r="AD246" s="226"/>
      <c r="AE246" s="226"/>
      <c r="AF246" s="226"/>
      <c r="AG246" s="226"/>
    </row>
    <row r="247" spans="1:33" x14ac:dyDescent="0.25">
      <c r="C247" s="195"/>
      <c r="D247" s="310" t="s">
        <v>983</v>
      </c>
      <c r="E247" s="252">
        <f>E56</f>
        <v>0</v>
      </c>
      <c r="F247" s="412">
        <f>E247/$E$261</f>
        <v>0</v>
      </c>
      <c r="G247" s="412">
        <f>E247/$E$262</f>
        <v>0</v>
      </c>
      <c r="O247" s="200"/>
      <c r="P247" s="200"/>
      <c r="Q247" s="200"/>
      <c r="R247" s="200"/>
      <c r="S247" s="200"/>
      <c r="T247" s="200"/>
      <c r="U247" s="200"/>
      <c r="V247" s="200"/>
      <c r="W247" s="200"/>
      <c r="X247" s="200"/>
      <c r="Y247" s="200"/>
      <c r="Z247" s="200"/>
      <c r="AA247" s="211"/>
      <c r="AB247" s="411"/>
      <c r="AC247" s="226"/>
      <c r="AD247" s="226"/>
      <c r="AE247" s="226"/>
      <c r="AF247" s="226"/>
      <c r="AG247" s="226"/>
    </row>
    <row r="248" spans="1:33" x14ac:dyDescent="0.25">
      <c r="C248" s="195"/>
      <c r="D248" s="310" t="s">
        <v>984</v>
      </c>
      <c r="E248" s="252">
        <f>+E67</f>
        <v>0</v>
      </c>
      <c r="F248" s="412">
        <f>E248/$E$261</f>
        <v>0</v>
      </c>
      <c r="G248" s="412">
        <f>E248/$E$262</f>
        <v>0</v>
      </c>
      <c r="O248" s="200"/>
      <c r="P248" s="200"/>
      <c r="Q248" s="200"/>
      <c r="R248" s="200"/>
      <c r="S248" s="200"/>
      <c r="T248" s="200"/>
      <c r="U248" s="200"/>
      <c r="V248" s="200"/>
      <c r="W248" s="200"/>
      <c r="X248" s="200"/>
      <c r="Y248" s="200"/>
      <c r="Z248" s="200"/>
      <c r="AA248" s="211"/>
      <c r="AB248" s="411"/>
      <c r="AC248" s="226"/>
      <c r="AD248" s="226"/>
      <c r="AE248" s="226"/>
      <c r="AF248" s="226"/>
      <c r="AG248" s="226"/>
    </row>
    <row r="249" spans="1:33" x14ac:dyDescent="0.25">
      <c r="C249" s="195"/>
      <c r="D249" s="310" t="s">
        <v>985</v>
      </c>
      <c r="E249" s="252">
        <f>F89</f>
        <v>8.4</v>
      </c>
      <c r="F249" s="412">
        <f>E249/$E$261</f>
        <v>1.5621166806755085E-3</v>
      </c>
      <c r="G249" s="412">
        <f>E249/$E$262</f>
        <v>4.1610958655588151E-4</v>
      </c>
      <c r="O249" s="200"/>
      <c r="P249" s="200"/>
      <c r="Q249" s="200"/>
      <c r="R249" s="200"/>
      <c r="S249" s="200"/>
      <c r="T249" s="200"/>
      <c r="U249" s="200"/>
      <c r="V249" s="200"/>
      <c r="W249" s="200"/>
      <c r="X249" s="200"/>
      <c r="Y249" s="200"/>
      <c r="Z249" s="200"/>
      <c r="AA249" s="211"/>
      <c r="AB249" s="411"/>
      <c r="AC249" s="226"/>
      <c r="AD249" s="226"/>
      <c r="AE249" s="226"/>
      <c r="AF249" s="226"/>
      <c r="AG249" s="226"/>
    </row>
    <row r="250" spans="1:33" x14ac:dyDescent="0.25">
      <c r="C250" s="195"/>
      <c r="D250" s="310" t="s">
        <v>986</v>
      </c>
      <c r="E250" s="252">
        <f>+F113</f>
        <v>3.6</v>
      </c>
      <c r="F250" s="412">
        <f>E250/$E$261</f>
        <v>6.6947857743236076E-4</v>
      </c>
      <c r="G250" s="412">
        <f>E250/$E$262</f>
        <v>1.7833267995252065E-4</v>
      </c>
      <c r="O250" s="200"/>
      <c r="P250" s="200"/>
      <c r="Q250" s="200"/>
      <c r="R250" s="200"/>
      <c r="S250" s="200"/>
      <c r="T250" s="200"/>
      <c r="U250" s="200"/>
      <c r="V250" s="200"/>
      <c r="W250" s="200"/>
      <c r="X250" s="200"/>
      <c r="Y250" s="200"/>
      <c r="Z250" s="200"/>
      <c r="AA250" s="211"/>
      <c r="AB250" s="411"/>
      <c r="AC250" s="226"/>
      <c r="AD250" s="226"/>
      <c r="AE250" s="226"/>
      <c r="AF250" s="226"/>
      <c r="AG250" s="226"/>
    </row>
    <row r="251" spans="1:33" x14ac:dyDescent="0.25">
      <c r="C251" s="195"/>
      <c r="D251" s="310" t="s">
        <v>987</v>
      </c>
      <c r="E251" s="252">
        <f>F130</f>
        <v>36</v>
      </c>
      <c r="F251" s="412">
        <f>E251/$E$261</f>
        <v>6.6947857743236078E-3</v>
      </c>
      <c r="G251" s="412">
        <f>E251/$E$262</f>
        <v>1.7833267995252065E-3</v>
      </c>
      <c r="O251" s="200"/>
      <c r="P251" s="200"/>
      <c r="Q251" s="200"/>
      <c r="R251" s="200"/>
      <c r="S251" s="200"/>
      <c r="T251" s="200"/>
      <c r="U251" s="200"/>
      <c r="V251" s="200"/>
      <c r="W251" s="200"/>
      <c r="X251" s="200"/>
      <c r="Y251" s="200"/>
      <c r="Z251" s="200"/>
      <c r="AA251" s="211"/>
      <c r="AB251" s="411"/>
      <c r="AC251" s="226"/>
      <c r="AD251" s="226"/>
      <c r="AE251" s="226"/>
      <c r="AF251" s="226"/>
      <c r="AG251" s="226"/>
    </row>
    <row r="252" spans="1:33" x14ac:dyDescent="0.25">
      <c r="C252" s="413"/>
      <c r="D252" s="414" t="s">
        <v>988</v>
      </c>
      <c r="E252" s="415">
        <f>SUM(E253:E254)</f>
        <v>4198.8938886544001</v>
      </c>
      <c r="F252" s="416">
        <f>F253+F254</f>
        <v>0.78085264093493911</v>
      </c>
      <c r="G252" s="416">
        <f>G253+G254</f>
        <v>0.20799999999999996</v>
      </c>
      <c r="O252" s="263"/>
      <c r="P252" s="263"/>
      <c r="Q252" s="263"/>
      <c r="R252" s="263"/>
      <c r="S252" s="263"/>
      <c r="T252" s="263"/>
      <c r="U252" s="263"/>
      <c r="V252" s="263"/>
      <c r="W252" s="263"/>
      <c r="X252" s="263"/>
      <c r="Y252" s="263"/>
      <c r="Z252" s="263"/>
      <c r="AA252" s="410"/>
      <c r="AB252" s="411"/>
      <c r="AC252" s="226"/>
      <c r="AD252" s="226"/>
      <c r="AE252" s="226"/>
      <c r="AF252" s="226"/>
      <c r="AG252" s="226"/>
    </row>
    <row r="253" spans="1:33" x14ac:dyDescent="0.25">
      <c r="C253" s="195"/>
      <c r="D253" s="205" t="s">
        <v>989</v>
      </c>
      <c r="E253" s="215">
        <f>F171</f>
        <v>4120.1646282421298</v>
      </c>
      <c r="F253" s="417">
        <f>E253/$E$261</f>
        <v>0.76621165391740897</v>
      </c>
      <c r="G253" s="417">
        <f>E253/$E$262</f>
        <v>0.20409999999999998</v>
      </c>
      <c r="O253" s="200"/>
      <c r="P253" s="200"/>
      <c r="Q253" s="200"/>
      <c r="R253" s="200"/>
      <c r="S253" s="200"/>
      <c r="T253" s="200"/>
      <c r="U253" s="200"/>
      <c r="V253" s="200"/>
      <c r="W253" s="200"/>
      <c r="X253" s="200"/>
      <c r="Y253" s="200"/>
      <c r="Z253" s="200"/>
      <c r="AA253" s="211"/>
      <c r="AB253" s="411"/>
      <c r="AC253" s="226"/>
      <c r="AD253" s="226"/>
      <c r="AE253" s="226"/>
      <c r="AF253" s="226"/>
      <c r="AG253" s="226"/>
    </row>
    <row r="254" spans="1:33" x14ac:dyDescent="0.25">
      <c r="C254" s="195"/>
      <c r="D254" s="205" t="s">
        <v>990</v>
      </c>
      <c r="E254" s="215">
        <f>F186</f>
        <v>78.729260412270008</v>
      </c>
      <c r="F254" s="417">
        <f>E254/$E$261</f>
        <v>1.464098701753011E-2</v>
      </c>
      <c r="G254" s="417">
        <f>E254/$E$262</f>
        <v>3.9000000000000003E-3</v>
      </c>
      <c r="O254" s="200"/>
      <c r="P254" s="200"/>
      <c r="Q254" s="200"/>
      <c r="R254" s="200"/>
      <c r="S254" s="200"/>
      <c r="T254" s="200"/>
      <c r="U254" s="200"/>
      <c r="V254" s="200"/>
      <c r="W254" s="200"/>
      <c r="X254" s="200"/>
      <c r="Y254" s="200"/>
      <c r="Z254" s="200"/>
      <c r="AA254" s="211"/>
      <c r="AB254" s="411"/>
      <c r="AC254" s="226"/>
      <c r="AD254" s="226"/>
      <c r="AE254" s="226"/>
      <c r="AF254" s="226"/>
      <c r="AG254" s="226"/>
    </row>
    <row r="255" spans="1:33" x14ac:dyDescent="0.25">
      <c r="C255" s="413"/>
      <c r="D255" s="414" t="s">
        <v>991</v>
      </c>
      <c r="E255" s="415">
        <f>E256</f>
        <v>0</v>
      </c>
      <c r="F255" s="416">
        <f>F256</f>
        <v>0</v>
      </c>
      <c r="G255" s="416">
        <f>G256</f>
        <v>0</v>
      </c>
      <c r="O255" s="263"/>
      <c r="P255" s="263"/>
      <c r="Q255" s="263"/>
      <c r="R255" s="263"/>
      <c r="S255" s="263"/>
      <c r="T255" s="263"/>
      <c r="U255" s="263"/>
      <c r="V255" s="263"/>
      <c r="W255" s="263"/>
      <c r="X255" s="263"/>
      <c r="Y255" s="263"/>
      <c r="Z255" s="263"/>
      <c r="AA255" s="410"/>
      <c r="AB255" s="411"/>
      <c r="AC255" s="226"/>
      <c r="AD255" s="226"/>
      <c r="AE255" s="226"/>
      <c r="AF255" s="226"/>
      <c r="AG255" s="226"/>
    </row>
    <row r="256" spans="1:33" x14ac:dyDescent="0.25">
      <c r="C256" s="195"/>
      <c r="D256" s="310" t="s">
        <v>992</v>
      </c>
      <c r="E256" s="252">
        <f>F218</f>
        <v>0</v>
      </c>
      <c r="F256" s="412">
        <f>E256/$E$261</f>
        <v>0</v>
      </c>
      <c r="G256" s="412">
        <f>E256/$E$262</f>
        <v>0</v>
      </c>
      <c r="O256" s="200"/>
      <c r="P256" s="200"/>
      <c r="Q256" s="200"/>
      <c r="R256" s="200"/>
      <c r="S256" s="200"/>
      <c r="T256" s="200"/>
      <c r="U256" s="200"/>
      <c r="V256" s="200"/>
      <c r="W256" s="200"/>
      <c r="X256" s="200"/>
      <c r="Y256" s="200"/>
      <c r="Z256" s="200"/>
      <c r="AA256" s="211"/>
      <c r="AB256" s="411"/>
      <c r="AC256" s="226"/>
      <c r="AD256" s="226"/>
      <c r="AE256" s="226"/>
      <c r="AF256" s="226"/>
      <c r="AG256" s="226"/>
    </row>
    <row r="257" spans="3:33" x14ac:dyDescent="0.25">
      <c r="C257" s="413"/>
      <c r="D257" s="414" t="s">
        <v>993</v>
      </c>
      <c r="E257" s="415">
        <f>E258</f>
        <v>5</v>
      </c>
      <c r="F257" s="416">
        <f>F258</f>
        <v>9.2983135754494547E-4</v>
      </c>
      <c r="G257" s="416">
        <f>G258</f>
        <v>2.4768427771183424E-4</v>
      </c>
      <c r="O257" s="263"/>
      <c r="P257" s="263"/>
      <c r="Q257" s="263"/>
      <c r="R257" s="263"/>
      <c r="S257" s="263"/>
      <c r="T257" s="263"/>
      <c r="U257" s="263"/>
      <c r="V257" s="263"/>
      <c r="W257" s="263"/>
      <c r="X257" s="263"/>
      <c r="Y257" s="263"/>
      <c r="Z257" s="263"/>
      <c r="AA257" s="410"/>
      <c r="AB257" s="411"/>
      <c r="AC257" s="226"/>
      <c r="AD257" s="226"/>
      <c r="AE257" s="226"/>
      <c r="AF257" s="226"/>
      <c r="AG257" s="226"/>
    </row>
    <row r="258" spans="3:33" x14ac:dyDescent="0.25">
      <c r="C258" s="195"/>
      <c r="D258" s="310" t="s">
        <v>994</v>
      </c>
      <c r="E258" s="252">
        <f>F230</f>
        <v>5</v>
      </c>
      <c r="F258" s="412">
        <f>E258/$E$261</f>
        <v>9.2983135754494547E-4</v>
      </c>
      <c r="G258" s="412">
        <f>E258/$E$262</f>
        <v>2.4768427771183424E-4</v>
      </c>
      <c r="O258" s="200"/>
      <c r="P258" s="200"/>
      <c r="Q258" s="200"/>
      <c r="R258" s="200"/>
      <c r="S258" s="200"/>
      <c r="T258" s="200"/>
      <c r="U258" s="200"/>
      <c r="V258" s="200"/>
      <c r="W258" s="200"/>
      <c r="X258" s="200"/>
      <c r="Y258" s="200"/>
      <c r="Z258" s="200"/>
      <c r="AA258" s="211"/>
      <c r="AB258" s="411"/>
      <c r="AC258" s="226"/>
      <c r="AD258" s="226"/>
      <c r="AE258" s="226"/>
      <c r="AF258" s="226"/>
      <c r="AG258" s="226"/>
    </row>
    <row r="259" spans="3:33" x14ac:dyDescent="0.25">
      <c r="C259" s="413"/>
      <c r="D259" s="414" t="s">
        <v>995</v>
      </c>
      <c r="E259" s="415">
        <f>E260</f>
        <v>0</v>
      </c>
      <c r="F259" s="416">
        <f>F260</f>
        <v>0</v>
      </c>
      <c r="G259" s="416">
        <f>G260</f>
        <v>0</v>
      </c>
      <c r="O259" s="263"/>
      <c r="P259" s="263"/>
      <c r="Q259" s="263"/>
      <c r="R259" s="263"/>
      <c r="S259" s="263"/>
      <c r="T259" s="263"/>
      <c r="U259" s="263"/>
      <c r="V259" s="263"/>
      <c r="W259" s="263"/>
      <c r="X259" s="263"/>
      <c r="Y259" s="263"/>
      <c r="Z259" s="263"/>
      <c r="AA259" s="211"/>
      <c r="AB259" s="411"/>
      <c r="AC259" s="226"/>
      <c r="AD259" s="226"/>
      <c r="AE259" s="226"/>
      <c r="AF259" s="226"/>
      <c r="AG259" s="226"/>
    </row>
    <row r="260" spans="3:33" ht="13.5" thickBot="1" x14ac:dyDescent="0.3">
      <c r="C260" s="195"/>
      <c r="D260" s="310" t="s">
        <v>996</v>
      </c>
      <c r="E260" s="252">
        <f>F240</f>
        <v>0</v>
      </c>
      <c r="F260" s="412">
        <f>E260/$E$261</f>
        <v>0</v>
      </c>
      <c r="G260" s="412">
        <f>E260/$E$262</f>
        <v>0</v>
      </c>
      <c r="O260" s="263"/>
      <c r="P260" s="263"/>
      <c r="Q260" s="263"/>
      <c r="R260" s="263"/>
      <c r="S260" s="263"/>
      <c r="T260" s="263"/>
      <c r="U260" s="263"/>
      <c r="V260" s="263"/>
      <c r="W260" s="263"/>
      <c r="X260" s="263"/>
      <c r="Y260" s="263"/>
      <c r="Z260" s="263"/>
      <c r="AA260" s="211"/>
      <c r="AB260" s="411"/>
      <c r="AC260" s="226"/>
      <c r="AD260" s="226"/>
      <c r="AE260" s="226"/>
      <c r="AF260" s="226"/>
      <c r="AG260" s="226"/>
    </row>
    <row r="261" spans="3:33" ht="13.5" thickBot="1" x14ac:dyDescent="0.3">
      <c r="C261" s="418"/>
      <c r="D261" s="419" t="s">
        <v>997</v>
      </c>
      <c r="E261" s="420">
        <f>+SUM(E244:E260)/2</f>
        <v>5377.3191874294407</v>
      </c>
      <c r="F261" s="421">
        <f>+SUM(F244:F260)/2</f>
        <v>1</v>
      </c>
      <c r="G261" s="422">
        <f>+SUM(G244:G260)/2</f>
        <v>0.26637548379288967</v>
      </c>
      <c r="O261" s="263"/>
      <c r="P261" s="263"/>
      <c r="Q261" s="263"/>
      <c r="R261" s="263"/>
      <c r="S261" s="263"/>
      <c r="T261" s="263"/>
      <c r="U261" s="263"/>
      <c r="V261" s="263"/>
      <c r="W261" s="263"/>
      <c r="X261" s="263"/>
      <c r="Y261" s="263"/>
      <c r="Z261" s="263"/>
      <c r="AA261" s="211"/>
      <c r="AB261" s="411"/>
      <c r="AC261" s="226"/>
      <c r="AD261" s="226"/>
      <c r="AE261" s="226"/>
      <c r="AF261" s="226"/>
      <c r="AG261" s="226"/>
    </row>
    <row r="262" spans="3:33" x14ac:dyDescent="0.25">
      <c r="D262" s="423" t="s">
        <v>998</v>
      </c>
      <c r="E262" s="424">
        <f>20186989849.3/1000000</f>
        <v>20186.9898493</v>
      </c>
      <c r="F262" s="424"/>
      <c r="G262" s="175"/>
      <c r="O262" s="263"/>
      <c r="P262" s="263"/>
      <c r="Q262" s="263"/>
      <c r="R262" s="263"/>
      <c r="S262" s="263"/>
      <c r="T262" s="263"/>
      <c r="U262" s="263"/>
      <c r="V262" s="263"/>
      <c r="W262" s="263"/>
      <c r="X262" s="263"/>
      <c r="Y262" s="263"/>
      <c r="Z262" s="263"/>
      <c r="AA262" s="211"/>
      <c r="AB262" s="411"/>
      <c r="AC262" s="226"/>
      <c r="AD262" s="226"/>
      <c r="AE262" s="226"/>
      <c r="AF262" s="226"/>
      <c r="AG262" s="226"/>
    </row>
    <row r="263" spans="3:33" x14ac:dyDescent="0.25">
      <c r="D263" s="425" t="s">
        <v>999</v>
      </c>
      <c r="E263" s="424">
        <f>E261</f>
        <v>5377.3191874294407</v>
      </c>
      <c r="F263" s="426">
        <f>E263/E262</f>
        <v>0.26637548379288967</v>
      </c>
      <c r="G263" s="175"/>
      <c r="I263" s="615" t="s">
        <v>1000</v>
      </c>
      <c r="J263" s="615"/>
      <c r="K263" s="615"/>
      <c r="L263" s="615"/>
      <c r="M263" s="615"/>
      <c r="O263" s="263"/>
      <c r="P263" s="263"/>
      <c r="Q263" s="263"/>
      <c r="R263" s="263"/>
      <c r="S263" s="263"/>
      <c r="T263" s="263"/>
      <c r="U263" s="263"/>
      <c r="V263" s="263"/>
      <c r="W263" s="263"/>
      <c r="X263" s="263"/>
      <c r="Y263" s="263"/>
      <c r="Z263" s="263"/>
      <c r="AA263" s="211"/>
      <c r="AB263" s="411"/>
      <c r="AC263" s="226"/>
      <c r="AD263" s="226"/>
      <c r="AE263" s="226"/>
      <c r="AF263" s="226"/>
      <c r="AG263" s="226"/>
    </row>
    <row r="264" spans="3:33" ht="12.75" customHeight="1" x14ac:dyDescent="0.25">
      <c r="D264" s="425" t="s">
        <v>1001</v>
      </c>
      <c r="E264" s="181">
        <f>E262*F264</f>
        <v>201.86989849299999</v>
      </c>
      <c r="F264" s="427">
        <v>0.01</v>
      </c>
      <c r="G264" s="175"/>
      <c r="I264" s="428" t="s">
        <v>1002</v>
      </c>
      <c r="J264" s="428"/>
      <c r="K264" s="428"/>
      <c r="L264" s="428"/>
      <c r="M264" s="429">
        <f>E262*1000000</f>
        <v>20186989849.299999</v>
      </c>
      <c r="N264" s="430"/>
      <c r="O264" s="263"/>
      <c r="P264" s="263"/>
      <c r="Q264" s="263"/>
      <c r="R264" s="263"/>
      <c r="S264" s="263"/>
      <c r="T264" s="263"/>
      <c r="U264" s="263"/>
      <c r="V264" s="263"/>
      <c r="W264" s="263"/>
      <c r="X264" s="263"/>
      <c r="Y264" s="263"/>
      <c r="Z264" s="263"/>
      <c r="AA264" s="211"/>
      <c r="AB264" s="411"/>
      <c r="AC264" s="226"/>
      <c r="AD264" s="226"/>
      <c r="AE264" s="226"/>
      <c r="AF264" s="226"/>
      <c r="AG264" s="226"/>
    </row>
    <row r="265" spans="3:33" ht="12.75" customHeight="1" x14ac:dyDescent="0.25">
      <c r="D265" s="425" t="s">
        <v>1003</v>
      </c>
      <c r="E265" s="181">
        <f>E262*F265</f>
        <v>807.47959397199998</v>
      </c>
      <c r="F265" s="427">
        <v>0.04</v>
      </c>
      <c r="G265" s="175"/>
      <c r="I265" s="428"/>
      <c r="J265" s="428"/>
      <c r="K265" s="428"/>
      <c r="L265" s="428"/>
      <c r="M265" s="431">
        <f>SUM(K266:L268)</f>
        <v>6386668679.8944407</v>
      </c>
      <c r="N265" s="432"/>
      <c r="O265" s="226"/>
      <c r="P265" s="226"/>
      <c r="Q265" s="226"/>
      <c r="R265" s="226"/>
      <c r="S265" s="226"/>
      <c r="T265" s="226"/>
      <c r="U265" s="226"/>
      <c r="V265" s="226"/>
      <c r="W265" s="226"/>
      <c r="X265" s="226"/>
      <c r="Y265" s="226"/>
      <c r="Z265" s="226"/>
      <c r="AA265" s="226"/>
      <c r="AB265" s="226"/>
      <c r="AC265" s="226"/>
      <c r="AD265" s="226"/>
      <c r="AE265" s="226"/>
      <c r="AF265" s="226"/>
      <c r="AG265" s="226"/>
    </row>
    <row r="266" spans="3:33" x14ac:dyDescent="0.25">
      <c r="D266" s="433" t="s">
        <v>516</v>
      </c>
      <c r="E266" s="434">
        <f>SUM(E262:E265)</f>
        <v>26573.658529194443</v>
      </c>
      <c r="F266" s="435">
        <f>F263+F264+F265</f>
        <v>0.31637548379288966</v>
      </c>
      <c r="G266" s="175"/>
      <c r="I266" s="428" t="s">
        <v>801</v>
      </c>
      <c r="J266" s="436">
        <f>F263</f>
        <v>0.26637548379288967</v>
      </c>
      <c r="K266" s="607">
        <f>E263*1000000</f>
        <v>5377319187.4294405</v>
      </c>
      <c r="L266" s="607"/>
      <c r="M266" s="428"/>
      <c r="O266" s="200"/>
      <c r="P266" s="200"/>
      <c r="Q266" s="200"/>
      <c r="R266" s="200"/>
      <c r="S266" s="200"/>
      <c r="T266" s="200"/>
      <c r="U266" s="200"/>
      <c r="V266" s="200"/>
      <c r="W266" s="200"/>
      <c r="X266" s="200"/>
      <c r="Y266" s="200"/>
      <c r="Z266" s="200"/>
      <c r="AA266" s="200"/>
      <c r="AB266" s="200"/>
      <c r="AC266" s="200"/>
      <c r="AD266" s="200"/>
      <c r="AE266" s="226"/>
      <c r="AF266" s="226"/>
      <c r="AG266" s="226"/>
    </row>
    <row r="267" spans="3:33" x14ac:dyDescent="0.25">
      <c r="E267" s="175"/>
      <c r="F267" s="175"/>
      <c r="G267" s="175"/>
      <c r="I267" s="436" t="s">
        <v>1004</v>
      </c>
      <c r="J267" s="436">
        <f>F264</f>
        <v>0.01</v>
      </c>
      <c r="K267" s="607">
        <f>E265*1000000</f>
        <v>807479593.972</v>
      </c>
      <c r="L267" s="607"/>
      <c r="M267" s="428"/>
      <c r="O267" s="200"/>
      <c r="P267" s="200"/>
      <c r="Q267" s="200"/>
      <c r="R267" s="200"/>
      <c r="S267" s="200"/>
      <c r="T267" s="200"/>
      <c r="U267" s="200"/>
      <c r="V267" s="200"/>
      <c r="W267" s="200"/>
      <c r="X267" s="200"/>
      <c r="Y267" s="200"/>
      <c r="Z267" s="200"/>
      <c r="AA267" s="200"/>
      <c r="AB267" s="200"/>
      <c r="AC267" s="200"/>
      <c r="AD267" s="200"/>
      <c r="AE267" s="226"/>
      <c r="AF267" s="226"/>
      <c r="AG267" s="226"/>
    </row>
    <row r="268" spans="3:33" x14ac:dyDescent="0.25">
      <c r="E268" s="175"/>
      <c r="F268" s="175"/>
      <c r="G268" s="175"/>
      <c r="I268" s="428" t="s">
        <v>39</v>
      </c>
      <c r="J268" s="436">
        <f>F265</f>
        <v>0.04</v>
      </c>
      <c r="K268" s="607">
        <f>E264*1000000</f>
        <v>201869898.493</v>
      </c>
      <c r="L268" s="607"/>
      <c r="M268" s="428"/>
      <c r="O268" s="200"/>
      <c r="P268" s="200"/>
      <c r="Q268" s="200"/>
      <c r="R268" s="200"/>
      <c r="S268" s="200"/>
      <c r="T268" s="200"/>
      <c r="U268" s="200"/>
      <c r="V268" s="200"/>
      <c r="W268" s="200"/>
      <c r="X268" s="200"/>
      <c r="Y268" s="200"/>
      <c r="Z268" s="200"/>
      <c r="AA268" s="200"/>
      <c r="AB268" s="200"/>
      <c r="AC268" s="200"/>
      <c r="AD268" s="200"/>
      <c r="AE268" s="226"/>
      <c r="AF268" s="226"/>
      <c r="AG268" s="226"/>
    </row>
    <row r="269" spans="3:33" x14ac:dyDescent="0.25">
      <c r="L269" s="437" t="s">
        <v>516</v>
      </c>
      <c r="M269" s="438">
        <f>SUM(M264:N268)</f>
        <v>26573658529.194439</v>
      </c>
      <c r="O269" s="200"/>
      <c r="P269" s="200"/>
      <c r="Q269" s="200"/>
      <c r="R269" s="200"/>
      <c r="S269" s="200"/>
      <c r="T269" s="200"/>
      <c r="U269" s="200"/>
      <c r="V269" s="200"/>
      <c r="W269" s="200"/>
      <c r="X269" s="200"/>
      <c r="Y269" s="200"/>
      <c r="Z269" s="200"/>
      <c r="AA269" s="200"/>
      <c r="AB269" s="200"/>
      <c r="AC269" s="200"/>
      <c r="AD269" s="200"/>
      <c r="AE269" s="226"/>
      <c r="AF269" s="226"/>
      <c r="AG269" s="226"/>
    </row>
    <row r="270" spans="3:33" x14ac:dyDescent="0.25">
      <c r="E270" s="175"/>
      <c r="O270" s="200"/>
      <c r="P270" s="200"/>
      <c r="Q270" s="200"/>
      <c r="R270" s="200"/>
      <c r="S270" s="200"/>
      <c r="T270" s="200"/>
      <c r="U270" s="200"/>
      <c r="V270" s="200"/>
      <c r="W270" s="200"/>
      <c r="X270" s="200"/>
      <c r="Y270" s="200"/>
      <c r="Z270" s="200"/>
      <c r="AA270" s="200"/>
      <c r="AB270" s="226"/>
      <c r="AC270" s="226"/>
      <c r="AD270" s="226"/>
      <c r="AE270" s="226"/>
      <c r="AF270" s="226"/>
      <c r="AG270" s="226"/>
    </row>
    <row r="271" spans="3:33" x14ac:dyDescent="0.25">
      <c r="E271" s="175"/>
      <c r="I271" s="175" t="s">
        <v>1005</v>
      </c>
      <c r="O271" s="200"/>
      <c r="P271" s="200"/>
      <c r="Q271" s="200"/>
      <c r="R271" s="200"/>
      <c r="S271" s="200"/>
      <c r="T271" s="200"/>
      <c r="U271" s="200"/>
      <c r="V271" s="200"/>
      <c r="W271" s="200"/>
      <c r="X271" s="200"/>
      <c r="Y271" s="200"/>
      <c r="Z271" s="200"/>
      <c r="AA271" s="200"/>
      <c r="AB271" s="226"/>
      <c r="AC271" s="226"/>
      <c r="AD271" s="226"/>
      <c r="AE271" s="226"/>
      <c r="AF271" s="226"/>
      <c r="AG271" s="226"/>
    </row>
    <row r="272" spans="3:33" x14ac:dyDescent="0.25">
      <c r="E272" s="175"/>
      <c r="I272" s="175" t="s">
        <v>1006</v>
      </c>
      <c r="O272" s="200"/>
      <c r="P272" s="200"/>
      <c r="Q272" s="200"/>
      <c r="R272" s="200"/>
      <c r="S272" s="200"/>
      <c r="T272" s="200"/>
      <c r="U272" s="200"/>
      <c r="V272" s="200"/>
      <c r="W272" s="200"/>
      <c r="X272" s="200"/>
      <c r="Y272" s="200"/>
      <c r="Z272" s="200"/>
      <c r="AA272" s="200"/>
      <c r="AB272" s="226"/>
      <c r="AC272" s="226"/>
      <c r="AD272" s="226"/>
      <c r="AE272" s="226"/>
      <c r="AF272" s="226"/>
      <c r="AG272" s="226"/>
    </row>
    <row r="273" spans="1:44" x14ac:dyDescent="0.25">
      <c r="E273" s="175"/>
      <c r="I273" s="175" t="s">
        <v>1007</v>
      </c>
      <c r="O273" s="200"/>
      <c r="P273" s="200"/>
      <c r="Q273" s="200"/>
      <c r="R273" s="200"/>
      <c r="S273" s="200"/>
      <c r="T273" s="200"/>
      <c r="U273" s="200"/>
      <c r="V273" s="200"/>
      <c r="W273" s="200"/>
      <c r="X273" s="200"/>
      <c r="Y273" s="200"/>
      <c r="Z273" s="200"/>
      <c r="AA273" s="200"/>
      <c r="AB273" s="226"/>
      <c r="AC273" s="226"/>
      <c r="AD273" s="226"/>
      <c r="AE273" s="226"/>
      <c r="AF273" s="226"/>
      <c r="AG273" s="226"/>
    </row>
    <row r="274" spans="1:44" x14ac:dyDescent="0.25">
      <c r="E274" s="175"/>
      <c r="O274" s="200"/>
      <c r="P274" s="200"/>
      <c r="Q274" s="200"/>
      <c r="R274" s="200"/>
      <c r="S274" s="200"/>
      <c r="T274" s="200"/>
      <c r="U274" s="200"/>
      <c r="V274" s="200"/>
      <c r="W274" s="200"/>
      <c r="X274" s="200"/>
      <c r="Y274" s="200"/>
      <c r="Z274" s="200"/>
      <c r="AA274" s="200"/>
      <c r="AB274" s="226"/>
      <c r="AC274" s="226"/>
      <c r="AD274" s="226"/>
      <c r="AE274" s="226"/>
      <c r="AF274" s="226"/>
      <c r="AG274" s="226"/>
    </row>
    <row r="275" spans="1:44" x14ac:dyDescent="0.25">
      <c r="E275" s="175"/>
      <c r="I275" s="615" t="s">
        <v>1000</v>
      </c>
      <c r="J275" s="615"/>
      <c r="K275" s="615"/>
      <c r="L275" s="615"/>
      <c r="M275" s="615"/>
      <c r="O275" s="200"/>
      <c r="P275" s="200"/>
      <c r="Q275" s="200"/>
      <c r="R275" s="200"/>
      <c r="S275" s="200"/>
      <c r="T275" s="200"/>
      <c r="U275" s="200"/>
      <c r="V275" s="200"/>
      <c r="W275" s="200"/>
      <c r="X275" s="200"/>
      <c r="Y275" s="200"/>
      <c r="Z275" s="200"/>
      <c r="AA275" s="200"/>
      <c r="AB275" s="226"/>
      <c r="AC275" s="226"/>
      <c r="AD275" s="226"/>
      <c r="AE275" s="226"/>
      <c r="AF275" s="226"/>
      <c r="AG275" s="226"/>
    </row>
    <row r="276" spans="1:44" x14ac:dyDescent="0.25">
      <c r="E276" s="175"/>
      <c r="I276" s="428" t="s">
        <v>1002</v>
      </c>
      <c r="J276" s="428"/>
      <c r="K276" s="428"/>
      <c r="L276" s="428"/>
      <c r="M276" s="429">
        <f>M264/0.9335762395</f>
        <v>21623290091.564075</v>
      </c>
      <c r="O276" s="200"/>
      <c r="P276" s="200"/>
      <c r="Q276" s="200"/>
      <c r="R276" s="200"/>
      <c r="S276" s="200"/>
      <c r="T276" s="200"/>
      <c r="U276" s="200"/>
      <c r="V276" s="200"/>
      <c r="W276" s="200"/>
      <c r="X276" s="200"/>
      <c r="Y276" s="200"/>
      <c r="Z276" s="200"/>
      <c r="AA276" s="200"/>
      <c r="AB276" s="226"/>
      <c r="AC276" s="226"/>
      <c r="AD276" s="226"/>
      <c r="AE276" s="226"/>
      <c r="AF276" s="226"/>
      <c r="AG276" s="226"/>
    </row>
    <row r="277" spans="1:44" s="183" customFormat="1" x14ac:dyDescent="0.25">
      <c r="A277" s="175"/>
      <c r="B277" s="175"/>
      <c r="C277" s="175"/>
      <c r="F277" s="181"/>
      <c r="G277" s="181"/>
      <c r="H277" s="175"/>
      <c r="I277" s="428"/>
      <c r="J277" s="428"/>
      <c r="K277" s="428"/>
      <c r="L277" s="428"/>
      <c r="M277" s="431">
        <f>SUM(K278:L280)</f>
        <v>6486987027.469223</v>
      </c>
      <c r="N277" s="175"/>
      <c r="O277" s="200"/>
      <c r="P277" s="200"/>
      <c r="Q277" s="200"/>
      <c r="R277" s="200"/>
      <c r="S277" s="200"/>
      <c r="T277" s="200"/>
      <c r="U277" s="200"/>
      <c r="V277" s="200"/>
      <c r="W277" s="200"/>
      <c r="X277" s="200"/>
      <c r="Y277" s="200"/>
      <c r="Z277" s="200"/>
      <c r="AA277" s="200"/>
      <c r="AB277" s="226"/>
      <c r="AC277" s="226"/>
      <c r="AD277" s="226"/>
      <c r="AE277" s="226"/>
      <c r="AF277" s="226"/>
      <c r="AG277" s="226"/>
      <c r="AH277" s="175"/>
      <c r="AI277" s="175"/>
      <c r="AJ277" s="175"/>
      <c r="AK277" s="175"/>
      <c r="AL277" s="175"/>
      <c r="AM277" s="175"/>
      <c r="AN277" s="175"/>
      <c r="AO277" s="175"/>
      <c r="AP277" s="175"/>
      <c r="AQ277" s="175"/>
      <c r="AR277" s="175"/>
    </row>
    <row r="278" spans="1:44" s="183" customFormat="1" x14ac:dyDescent="0.25">
      <c r="A278" s="175"/>
      <c r="B278" s="175"/>
      <c r="C278" s="175"/>
      <c r="D278" s="175"/>
      <c r="F278" s="181"/>
      <c r="G278" s="181"/>
      <c r="H278" s="175"/>
      <c r="I278" s="428" t="s">
        <v>801</v>
      </c>
      <c r="J278" s="436">
        <v>0.22</v>
      </c>
      <c r="K278" s="607">
        <f>M276*J278</f>
        <v>4757123820.1440964</v>
      </c>
      <c r="L278" s="607"/>
      <c r="M278" s="428"/>
      <c r="N278" s="175"/>
      <c r="O278" s="200"/>
      <c r="P278" s="200"/>
      <c r="Q278" s="200"/>
      <c r="R278" s="200"/>
      <c r="S278" s="200"/>
      <c r="T278" s="200"/>
      <c r="U278" s="200"/>
      <c r="V278" s="200"/>
      <c r="W278" s="200"/>
      <c r="X278" s="200"/>
      <c r="Y278" s="200"/>
      <c r="Z278" s="200"/>
      <c r="AA278" s="200"/>
      <c r="AB278" s="226"/>
      <c r="AC278" s="226"/>
      <c r="AD278" s="226"/>
      <c r="AE278" s="226"/>
      <c r="AF278" s="226"/>
      <c r="AG278" s="226"/>
      <c r="AH278" s="175"/>
      <c r="AI278" s="175"/>
      <c r="AJ278" s="175"/>
      <c r="AK278" s="175"/>
      <c r="AL278" s="175"/>
      <c r="AM278" s="175"/>
      <c r="AN278" s="175"/>
      <c r="AO278" s="175"/>
      <c r="AP278" s="175"/>
      <c r="AQ278" s="175"/>
      <c r="AR278" s="175"/>
    </row>
    <row r="279" spans="1:44" x14ac:dyDescent="0.25">
      <c r="I279" s="436" t="s">
        <v>1004</v>
      </c>
      <c r="J279" s="436">
        <v>0.04</v>
      </c>
      <c r="K279" s="607">
        <f>M276*J279</f>
        <v>864931603.66256309</v>
      </c>
      <c r="L279" s="607"/>
      <c r="M279" s="428"/>
      <c r="O279" s="200"/>
      <c r="P279" s="200"/>
      <c r="Q279" s="200"/>
      <c r="R279" s="200"/>
      <c r="S279" s="200"/>
      <c r="T279" s="200"/>
      <c r="U279" s="200"/>
      <c r="V279" s="200"/>
      <c r="W279" s="200"/>
      <c r="X279" s="200"/>
      <c r="Y279" s="200"/>
      <c r="Z279" s="200"/>
      <c r="AA279" s="200"/>
      <c r="AB279" s="226"/>
      <c r="AC279" s="226"/>
      <c r="AD279" s="226"/>
      <c r="AE279" s="226"/>
      <c r="AF279" s="226"/>
      <c r="AG279" s="226"/>
    </row>
    <row r="280" spans="1:44" x14ac:dyDescent="0.25">
      <c r="I280" s="428" t="s">
        <v>39</v>
      </c>
      <c r="J280" s="436">
        <v>0.04</v>
      </c>
      <c r="K280" s="607">
        <f>M276*J280</f>
        <v>864931603.66256309</v>
      </c>
      <c r="L280" s="607"/>
      <c r="M280" s="428"/>
      <c r="O280" s="200"/>
      <c r="P280" s="200"/>
      <c r="Q280" s="200"/>
      <c r="R280" s="200"/>
      <c r="S280" s="200"/>
      <c r="T280" s="200"/>
      <c r="U280" s="200"/>
      <c r="V280" s="200"/>
      <c r="W280" s="200"/>
      <c r="X280" s="200"/>
      <c r="Y280" s="200"/>
      <c r="Z280" s="200"/>
      <c r="AA280" s="200"/>
      <c r="AB280" s="226"/>
      <c r="AC280" s="226"/>
      <c r="AD280" s="226"/>
      <c r="AE280" s="226"/>
      <c r="AF280" s="226"/>
      <c r="AG280" s="226"/>
    </row>
    <row r="281" spans="1:44" x14ac:dyDescent="0.25">
      <c r="L281" s="437" t="s">
        <v>516</v>
      </c>
      <c r="M281" s="438">
        <f>SUM(M276:N280)</f>
        <v>28110277119.033298</v>
      </c>
      <c r="O281" s="200"/>
      <c r="P281" s="200"/>
      <c r="Q281" s="200"/>
      <c r="R281" s="200"/>
      <c r="S281" s="200"/>
      <c r="T281" s="200"/>
      <c r="U281" s="200"/>
      <c r="V281" s="200"/>
      <c r="W281" s="200"/>
      <c r="X281" s="200"/>
      <c r="Y281" s="200"/>
      <c r="Z281" s="200"/>
      <c r="AA281" s="200"/>
      <c r="AB281" s="226"/>
      <c r="AC281" s="226"/>
      <c r="AD281" s="226"/>
      <c r="AE281" s="226"/>
      <c r="AF281" s="226"/>
      <c r="AG281" s="226"/>
    </row>
    <row r="282" spans="1:44" x14ac:dyDescent="0.25">
      <c r="M282" s="430"/>
      <c r="O282" s="200"/>
      <c r="P282" s="200"/>
      <c r="Q282" s="200"/>
      <c r="R282" s="200"/>
      <c r="S282" s="200"/>
      <c r="T282" s="200"/>
      <c r="U282" s="200"/>
      <c r="V282" s="200"/>
      <c r="W282" s="200"/>
      <c r="X282" s="200"/>
      <c r="Y282" s="200"/>
      <c r="Z282" s="200"/>
      <c r="AA282" s="200"/>
      <c r="AB282" s="226"/>
      <c r="AC282" s="226"/>
      <c r="AD282" s="226"/>
      <c r="AE282" s="226"/>
      <c r="AF282" s="226"/>
      <c r="AG282" s="226"/>
    </row>
    <row r="283" spans="1:44" x14ac:dyDescent="0.25">
      <c r="O283" s="200"/>
      <c r="P283" s="200"/>
      <c r="Q283" s="200"/>
      <c r="R283" s="200"/>
      <c r="S283" s="200"/>
      <c r="T283" s="200"/>
      <c r="U283" s="200"/>
      <c r="V283" s="200"/>
      <c r="W283" s="200"/>
      <c r="X283" s="200"/>
      <c r="Y283" s="200"/>
      <c r="Z283" s="200"/>
      <c r="AA283" s="200"/>
      <c r="AB283" s="226"/>
      <c r="AC283" s="226"/>
      <c r="AD283" s="226"/>
      <c r="AE283" s="226"/>
      <c r="AF283" s="226"/>
      <c r="AG283" s="226"/>
    </row>
    <row r="284" spans="1:44" x14ac:dyDescent="0.25">
      <c r="O284" s="200"/>
      <c r="P284" s="200"/>
      <c r="Q284" s="200"/>
      <c r="R284" s="200"/>
      <c r="S284" s="200"/>
      <c r="T284" s="200"/>
      <c r="U284" s="200"/>
      <c r="V284" s="200"/>
      <c r="W284" s="200"/>
      <c r="X284" s="200"/>
      <c r="Y284" s="200"/>
      <c r="Z284" s="200"/>
      <c r="AA284" s="200"/>
      <c r="AB284" s="226"/>
      <c r="AC284" s="226"/>
      <c r="AD284" s="226"/>
      <c r="AE284" s="226"/>
      <c r="AF284" s="226"/>
      <c r="AG284" s="226"/>
    </row>
    <row r="285" spans="1:44" x14ac:dyDescent="0.25">
      <c r="O285" s="200"/>
      <c r="P285" s="200"/>
      <c r="Q285" s="200"/>
      <c r="R285" s="200"/>
      <c r="S285" s="200"/>
      <c r="T285" s="200"/>
      <c r="U285" s="200"/>
      <c r="V285" s="200"/>
      <c r="W285" s="200"/>
      <c r="X285" s="200"/>
      <c r="Y285" s="200"/>
      <c r="Z285" s="200"/>
      <c r="AA285" s="200"/>
      <c r="AB285" s="226"/>
      <c r="AC285" s="226"/>
      <c r="AD285" s="226"/>
      <c r="AE285" s="226"/>
      <c r="AF285" s="226"/>
      <c r="AG285" s="226"/>
    </row>
    <row r="286" spans="1:44" x14ac:dyDescent="0.25">
      <c r="O286" s="200"/>
      <c r="P286" s="200"/>
      <c r="Q286" s="200"/>
      <c r="R286" s="200"/>
      <c r="S286" s="200"/>
      <c r="T286" s="200"/>
      <c r="U286" s="200"/>
      <c r="V286" s="200"/>
      <c r="W286" s="200"/>
      <c r="X286" s="200"/>
      <c r="Y286" s="200"/>
      <c r="Z286" s="200"/>
      <c r="AA286" s="200"/>
      <c r="AB286" s="226"/>
      <c r="AC286" s="226"/>
      <c r="AD286" s="226"/>
      <c r="AE286" s="226"/>
      <c r="AF286" s="226"/>
      <c r="AG286" s="226"/>
    </row>
    <row r="287" spans="1:44" x14ac:dyDescent="0.25">
      <c r="O287" s="200"/>
      <c r="P287" s="200"/>
      <c r="Q287" s="200"/>
      <c r="R287" s="200"/>
      <c r="S287" s="200"/>
      <c r="T287" s="200"/>
      <c r="U287" s="200"/>
      <c r="V287" s="200"/>
      <c r="W287" s="200"/>
      <c r="X287" s="200"/>
      <c r="Y287" s="200"/>
      <c r="Z287" s="200"/>
      <c r="AA287" s="200"/>
      <c r="AB287" s="226"/>
      <c r="AC287" s="226"/>
      <c r="AD287" s="226"/>
      <c r="AE287" s="226"/>
      <c r="AF287" s="226"/>
      <c r="AG287" s="226"/>
    </row>
    <row r="288" spans="1:44" x14ac:dyDescent="0.25">
      <c r="O288" s="200"/>
      <c r="P288" s="200"/>
      <c r="Q288" s="200"/>
      <c r="R288" s="200"/>
      <c r="S288" s="200"/>
      <c r="T288" s="200"/>
      <c r="U288" s="200"/>
      <c r="V288" s="200"/>
      <c r="W288" s="200"/>
      <c r="X288" s="200"/>
      <c r="Y288" s="200"/>
      <c r="Z288" s="200"/>
      <c r="AA288" s="200"/>
      <c r="AB288" s="226"/>
      <c r="AC288" s="226"/>
      <c r="AD288" s="226"/>
      <c r="AE288" s="226"/>
      <c r="AF288" s="226"/>
      <c r="AG288" s="226"/>
    </row>
    <row r="289" spans="15:33" x14ac:dyDescent="0.25">
      <c r="O289" s="200"/>
      <c r="P289" s="200"/>
      <c r="Q289" s="200"/>
      <c r="R289" s="200"/>
      <c r="S289" s="200"/>
      <c r="T289" s="200"/>
      <c r="U289" s="200"/>
      <c r="V289" s="200"/>
      <c r="W289" s="200"/>
      <c r="X289" s="200"/>
      <c r="Y289" s="200"/>
      <c r="Z289" s="200"/>
      <c r="AA289" s="200"/>
      <c r="AB289" s="226"/>
      <c r="AC289" s="226"/>
      <c r="AD289" s="226"/>
      <c r="AE289" s="226"/>
      <c r="AF289" s="226"/>
      <c r="AG289" s="226"/>
    </row>
    <row r="290" spans="15:33" x14ac:dyDescent="0.25">
      <c r="O290" s="200"/>
      <c r="P290" s="200"/>
      <c r="Q290" s="200"/>
      <c r="R290" s="200"/>
      <c r="S290" s="200"/>
      <c r="T290" s="200"/>
      <c r="U290" s="200"/>
      <c r="V290" s="200"/>
      <c r="W290" s="200"/>
      <c r="X290" s="200"/>
      <c r="Y290" s="200"/>
      <c r="Z290" s="200"/>
      <c r="AA290" s="200"/>
      <c r="AB290" s="226"/>
      <c r="AC290" s="226"/>
      <c r="AD290" s="226"/>
      <c r="AE290" s="226"/>
      <c r="AF290" s="226"/>
      <c r="AG290" s="226"/>
    </row>
    <row r="291" spans="15:33" x14ac:dyDescent="0.25">
      <c r="O291" s="200"/>
      <c r="P291" s="200"/>
      <c r="Q291" s="200"/>
      <c r="R291" s="200"/>
      <c r="S291" s="200"/>
      <c r="T291" s="200"/>
      <c r="U291" s="200"/>
      <c r="V291" s="200"/>
      <c r="W291" s="200"/>
      <c r="X291" s="200"/>
      <c r="Y291" s="200"/>
      <c r="Z291" s="200"/>
      <c r="AA291" s="200"/>
      <c r="AB291" s="226"/>
      <c r="AC291" s="226"/>
      <c r="AD291" s="226"/>
      <c r="AE291" s="226"/>
      <c r="AF291" s="226"/>
      <c r="AG291" s="226"/>
    </row>
    <row r="292" spans="15:33" x14ac:dyDescent="0.25">
      <c r="O292" s="200"/>
      <c r="P292" s="200"/>
      <c r="Q292" s="200"/>
      <c r="R292" s="200"/>
      <c r="S292" s="200"/>
      <c r="T292" s="200"/>
      <c r="U292" s="200"/>
      <c r="V292" s="200"/>
      <c r="W292" s="200"/>
      <c r="X292" s="200"/>
      <c r="Y292" s="200"/>
      <c r="Z292" s="200"/>
      <c r="AA292" s="200"/>
      <c r="AB292" s="226"/>
      <c r="AC292" s="226"/>
      <c r="AD292" s="226"/>
      <c r="AE292" s="226"/>
      <c r="AF292" s="226"/>
      <c r="AG292" s="226"/>
    </row>
    <row r="293" spans="15:33" x14ac:dyDescent="0.25">
      <c r="O293" s="200"/>
      <c r="P293" s="200"/>
      <c r="Q293" s="200"/>
      <c r="R293" s="200"/>
      <c r="S293" s="200"/>
      <c r="T293" s="200"/>
      <c r="U293" s="200"/>
      <c r="V293" s="200"/>
      <c r="W293" s="200"/>
      <c r="X293" s="200"/>
      <c r="Y293" s="200"/>
      <c r="Z293" s="200"/>
      <c r="AA293" s="200"/>
      <c r="AB293" s="226"/>
      <c r="AC293" s="226"/>
      <c r="AD293" s="226"/>
      <c r="AE293" s="226"/>
      <c r="AF293" s="226"/>
      <c r="AG293" s="226"/>
    </row>
    <row r="294" spans="15:33" x14ac:dyDescent="0.25">
      <c r="O294" s="200"/>
      <c r="P294" s="200"/>
      <c r="Q294" s="200"/>
      <c r="R294" s="200"/>
      <c r="S294" s="200"/>
      <c r="T294" s="200"/>
      <c r="U294" s="200"/>
      <c r="V294" s="200"/>
      <c r="W294" s="200"/>
      <c r="X294" s="200"/>
      <c r="Y294" s="200"/>
      <c r="Z294" s="200"/>
      <c r="AA294" s="200"/>
      <c r="AB294" s="226"/>
      <c r="AC294" s="226"/>
      <c r="AD294" s="226"/>
      <c r="AE294" s="226"/>
      <c r="AF294" s="226"/>
      <c r="AG294" s="226"/>
    </row>
    <row r="295" spans="15:33" x14ac:dyDescent="0.25">
      <c r="O295" s="200"/>
      <c r="P295" s="200"/>
      <c r="Q295" s="200"/>
      <c r="R295" s="200"/>
      <c r="S295" s="200"/>
      <c r="T295" s="200"/>
      <c r="U295" s="200"/>
      <c r="V295" s="200"/>
      <c r="W295" s="200"/>
      <c r="X295" s="200"/>
      <c r="Y295" s="200"/>
      <c r="Z295" s="200"/>
      <c r="AA295" s="200"/>
      <c r="AB295" s="226"/>
      <c r="AC295" s="226"/>
      <c r="AD295" s="226"/>
      <c r="AE295" s="226"/>
      <c r="AF295" s="226"/>
      <c r="AG295" s="226"/>
    </row>
    <row r="296" spans="15:33" x14ac:dyDescent="0.25">
      <c r="O296" s="200"/>
      <c r="P296" s="200"/>
      <c r="Q296" s="200"/>
      <c r="R296" s="200"/>
      <c r="S296" s="200"/>
      <c r="T296" s="200"/>
      <c r="U296" s="200"/>
      <c r="V296" s="200"/>
      <c r="W296" s="200"/>
      <c r="X296" s="200"/>
      <c r="Y296" s="200"/>
      <c r="Z296" s="200"/>
      <c r="AA296" s="200"/>
      <c r="AB296" s="226"/>
      <c r="AC296" s="226"/>
      <c r="AD296" s="226"/>
      <c r="AE296" s="226"/>
      <c r="AF296" s="226"/>
      <c r="AG296" s="226"/>
    </row>
  </sheetData>
  <mergeCells count="53">
    <mergeCell ref="B92:B93"/>
    <mergeCell ref="D92:D93"/>
    <mergeCell ref="F92:J92"/>
    <mergeCell ref="AA92:AA93"/>
    <mergeCell ref="B5:B6"/>
    <mergeCell ref="C5:C6"/>
    <mergeCell ref="D5:D6"/>
    <mergeCell ref="E5:E6"/>
    <mergeCell ref="F5:F6"/>
    <mergeCell ref="G5:G6"/>
    <mergeCell ref="M5:M6"/>
    <mergeCell ref="AA35:AA36"/>
    <mergeCell ref="I36:L36"/>
    <mergeCell ref="AA59:AA60"/>
    <mergeCell ref="AA71:AA72"/>
    <mergeCell ref="B116:B117"/>
    <mergeCell ref="D116:D117"/>
    <mergeCell ref="F116:J116"/>
    <mergeCell ref="AA116:AA117"/>
    <mergeCell ref="B134:B135"/>
    <mergeCell ref="D134:D135"/>
    <mergeCell ref="E134:E135"/>
    <mergeCell ref="F134:F135"/>
    <mergeCell ref="AA134:AA135"/>
    <mergeCell ref="B154:B155"/>
    <mergeCell ref="D154:D155"/>
    <mergeCell ref="F154:J154"/>
    <mergeCell ref="AA154:AA155"/>
    <mergeCell ref="B173:B174"/>
    <mergeCell ref="D173:D174"/>
    <mergeCell ref="E173:E174"/>
    <mergeCell ref="F173:J173"/>
    <mergeCell ref="AA173:AA174"/>
    <mergeCell ref="B189:B190"/>
    <mergeCell ref="D189:D190"/>
    <mergeCell ref="F189:J189"/>
    <mergeCell ref="AA189:AA190"/>
    <mergeCell ref="B221:B222"/>
    <mergeCell ref="D221:D222"/>
    <mergeCell ref="F221:J221"/>
    <mergeCell ref="AA221:AA222"/>
    <mergeCell ref="K280:L280"/>
    <mergeCell ref="B233:B234"/>
    <mergeCell ref="D233:D234"/>
    <mergeCell ref="E233:E234"/>
    <mergeCell ref="AA233:AA234"/>
    <mergeCell ref="I263:M263"/>
    <mergeCell ref="K266:L266"/>
    <mergeCell ref="K267:L267"/>
    <mergeCell ref="K268:L268"/>
    <mergeCell ref="I275:M275"/>
    <mergeCell ref="K278:L278"/>
    <mergeCell ref="K279:L279"/>
  </mergeCells>
  <pageMargins left="0.70866141732283472" right="0.70866141732283472" top="0.74803149606299213" bottom="0.74803149606299213" header="0.31496062992125984" footer="0.31496062992125984"/>
  <pageSetup paperSize="9" scale="48" fitToHeight="5" orientation="portrait" horizontalDpi="4294967293" r:id="rId1"/>
  <rowBreaks count="3" manualBreakCount="3">
    <brk id="35" min="1" max="14" man="1"/>
    <brk id="172" min="1" max="14" man="1"/>
    <brk id="244" min="1"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Resumen caso 2</vt:lpstr>
      <vt:lpstr>Resumen caso ideal</vt:lpstr>
      <vt:lpstr>Presupuesto Oficial - OBRA</vt:lpstr>
      <vt:lpstr>Famoc-Depanel</vt:lpstr>
      <vt:lpstr>A Construir</vt:lpstr>
      <vt:lpstr>Union Temporal OEM</vt:lpstr>
      <vt:lpstr>Evaluacion</vt:lpstr>
      <vt:lpstr>Presupuesto Interventoria</vt:lpstr>
      <vt:lpstr>AIU - Obra</vt:lpstr>
      <vt:lpstr>'A Construir'!Área_de_impresión</vt:lpstr>
      <vt:lpstr>'AIU - Obra'!Área_de_impresión</vt:lpstr>
      <vt:lpstr>'Union Temporal OEM'!Área_de_impresión</vt:lpstr>
      <vt:lpstr>'Presupuesto Interventoria'!solver_adj</vt:lpstr>
      <vt:lpstr>'Presupuesto Interventoria'!solver_lhs1</vt:lpstr>
      <vt:lpstr>'Presupuesto Interventoria'!solver_opt</vt:lpstr>
      <vt:lpstr>'Presupuesto Interventoria'!solver_rhs1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Concejo</cp:lastModifiedBy>
  <cp:lastPrinted>2020-10-08T18:26:48Z</cp:lastPrinted>
  <dcterms:created xsi:type="dcterms:W3CDTF">2020-06-24T23:13:05Z</dcterms:created>
  <dcterms:modified xsi:type="dcterms:W3CDTF">2020-12-15T02:09:15Z</dcterms:modified>
</cp:coreProperties>
</file>