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225" windowWidth="15600" windowHeight="9240" activeTab="1"/>
  </bookViews>
  <sheets>
    <sheet name="INGRESOS" sheetId="16" r:id="rId1"/>
    <sheet name="GASTOS" sheetId="17" r:id="rId2"/>
  </sheets>
  <definedNames>
    <definedName name="_xlnm.Print_Titles" localSheetId="0">INGRESOS!$1:$5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85" i="17" l="1"/>
  <c r="O285" i="17"/>
  <c r="M285" i="17"/>
  <c r="K285" i="17"/>
  <c r="Q284" i="17"/>
  <c r="O284" i="17"/>
  <c r="M284" i="17"/>
  <c r="K284" i="17"/>
  <c r="Q283" i="17"/>
  <c r="O283" i="17"/>
  <c r="M283" i="17"/>
  <c r="K283" i="17"/>
  <c r="F283" i="17"/>
  <c r="E283" i="17"/>
  <c r="D283" i="17"/>
  <c r="C283" i="17"/>
  <c r="Q282" i="17"/>
  <c r="O282" i="17"/>
  <c r="M282" i="17"/>
  <c r="K282" i="17"/>
  <c r="F282" i="17"/>
  <c r="E282" i="17"/>
  <c r="D282" i="17"/>
  <c r="C282" i="17"/>
  <c r="Q281" i="17"/>
  <c r="O281" i="17"/>
  <c r="M281" i="17"/>
  <c r="K281" i="17"/>
  <c r="F281" i="17"/>
  <c r="E281" i="17"/>
  <c r="D281" i="17"/>
  <c r="C281" i="17"/>
  <c r="Q280" i="17"/>
  <c r="O280" i="17"/>
  <c r="M280" i="17"/>
  <c r="K280" i="17"/>
  <c r="F280" i="17"/>
  <c r="E280" i="17"/>
  <c r="D280" i="17"/>
  <c r="C280" i="17"/>
  <c r="Q279" i="17"/>
  <c r="O279" i="17"/>
  <c r="M279" i="17"/>
  <c r="K279" i="17"/>
  <c r="F279" i="17"/>
  <c r="E279" i="17"/>
  <c r="D279" i="17"/>
  <c r="C279" i="17"/>
  <c r="Q278" i="17"/>
  <c r="O278" i="17"/>
  <c r="M278" i="17"/>
  <c r="K278" i="17"/>
  <c r="Q277" i="17"/>
  <c r="O277" i="17"/>
  <c r="M277" i="17"/>
  <c r="K277" i="17"/>
  <c r="Q276" i="17"/>
  <c r="O276" i="17"/>
  <c r="M276" i="17"/>
  <c r="K276" i="17"/>
  <c r="F276" i="17"/>
  <c r="E276" i="17"/>
  <c r="D276" i="17"/>
  <c r="C276" i="17"/>
  <c r="Q275" i="17"/>
  <c r="O275" i="17"/>
  <c r="M275" i="17"/>
  <c r="K275" i="17"/>
  <c r="Q274" i="17"/>
  <c r="O274" i="17"/>
  <c r="M274" i="17"/>
  <c r="K274" i="17"/>
  <c r="F274" i="17"/>
  <c r="E274" i="17"/>
  <c r="D274" i="17"/>
  <c r="C274" i="17"/>
  <c r="Q273" i="17"/>
  <c r="O273" i="17"/>
  <c r="M273" i="17"/>
  <c r="K273" i="17"/>
  <c r="F273" i="17"/>
  <c r="E273" i="17"/>
  <c r="D273" i="17"/>
  <c r="C273" i="17"/>
  <c r="Q272" i="17"/>
  <c r="O272" i="17"/>
  <c r="M272" i="17"/>
  <c r="K272" i="17"/>
  <c r="F272" i="17"/>
  <c r="E272" i="17"/>
  <c r="D272" i="17"/>
  <c r="C272" i="17"/>
  <c r="Q271" i="17"/>
  <c r="O271" i="17"/>
  <c r="M271" i="17"/>
  <c r="K271" i="17"/>
  <c r="F271" i="17"/>
  <c r="E271" i="17"/>
  <c r="D271" i="17"/>
  <c r="C271" i="17"/>
  <c r="Q270" i="17"/>
  <c r="O270" i="17"/>
  <c r="M270" i="17"/>
  <c r="K270" i="17"/>
  <c r="F270" i="17"/>
  <c r="E270" i="17"/>
  <c r="D270" i="17"/>
  <c r="C270" i="17"/>
  <c r="Q269" i="17"/>
  <c r="O269" i="17"/>
  <c r="M269" i="17"/>
  <c r="K269" i="17"/>
  <c r="Q268" i="17"/>
  <c r="O268" i="17"/>
  <c r="M268" i="17"/>
  <c r="K268" i="17"/>
  <c r="Q267" i="17"/>
  <c r="O267" i="17"/>
  <c r="M267" i="17"/>
  <c r="K267" i="17"/>
  <c r="Q266" i="17"/>
  <c r="O266" i="17"/>
  <c r="M266" i="17"/>
  <c r="K266" i="17"/>
  <c r="F266" i="17"/>
  <c r="E266" i="17"/>
  <c r="D266" i="17"/>
  <c r="C266" i="17"/>
  <c r="Q265" i="17"/>
  <c r="O265" i="17"/>
  <c r="M265" i="17"/>
  <c r="K265" i="17"/>
  <c r="Q264" i="17"/>
  <c r="O264" i="17"/>
  <c r="M264" i="17"/>
  <c r="K264" i="17"/>
  <c r="Q263" i="17"/>
  <c r="O263" i="17"/>
  <c r="M263" i="17"/>
  <c r="K263" i="17"/>
  <c r="Q262" i="17"/>
  <c r="O262" i="17"/>
  <c r="M262" i="17"/>
  <c r="K262" i="17"/>
  <c r="Q261" i="17"/>
  <c r="O261" i="17"/>
  <c r="M261" i="17"/>
  <c r="K261" i="17"/>
  <c r="F261" i="17"/>
  <c r="E261" i="17"/>
  <c r="D261" i="17"/>
  <c r="C261" i="17"/>
  <c r="Q260" i="17"/>
  <c r="O260" i="17"/>
  <c r="M260" i="17"/>
  <c r="K260" i="17"/>
  <c r="F260" i="17"/>
  <c r="E260" i="17"/>
  <c r="D260" i="17"/>
  <c r="C260" i="17"/>
  <c r="Q259" i="17"/>
  <c r="O259" i="17"/>
  <c r="M259" i="17"/>
  <c r="K259" i="17"/>
  <c r="F259" i="17"/>
  <c r="E259" i="17"/>
  <c r="D259" i="17"/>
  <c r="C259" i="17"/>
  <c r="Q258" i="17"/>
  <c r="O258" i="17"/>
  <c r="M258" i="17"/>
  <c r="K258" i="17"/>
  <c r="F258" i="17"/>
  <c r="E258" i="17"/>
  <c r="D258" i="17"/>
  <c r="C258" i="17"/>
  <c r="Q257" i="17"/>
  <c r="O257" i="17"/>
  <c r="M257" i="17"/>
  <c r="K257" i="17"/>
  <c r="Q256" i="17"/>
  <c r="O256" i="17"/>
  <c r="M256" i="17"/>
  <c r="K256" i="17"/>
  <c r="F256" i="17"/>
  <c r="E256" i="17"/>
  <c r="D256" i="17"/>
  <c r="C256" i="17"/>
  <c r="Q255" i="17"/>
  <c r="O255" i="17"/>
  <c r="M255" i="17"/>
  <c r="K255" i="17"/>
  <c r="Q254" i="17"/>
  <c r="O254" i="17"/>
  <c r="M254" i="17"/>
  <c r="K254" i="17"/>
  <c r="F254" i="17"/>
  <c r="E254" i="17"/>
  <c r="D254" i="17"/>
  <c r="C254" i="17"/>
  <c r="Q253" i="17"/>
  <c r="O253" i="17"/>
  <c r="M253" i="17"/>
  <c r="K253" i="17"/>
  <c r="Q252" i="17"/>
  <c r="O252" i="17"/>
  <c r="M252" i="17"/>
  <c r="K252" i="17"/>
  <c r="F252" i="17"/>
  <c r="E252" i="17"/>
  <c r="D252" i="17"/>
  <c r="C252" i="17"/>
  <c r="Q251" i="17"/>
  <c r="O251" i="17"/>
  <c r="M251" i="17"/>
  <c r="K251" i="17"/>
  <c r="Q250" i="17"/>
  <c r="O250" i="17"/>
  <c r="M250" i="17"/>
  <c r="K250" i="17"/>
  <c r="F250" i="17"/>
  <c r="E250" i="17"/>
  <c r="D250" i="17"/>
  <c r="C250" i="17"/>
  <c r="Q249" i="17"/>
  <c r="O249" i="17"/>
  <c r="M249" i="17"/>
  <c r="K249" i="17"/>
  <c r="Q248" i="17"/>
  <c r="O248" i="17"/>
  <c r="M248" i="17"/>
  <c r="K248" i="17"/>
  <c r="F248" i="17"/>
  <c r="E248" i="17"/>
  <c r="D248" i="17"/>
  <c r="C248" i="17"/>
  <c r="Q247" i="17"/>
  <c r="O247" i="17"/>
  <c r="M247" i="17"/>
  <c r="K247" i="17"/>
  <c r="Q246" i="17"/>
  <c r="O246" i="17"/>
  <c r="M246" i="17"/>
  <c r="K246" i="17"/>
  <c r="Q245" i="17"/>
  <c r="O245" i="17"/>
  <c r="M245" i="17"/>
  <c r="K245" i="17"/>
  <c r="Q244" i="17"/>
  <c r="O244" i="17"/>
  <c r="M244" i="17"/>
  <c r="K244" i="17"/>
  <c r="Q243" i="17"/>
  <c r="O243" i="17"/>
  <c r="M243" i="17"/>
  <c r="K243" i="17"/>
  <c r="Q242" i="17"/>
  <c r="O242" i="17"/>
  <c r="M242" i="17"/>
  <c r="K242" i="17"/>
  <c r="Q241" i="17"/>
  <c r="O241" i="17"/>
  <c r="M241" i="17"/>
  <c r="K241" i="17"/>
  <c r="Q240" i="17"/>
  <c r="O240" i="17"/>
  <c r="M240" i="17"/>
  <c r="K240" i="17"/>
  <c r="Q239" i="17"/>
  <c r="O239" i="17"/>
  <c r="M239" i="17"/>
  <c r="K239" i="17"/>
  <c r="Q238" i="17"/>
  <c r="O238" i="17"/>
  <c r="M238" i="17"/>
  <c r="K238" i="17"/>
  <c r="Q237" i="17"/>
  <c r="O237" i="17"/>
  <c r="M237" i="17"/>
  <c r="K237" i="17"/>
  <c r="Q236" i="17"/>
  <c r="O236" i="17"/>
  <c r="M236" i="17"/>
  <c r="K236" i="17"/>
  <c r="Q235" i="17"/>
  <c r="O235" i="17"/>
  <c r="M235" i="17"/>
  <c r="K235" i="17"/>
  <c r="Q234" i="17"/>
  <c r="O234" i="17"/>
  <c r="M234" i="17"/>
  <c r="K234" i="17"/>
  <c r="Q233" i="17"/>
  <c r="O233" i="17"/>
  <c r="M233" i="17"/>
  <c r="K233" i="17"/>
  <c r="Q232" i="17"/>
  <c r="O232" i="17"/>
  <c r="M232" i="17"/>
  <c r="K232" i="17"/>
  <c r="Q231" i="17"/>
  <c r="O231" i="17"/>
  <c r="M231" i="17"/>
  <c r="K231" i="17"/>
  <c r="F231" i="17"/>
  <c r="E231" i="17"/>
  <c r="D231" i="17"/>
  <c r="C231" i="17"/>
  <c r="Q230" i="17"/>
  <c r="O230" i="17"/>
  <c r="M230" i="17"/>
  <c r="K230" i="17"/>
  <c r="Q229" i="17"/>
  <c r="O229" i="17"/>
  <c r="M229" i="17"/>
  <c r="K229" i="17"/>
  <c r="Q228" i="17"/>
  <c r="O228" i="17"/>
  <c r="M228" i="17"/>
  <c r="K228" i="17"/>
  <c r="F228" i="17"/>
  <c r="E228" i="17"/>
  <c r="D228" i="17"/>
  <c r="C228" i="17"/>
  <c r="Q227" i="17"/>
  <c r="O227" i="17"/>
  <c r="M227" i="17"/>
  <c r="K227" i="17"/>
  <c r="F227" i="17"/>
  <c r="F226" i="17" s="1"/>
  <c r="F225" i="17" s="1"/>
  <c r="F224" i="17" s="1"/>
  <c r="E227" i="17"/>
  <c r="E226" i="17" s="1"/>
  <c r="E225" i="17" s="1"/>
  <c r="E224" i="17" s="1"/>
  <c r="D227" i="17"/>
  <c r="C227" i="17"/>
  <c r="Q226" i="17"/>
  <c r="O226" i="17"/>
  <c r="M226" i="17"/>
  <c r="K226" i="17"/>
  <c r="D226" i="17"/>
  <c r="C226" i="17"/>
  <c r="Q225" i="17"/>
  <c r="O225" i="17"/>
  <c r="M225" i="17"/>
  <c r="K225" i="17"/>
  <c r="D225" i="17"/>
  <c r="C225" i="17"/>
  <c r="Q224" i="17"/>
  <c r="O224" i="17"/>
  <c r="M224" i="17"/>
  <c r="K224" i="17"/>
  <c r="D224" i="17"/>
  <c r="C224" i="17"/>
  <c r="Q223" i="17"/>
  <c r="O223" i="17"/>
  <c r="M223" i="17"/>
  <c r="K223" i="17"/>
  <c r="Q222" i="17"/>
  <c r="O222" i="17"/>
  <c r="M222" i="17"/>
  <c r="K222" i="17"/>
  <c r="Q221" i="17"/>
  <c r="O221" i="17"/>
  <c r="M221" i="17"/>
  <c r="K221" i="17"/>
  <c r="Q220" i="17"/>
  <c r="O220" i="17"/>
  <c r="M220" i="17"/>
  <c r="K220" i="17"/>
  <c r="Q219" i="17"/>
  <c r="O219" i="17"/>
  <c r="M219" i="17"/>
  <c r="K219" i="17"/>
  <c r="Q218" i="17"/>
  <c r="O218" i="17"/>
  <c r="M218" i="17"/>
  <c r="K218" i="17"/>
  <c r="Q217" i="17"/>
  <c r="O217" i="17"/>
  <c r="M217" i="17"/>
  <c r="K217" i="17"/>
  <c r="Q216" i="17"/>
  <c r="O216" i="17"/>
  <c r="M216" i="17"/>
  <c r="K216" i="17"/>
  <c r="Q215" i="17"/>
  <c r="O215" i="17"/>
  <c r="M215" i="17"/>
  <c r="K215" i="17"/>
  <c r="F215" i="17"/>
  <c r="F214" i="17" s="1"/>
  <c r="F213" i="17" s="1"/>
  <c r="F202" i="17" s="1"/>
  <c r="E215" i="17"/>
  <c r="E214" i="17" s="1"/>
  <c r="E213" i="17" s="1"/>
  <c r="E202" i="17" s="1"/>
  <c r="D215" i="17"/>
  <c r="C215" i="17"/>
  <c r="Q214" i="17"/>
  <c r="O214" i="17"/>
  <c r="M214" i="17"/>
  <c r="K214" i="17"/>
  <c r="D214" i="17"/>
  <c r="C214" i="17"/>
  <c r="Q213" i="17"/>
  <c r="O213" i="17"/>
  <c r="M213" i="17"/>
  <c r="K213" i="17"/>
  <c r="D213" i="17"/>
  <c r="C213" i="17"/>
  <c r="Q212" i="17"/>
  <c r="O212" i="17"/>
  <c r="M212" i="17"/>
  <c r="K212" i="17"/>
  <c r="Q211" i="17"/>
  <c r="O211" i="17"/>
  <c r="M211" i="17"/>
  <c r="K211" i="17"/>
  <c r="Q210" i="17"/>
  <c r="O210" i="17"/>
  <c r="M210" i="17"/>
  <c r="K210" i="17"/>
  <c r="Q209" i="17"/>
  <c r="O209" i="17"/>
  <c r="M209" i="17"/>
  <c r="K209" i="17"/>
  <c r="F209" i="17"/>
  <c r="E209" i="17"/>
  <c r="D209" i="17"/>
  <c r="C209" i="17"/>
  <c r="Q208" i="17"/>
  <c r="O208" i="17"/>
  <c r="M208" i="17"/>
  <c r="K208" i="17"/>
  <c r="F208" i="17"/>
  <c r="E208" i="17"/>
  <c r="D208" i="17"/>
  <c r="C208" i="17"/>
  <c r="Q207" i="17"/>
  <c r="O207" i="17"/>
  <c r="M207" i="17"/>
  <c r="K207" i="17"/>
  <c r="F207" i="17"/>
  <c r="E207" i="17"/>
  <c r="D207" i="17"/>
  <c r="C207" i="17"/>
  <c r="Q206" i="17"/>
  <c r="O206" i="17"/>
  <c r="M206" i="17"/>
  <c r="K206" i="17"/>
  <c r="Q205" i="17"/>
  <c r="O205" i="17"/>
  <c r="M205" i="17"/>
  <c r="K205" i="17"/>
  <c r="F205" i="17"/>
  <c r="E205" i="17"/>
  <c r="D205" i="17"/>
  <c r="C205" i="17"/>
  <c r="Q204" i="17"/>
  <c r="O204" i="17"/>
  <c r="M204" i="17"/>
  <c r="K204" i="17"/>
  <c r="F204" i="17"/>
  <c r="E204" i="17"/>
  <c r="D204" i="17"/>
  <c r="C204" i="17"/>
  <c r="Q203" i="17"/>
  <c r="O203" i="17"/>
  <c r="M203" i="17"/>
  <c r="K203" i="17"/>
  <c r="F203" i="17"/>
  <c r="E203" i="17"/>
  <c r="D203" i="17"/>
  <c r="C203" i="17"/>
  <c r="Q202" i="17"/>
  <c r="O202" i="17"/>
  <c r="M202" i="17"/>
  <c r="K202" i="17"/>
  <c r="D202" i="17"/>
  <c r="C202" i="17"/>
  <c r="Q201" i="17"/>
  <c r="O201" i="17"/>
  <c r="M201" i="17"/>
  <c r="K201" i="17"/>
  <c r="Q200" i="17"/>
  <c r="O200" i="17"/>
  <c r="M200" i="17"/>
  <c r="K200" i="17"/>
  <c r="Q199" i="17"/>
  <c r="O199" i="17"/>
  <c r="M199" i="17"/>
  <c r="K199" i="17"/>
  <c r="F199" i="17"/>
  <c r="E199" i="17"/>
  <c r="D199" i="17"/>
  <c r="C199" i="17"/>
  <c r="Q198" i="17"/>
  <c r="O198" i="17"/>
  <c r="M198" i="17"/>
  <c r="K198" i="17"/>
  <c r="F198" i="17"/>
  <c r="E198" i="17"/>
  <c r="D198" i="17"/>
  <c r="C198" i="17"/>
  <c r="Q197" i="17"/>
  <c r="O197" i="17"/>
  <c r="M197" i="17"/>
  <c r="K197" i="17"/>
  <c r="F197" i="17"/>
  <c r="E197" i="17"/>
  <c r="D197" i="17"/>
  <c r="C197" i="17"/>
  <c r="Q196" i="17"/>
  <c r="O196" i="17"/>
  <c r="M196" i="17"/>
  <c r="K196" i="17"/>
  <c r="Q195" i="17"/>
  <c r="O195" i="17"/>
  <c r="M195" i="17"/>
  <c r="K195" i="17"/>
  <c r="Q194" i="17"/>
  <c r="O194" i="17"/>
  <c r="M194" i="17"/>
  <c r="K194" i="17"/>
  <c r="Q193" i="17"/>
  <c r="O193" i="17"/>
  <c r="M193" i="17"/>
  <c r="K193" i="17"/>
  <c r="Q192" i="17"/>
  <c r="O192" i="17"/>
  <c r="M192" i="17"/>
  <c r="K192" i="17"/>
  <c r="F192" i="17"/>
  <c r="E192" i="17"/>
  <c r="D192" i="17"/>
  <c r="C192" i="17"/>
  <c r="Q191" i="17"/>
  <c r="O191" i="17"/>
  <c r="M191" i="17"/>
  <c r="K191" i="17"/>
  <c r="F191" i="17"/>
  <c r="E191" i="17"/>
  <c r="D191" i="17"/>
  <c r="C191" i="17"/>
  <c r="Q190" i="17"/>
  <c r="O190" i="17"/>
  <c r="M190" i="17"/>
  <c r="K190" i="17"/>
  <c r="Q189" i="17"/>
  <c r="O189" i="17"/>
  <c r="M189" i="17"/>
  <c r="K189" i="17"/>
  <c r="Q188" i="17"/>
  <c r="O188" i="17"/>
  <c r="M188" i="17"/>
  <c r="K188" i="17"/>
  <c r="Q187" i="17"/>
  <c r="O187" i="17"/>
  <c r="M187" i="17"/>
  <c r="K187" i="17"/>
  <c r="Q186" i="17"/>
  <c r="O186" i="17"/>
  <c r="M186" i="17"/>
  <c r="K186" i="17"/>
  <c r="Q185" i="17"/>
  <c r="O185" i="17"/>
  <c r="M185" i="17"/>
  <c r="K185" i="17"/>
  <c r="Q184" i="17"/>
  <c r="O184" i="17"/>
  <c r="M184" i="17"/>
  <c r="K184" i="17"/>
  <c r="Q183" i="17"/>
  <c r="O183" i="17"/>
  <c r="M183" i="17"/>
  <c r="K183" i="17"/>
  <c r="Q182" i="17"/>
  <c r="O182" i="17"/>
  <c r="M182" i="17"/>
  <c r="K182" i="17"/>
  <c r="Q181" i="17"/>
  <c r="O181" i="17"/>
  <c r="M181" i="17"/>
  <c r="K181" i="17"/>
  <c r="Q180" i="17"/>
  <c r="O180" i="17"/>
  <c r="M180" i="17"/>
  <c r="K180" i="17"/>
  <c r="Q179" i="17"/>
  <c r="O179" i="17"/>
  <c r="M179" i="17"/>
  <c r="K179" i="17"/>
  <c r="Q178" i="17"/>
  <c r="O178" i="17"/>
  <c r="M178" i="17"/>
  <c r="K178" i="17"/>
  <c r="Q177" i="17"/>
  <c r="O177" i="17"/>
  <c r="M177" i="17"/>
  <c r="K177" i="17"/>
  <c r="Q176" i="17"/>
  <c r="O176" i="17"/>
  <c r="M176" i="17"/>
  <c r="K176" i="17"/>
  <c r="Q175" i="17"/>
  <c r="O175" i="17"/>
  <c r="M175" i="17"/>
  <c r="K175" i="17"/>
  <c r="Q174" i="17"/>
  <c r="O174" i="17"/>
  <c r="M174" i="17"/>
  <c r="K174" i="17"/>
  <c r="Q173" i="17"/>
  <c r="O173" i="17"/>
  <c r="M173" i="17"/>
  <c r="K173" i="17"/>
  <c r="Q172" i="17"/>
  <c r="O172" i="17"/>
  <c r="M172" i="17"/>
  <c r="K172" i="17"/>
  <c r="Q171" i="17"/>
  <c r="O171" i="17"/>
  <c r="M171" i="17"/>
  <c r="K171" i="17"/>
  <c r="Q170" i="17"/>
  <c r="O170" i="17"/>
  <c r="M170" i="17"/>
  <c r="K170" i="17"/>
  <c r="Q169" i="17"/>
  <c r="O169" i="17"/>
  <c r="M169" i="17"/>
  <c r="K169" i="17"/>
  <c r="Q168" i="17"/>
  <c r="O168" i="17"/>
  <c r="M168" i="17"/>
  <c r="K168" i="17"/>
  <c r="Q167" i="17"/>
  <c r="O167" i="17"/>
  <c r="M167" i="17"/>
  <c r="K167" i="17"/>
  <c r="Q166" i="17"/>
  <c r="O166" i="17"/>
  <c r="M166" i="17"/>
  <c r="K166" i="17"/>
  <c r="Q165" i="17"/>
  <c r="O165" i="17"/>
  <c r="M165" i="17"/>
  <c r="K165" i="17"/>
  <c r="Q164" i="17"/>
  <c r="O164" i="17"/>
  <c r="M164" i="17"/>
  <c r="K164" i="17"/>
  <c r="F164" i="17"/>
  <c r="F163" i="17" s="1"/>
  <c r="E164" i="17"/>
  <c r="E163" i="17" s="1"/>
  <c r="D164" i="17"/>
  <c r="C164" i="17"/>
  <c r="Q163" i="17"/>
  <c r="O163" i="17"/>
  <c r="M163" i="17"/>
  <c r="K163" i="17"/>
  <c r="D163" i="17"/>
  <c r="C163" i="17"/>
  <c r="Q162" i="17"/>
  <c r="O162" i="17"/>
  <c r="M162" i="17"/>
  <c r="K162" i="17"/>
  <c r="Q161" i="17"/>
  <c r="O161" i="17"/>
  <c r="M161" i="17"/>
  <c r="K161" i="17"/>
  <c r="Q160" i="17"/>
  <c r="O160" i="17"/>
  <c r="M160" i="17"/>
  <c r="K160" i="17"/>
  <c r="Q159" i="17"/>
  <c r="O159" i="17"/>
  <c r="M159" i="17"/>
  <c r="K159" i="17"/>
  <c r="Q158" i="17"/>
  <c r="O158" i="17"/>
  <c r="M158" i="17"/>
  <c r="K158" i="17"/>
  <c r="Q157" i="17"/>
  <c r="O157" i="17"/>
  <c r="M157" i="17"/>
  <c r="K157" i="17"/>
  <c r="F157" i="17"/>
  <c r="F156" i="17" s="1"/>
  <c r="E157" i="17"/>
  <c r="D157" i="17"/>
  <c r="C157" i="17"/>
  <c r="Q156" i="17"/>
  <c r="O156" i="17"/>
  <c r="M156" i="17"/>
  <c r="K156" i="17"/>
  <c r="E156" i="17"/>
  <c r="D156" i="17"/>
  <c r="C156" i="17"/>
  <c r="Q155" i="17"/>
  <c r="O155" i="17"/>
  <c r="M155" i="17"/>
  <c r="K155" i="17"/>
  <c r="Q154" i="17"/>
  <c r="O154" i="17"/>
  <c r="M154" i="17"/>
  <c r="K154" i="17"/>
  <c r="Q153" i="17"/>
  <c r="O153" i="17"/>
  <c r="M153" i="17"/>
  <c r="K153" i="17"/>
  <c r="Q152" i="17"/>
  <c r="O152" i="17"/>
  <c r="M152" i="17"/>
  <c r="K152" i="17"/>
  <c r="Q151" i="17"/>
  <c r="O151" i="17"/>
  <c r="M151" i="17"/>
  <c r="K151" i="17"/>
  <c r="Q150" i="17"/>
  <c r="O150" i="17"/>
  <c r="M150" i="17"/>
  <c r="K150" i="17"/>
  <c r="Q149" i="17"/>
  <c r="O149" i="17"/>
  <c r="M149" i="17"/>
  <c r="K149" i="17"/>
  <c r="Q148" i="17"/>
  <c r="O148" i="17"/>
  <c r="M148" i="17"/>
  <c r="K148" i="17"/>
  <c r="Q147" i="17"/>
  <c r="O147" i="17"/>
  <c r="M147" i="17"/>
  <c r="K147" i="17"/>
  <c r="Q146" i="17"/>
  <c r="O146" i="17"/>
  <c r="M146" i="17"/>
  <c r="K146" i="17"/>
  <c r="Q145" i="17"/>
  <c r="O145" i="17"/>
  <c r="M145" i="17"/>
  <c r="K145" i="17"/>
  <c r="F145" i="17"/>
  <c r="F144" i="17" s="1"/>
  <c r="E145" i="17"/>
  <c r="E144" i="17" s="1"/>
  <c r="D145" i="17"/>
  <c r="C145" i="17"/>
  <c r="Q144" i="17"/>
  <c r="O144" i="17"/>
  <c r="M144" i="17"/>
  <c r="K144" i="17"/>
  <c r="D144" i="17"/>
  <c r="C144" i="17"/>
  <c r="Q143" i="17"/>
  <c r="O143" i="17"/>
  <c r="M143" i="17"/>
  <c r="K143" i="17"/>
  <c r="Q142" i="17"/>
  <c r="O142" i="17"/>
  <c r="M142" i="17"/>
  <c r="K142" i="17"/>
  <c r="Q141" i="17"/>
  <c r="O141" i="17"/>
  <c r="M141" i="17"/>
  <c r="K141" i="17"/>
  <c r="Q140" i="17"/>
  <c r="O140" i="17"/>
  <c r="M140" i="17"/>
  <c r="K140" i="17"/>
  <c r="Q139" i="17"/>
  <c r="O139" i="17"/>
  <c r="M139" i="17"/>
  <c r="K139" i="17"/>
  <c r="Q138" i="17"/>
  <c r="O138" i="17"/>
  <c r="M138" i="17"/>
  <c r="K138" i="17"/>
  <c r="Q137" i="17"/>
  <c r="O137" i="17"/>
  <c r="M137" i="17"/>
  <c r="K137" i="17"/>
  <c r="Q136" i="17"/>
  <c r="O136" i="17"/>
  <c r="M136" i="17"/>
  <c r="K136" i="17"/>
  <c r="Q135" i="17"/>
  <c r="O135" i="17"/>
  <c r="M135" i="17"/>
  <c r="K135" i="17"/>
  <c r="Q134" i="17"/>
  <c r="O134" i="17"/>
  <c r="M134" i="17"/>
  <c r="K134" i="17"/>
  <c r="Q133" i="17"/>
  <c r="O133" i="17"/>
  <c r="M133" i="17"/>
  <c r="K133" i="17"/>
  <c r="F133" i="17"/>
  <c r="F132" i="17" s="1"/>
  <c r="E133" i="17"/>
  <c r="E132" i="17" s="1"/>
  <c r="D133" i="17"/>
  <c r="C133" i="17"/>
  <c r="Q132" i="17"/>
  <c r="O132" i="17"/>
  <c r="M132" i="17"/>
  <c r="K132" i="17"/>
  <c r="D132" i="17"/>
  <c r="C132" i="17"/>
  <c r="Q131" i="17"/>
  <c r="O131" i="17"/>
  <c r="M131" i="17"/>
  <c r="K131" i="17"/>
  <c r="Q130" i="17"/>
  <c r="O130" i="17"/>
  <c r="M130" i="17"/>
  <c r="K130" i="17"/>
  <c r="Q129" i="17"/>
  <c r="O129" i="17"/>
  <c r="M129" i="17"/>
  <c r="K129" i="17"/>
  <c r="Q128" i="17"/>
  <c r="O128" i="17"/>
  <c r="M128" i="17"/>
  <c r="K128" i="17"/>
  <c r="Q127" i="17"/>
  <c r="O127" i="17"/>
  <c r="M127" i="17"/>
  <c r="K127" i="17"/>
  <c r="Q126" i="17"/>
  <c r="O126" i="17"/>
  <c r="M126" i="17"/>
  <c r="K126" i="17"/>
  <c r="Q125" i="17"/>
  <c r="O125" i="17"/>
  <c r="M125" i="17"/>
  <c r="K125" i="17"/>
  <c r="Q124" i="17"/>
  <c r="O124" i="17"/>
  <c r="M124" i="17"/>
  <c r="K124" i="17"/>
  <c r="Q123" i="17"/>
  <c r="O123" i="17"/>
  <c r="M123" i="17"/>
  <c r="K123" i="17"/>
  <c r="Q122" i="17"/>
  <c r="O122" i="17"/>
  <c r="M122" i="17"/>
  <c r="K122" i="17"/>
  <c r="Q121" i="17"/>
  <c r="O121" i="17"/>
  <c r="M121" i="17"/>
  <c r="K121" i="17"/>
  <c r="Q120" i="17"/>
  <c r="O120" i="17"/>
  <c r="M120" i="17"/>
  <c r="K120" i="17"/>
  <c r="Q119" i="17"/>
  <c r="O119" i="17"/>
  <c r="M119" i="17"/>
  <c r="K119" i="17"/>
  <c r="F119" i="17"/>
  <c r="F118" i="17" s="1"/>
  <c r="E119" i="17"/>
  <c r="E118" i="17" s="1"/>
  <c r="E117" i="17" s="1"/>
  <c r="E116" i="17" s="1"/>
  <c r="D119" i="17"/>
  <c r="C119" i="17"/>
  <c r="Q118" i="17"/>
  <c r="O118" i="17"/>
  <c r="M118" i="17"/>
  <c r="K118" i="17"/>
  <c r="D118" i="17"/>
  <c r="C118" i="17"/>
  <c r="Q117" i="17"/>
  <c r="O117" i="17"/>
  <c r="M117" i="17"/>
  <c r="K117" i="17"/>
  <c r="D117" i="17"/>
  <c r="C117" i="17"/>
  <c r="Q116" i="17"/>
  <c r="O116" i="17"/>
  <c r="M116" i="17"/>
  <c r="K116" i="17"/>
  <c r="D116" i="17"/>
  <c r="C116" i="17"/>
  <c r="Q115" i="17"/>
  <c r="O115" i="17"/>
  <c r="M115" i="17"/>
  <c r="K115" i="17"/>
  <c r="Q114" i="17"/>
  <c r="O114" i="17"/>
  <c r="M114" i="17"/>
  <c r="K114" i="17"/>
  <c r="Q113" i="17"/>
  <c r="O113" i="17"/>
  <c r="M113" i="17"/>
  <c r="K113" i="17"/>
  <c r="Q112" i="17"/>
  <c r="O112" i="17"/>
  <c r="M112" i="17"/>
  <c r="K112" i="17"/>
  <c r="F112" i="17"/>
  <c r="E112" i="17"/>
  <c r="E111" i="17" s="1"/>
  <c r="D112" i="17"/>
  <c r="C112" i="17"/>
  <c r="Q111" i="17"/>
  <c r="O111" i="17"/>
  <c r="M111" i="17"/>
  <c r="K111" i="17"/>
  <c r="F111" i="17"/>
  <c r="D111" i="17"/>
  <c r="C111" i="17"/>
  <c r="Q110" i="17"/>
  <c r="O110" i="17"/>
  <c r="M110" i="17"/>
  <c r="K110" i="17"/>
  <c r="Q109" i="17"/>
  <c r="O109" i="17"/>
  <c r="M109" i="17"/>
  <c r="K109" i="17"/>
  <c r="Q108" i="17"/>
  <c r="O108" i="17"/>
  <c r="M108" i="17"/>
  <c r="K108" i="17"/>
  <c r="Q107" i="17"/>
  <c r="O107" i="17"/>
  <c r="M107" i="17"/>
  <c r="K107" i="17"/>
  <c r="Q106" i="17"/>
  <c r="O106" i="17"/>
  <c r="M106" i="17"/>
  <c r="K106" i="17"/>
  <c r="Q105" i="17"/>
  <c r="O105" i="17"/>
  <c r="M105" i="17"/>
  <c r="K105" i="17"/>
  <c r="F105" i="17"/>
  <c r="E105" i="17"/>
  <c r="C105" i="17"/>
  <c r="Q104" i="17"/>
  <c r="O104" i="17"/>
  <c r="M104" i="17"/>
  <c r="K104" i="17"/>
  <c r="Q103" i="17"/>
  <c r="O103" i="17"/>
  <c r="M103" i="17"/>
  <c r="K103" i="17"/>
  <c r="Q102" i="17"/>
  <c r="O102" i="17"/>
  <c r="M102" i="17"/>
  <c r="K102" i="17"/>
  <c r="Q101" i="17"/>
  <c r="O101" i="17"/>
  <c r="M101" i="17"/>
  <c r="K101" i="17"/>
  <c r="Q100" i="17"/>
  <c r="O100" i="17"/>
  <c r="M100" i="17"/>
  <c r="K100" i="17"/>
  <c r="F100" i="17"/>
  <c r="E100" i="17"/>
  <c r="E97" i="17" s="1"/>
  <c r="C100" i="17"/>
  <c r="Q99" i="17"/>
  <c r="O99" i="17"/>
  <c r="M99" i="17"/>
  <c r="K99" i="17"/>
  <c r="Q98" i="17"/>
  <c r="O98" i="17"/>
  <c r="M98" i="17"/>
  <c r="K98" i="17"/>
  <c r="F98" i="17"/>
  <c r="E98" i="17"/>
  <c r="C98" i="17"/>
  <c r="C97" i="17" s="1"/>
  <c r="C69" i="17" s="1"/>
  <c r="C8" i="17" s="1"/>
  <c r="C7" i="17" s="1"/>
  <c r="C6" i="17" s="1"/>
  <c r="Q97" i="17"/>
  <c r="O97" i="17"/>
  <c r="M97" i="17"/>
  <c r="K97" i="17"/>
  <c r="F97" i="17"/>
  <c r="F69" i="17" s="1"/>
  <c r="Q96" i="17"/>
  <c r="O96" i="17"/>
  <c r="M96" i="17"/>
  <c r="K96" i="17"/>
  <c r="Q95" i="17"/>
  <c r="O95" i="17"/>
  <c r="M95" i="17"/>
  <c r="K95" i="17"/>
  <c r="Q94" i="17"/>
  <c r="O94" i="17"/>
  <c r="M94" i="17"/>
  <c r="K94" i="17"/>
  <c r="Q93" i="17"/>
  <c r="O93" i="17"/>
  <c r="M93" i="17"/>
  <c r="K93" i="17"/>
  <c r="Q92" i="17"/>
  <c r="O92" i="17"/>
  <c r="M92" i="17"/>
  <c r="K92" i="17"/>
  <c r="Q91" i="17"/>
  <c r="O91" i="17"/>
  <c r="M91" i="17"/>
  <c r="K91" i="17"/>
  <c r="F91" i="17"/>
  <c r="E91" i="17"/>
  <c r="D91" i="17"/>
  <c r="C91" i="17"/>
  <c r="Q90" i="17"/>
  <c r="O90" i="17"/>
  <c r="M90" i="17"/>
  <c r="K90" i="17"/>
  <c r="Q89" i="17"/>
  <c r="O89" i="17"/>
  <c r="M89" i="17"/>
  <c r="K89" i="17"/>
  <c r="Q88" i="17"/>
  <c r="O88" i="17"/>
  <c r="M88" i="17"/>
  <c r="K88" i="17"/>
  <c r="Q87" i="17"/>
  <c r="O87" i="17"/>
  <c r="M87" i="17"/>
  <c r="K87" i="17"/>
  <c r="Q86" i="17"/>
  <c r="O86" i="17"/>
  <c r="M86" i="17"/>
  <c r="K86" i="17"/>
  <c r="Q85" i="17"/>
  <c r="O85" i="17"/>
  <c r="M85" i="17"/>
  <c r="K85" i="17"/>
  <c r="Q84" i="17"/>
  <c r="O84" i="17"/>
  <c r="M84" i="17"/>
  <c r="K84" i="17"/>
  <c r="Q83" i="17"/>
  <c r="O83" i="17"/>
  <c r="M83" i="17"/>
  <c r="K83" i="17"/>
  <c r="Q82" i="17"/>
  <c r="O82" i="17"/>
  <c r="M82" i="17"/>
  <c r="K82" i="17"/>
  <c r="Q81" i="17"/>
  <c r="O81" i="17"/>
  <c r="M81" i="17"/>
  <c r="K81" i="17"/>
  <c r="Q80" i="17"/>
  <c r="O80" i="17"/>
  <c r="M80" i="17"/>
  <c r="K80" i="17"/>
  <c r="Q79" i="17"/>
  <c r="O79" i="17"/>
  <c r="M79" i="17"/>
  <c r="K79" i="17"/>
  <c r="F79" i="17"/>
  <c r="E79" i="17"/>
  <c r="D79" i="17"/>
  <c r="C79" i="17"/>
  <c r="Q78" i="17"/>
  <c r="O78" i="17"/>
  <c r="M78" i="17"/>
  <c r="K78" i="17"/>
  <c r="Q77" i="17"/>
  <c r="O77" i="17"/>
  <c r="M77" i="17"/>
  <c r="K77" i="17"/>
  <c r="Q76" i="17"/>
  <c r="O76" i="17"/>
  <c r="M76" i="17"/>
  <c r="K76" i="17"/>
  <c r="Q75" i="17"/>
  <c r="O75" i="17"/>
  <c r="M75" i="17"/>
  <c r="K75" i="17"/>
  <c r="Q74" i="17"/>
  <c r="O74" i="17"/>
  <c r="M74" i="17"/>
  <c r="K74" i="17"/>
  <c r="Q73" i="17"/>
  <c r="O73" i="17"/>
  <c r="M73" i="17"/>
  <c r="K73" i="17"/>
  <c r="Q72" i="17"/>
  <c r="O72" i="17"/>
  <c r="M72" i="17"/>
  <c r="K72" i="17"/>
  <c r="Q71" i="17"/>
  <c r="O71" i="17"/>
  <c r="M71" i="17"/>
  <c r="K71" i="17"/>
  <c r="F71" i="17"/>
  <c r="E71" i="17"/>
  <c r="E70" i="17" s="1"/>
  <c r="D71" i="17"/>
  <c r="C71" i="17"/>
  <c r="Q70" i="17"/>
  <c r="O70" i="17"/>
  <c r="M70" i="17"/>
  <c r="K70" i="17"/>
  <c r="F70" i="17"/>
  <c r="D70" i="17"/>
  <c r="C70" i="17"/>
  <c r="Q69" i="17"/>
  <c r="O69" i="17"/>
  <c r="M69" i="17"/>
  <c r="K69" i="17"/>
  <c r="D69" i="17"/>
  <c r="Q68" i="17"/>
  <c r="O68" i="17"/>
  <c r="M68" i="17"/>
  <c r="K68" i="17"/>
  <c r="Q67" i="17"/>
  <c r="O67" i="17"/>
  <c r="M67" i="17"/>
  <c r="K67" i="17"/>
  <c r="F67" i="17"/>
  <c r="E67" i="17"/>
  <c r="D67" i="17"/>
  <c r="C67" i="17"/>
  <c r="Q66" i="17"/>
  <c r="O66" i="17"/>
  <c r="M66" i="17"/>
  <c r="K66" i="17"/>
  <c r="F66" i="17"/>
  <c r="E66" i="17"/>
  <c r="D66" i="17"/>
  <c r="C66" i="17"/>
  <c r="Q65" i="17"/>
  <c r="O65" i="17"/>
  <c r="M65" i="17"/>
  <c r="K65" i="17"/>
  <c r="Q64" i="17"/>
  <c r="O64" i="17"/>
  <c r="M64" i="17"/>
  <c r="K64" i="17"/>
  <c r="Q63" i="17"/>
  <c r="O63" i="17"/>
  <c r="M63" i="17"/>
  <c r="K63" i="17"/>
  <c r="Q62" i="17"/>
  <c r="O62" i="17"/>
  <c r="M62" i="17"/>
  <c r="K62" i="17"/>
  <c r="Q61" i="17"/>
  <c r="O61" i="17"/>
  <c r="M61" i="17"/>
  <c r="K61" i="17"/>
  <c r="Q60" i="17"/>
  <c r="O60" i="17"/>
  <c r="M60" i="17"/>
  <c r="K60" i="17"/>
  <c r="F60" i="17"/>
  <c r="E60" i="17"/>
  <c r="D60" i="17"/>
  <c r="C60" i="17"/>
  <c r="Q59" i="17"/>
  <c r="O59" i="17"/>
  <c r="M59" i="17"/>
  <c r="K59" i="17"/>
  <c r="Q58" i="17"/>
  <c r="O58" i="17"/>
  <c r="M58" i="17"/>
  <c r="K58" i="17"/>
  <c r="Q57" i="17"/>
  <c r="O57" i="17"/>
  <c r="M57" i="17"/>
  <c r="K57" i="17"/>
  <c r="Q56" i="17"/>
  <c r="O56" i="17"/>
  <c r="M56" i="17"/>
  <c r="K56" i="17"/>
  <c r="Q55" i="17"/>
  <c r="O55" i="17"/>
  <c r="M55" i="17"/>
  <c r="K55" i="17"/>
  <c r="Q54" i="17"/>
  <c r="O54" i="17"/>
  <c r="M54" i="17"/>
  <c r="K54" i="17"/>
  <c r="F54" i="17"/>
  <c r="E54" i="17"/>
  <c r="D54" i="17"/>
  <c r="C54" i="17"/>
  <c r="Q53" i="17"/>
  <c r="O53" i="17"/>
  <c r="M53" i="17"/>
  <c r="K53" i="17"/>
  <c r="Q52" i="17"/>
  <c r="O52" i="17"/>
  <c r="M52" i="17"/>
  <c r="K52" i="17"/>
  <c r="Q51" i="17"/>
  <c r="O51" i="17"/>
  <c r="M51" i="17"/>
  <c r="K51" i="17"/>
  <c r="F51" i="17"/>
  <c r="E51" i="17"/>
  <c r="D51" i="17"/>
  <c r="C51" i="17"/>
  <c r="Q50" i="17"/>
  <c r="O50" i="17"/>
  <c r="M50" i="17"/>
  <c r="K50" i="17"/>
  <c r="F50" i="17"/>
  <c r="E50" i="17"/>
  <c r="D50" i="17"/>
  <c r="C50" i="17"/>
  <c r="Q49" i="17"/>
  <c r="O49" i="17"/>
  <c r="M49" i="17"/>
  <c r="K49" i="17"/>
  <c r="Q48" i="17"/>
  <c r="O48" i="17"/>
  <c r="M48" i="17"/>
  <c r="K48" i="17"/>
  <c r="Q47" i="17"/>
  <c r="O47" i="17"/>
  <c r="M47" i="17"/>
  <c r="K47" i="17"/>
  <c r="Q46" i="17"/>
  <c r="O46" i="17"/>
  <c r="M46" i="17"/>
  <c r="K46" i="17"/>
  <c r="Q45" i="17"/>
  <c r="O45" i="17"/>
  <c r="M45" i="17"/>
  <c r="K45" i="17"/>
  <c r="Q44" i="17"/>
  <c r="O44" i="17"/>
  <c r="M44" i="17"/>
  <c r="K44" i="17"/>
  <c r="F44" i="17"/>
  <c r="E44" i="17"/>
  <c r="D44" i="17"/>
  <c r="C44" i="17"/>
  <c r="Q43" i="17"/>
  <c r="O43" i="17"/>
  <c r="M43" i="17"/>
  <c r="K43" i="17"/>
  <c r="Q42" i="17"/>
  <c r="O42" i="17"/>
  <c r="M42" i="17"/>
  <c r="K42" i="17"/>
  <c r="Q41" i="17"/>
  <c r="O41" i="17"/>
  <c r="M41" i="17"/>
  <c r="K41" i="17"/>
  <c r="Q40" i="17"/>
  <c r="O40" i="17"/>
  <c r="M40" i="17"/>
  <c r="K40" i="17"/>
  <c r="Q39" i="17"/>
  <c r="O39" i="17"/>
  <c r="M39" i="17"/>
  <c r="K39" i="17"/>
  <c r="Q38" i="17"/>
  <c r="O38" i="17"/>
  <c r="M38" i="17"/>
  <c r="K38" i="17"/>
  <c r="Q37" i="17"/>
  <c r="O37" i="17"/>
  <c r="M37" i="17"/>
  <c r="K37" i="17"/>
  <c r="F37" i="17"/>
  <c r="E37" i="17"/>
  <c r="D37" i="17"/>
  <c r="C37" i="17"/>
  <c r="Q36" i="17"/>
  <c r="O36" i="17"/>
  <c r="M36" i="17"/>
  <c r="K36" i="17"/>
  <c r="Q35" i="17"/>
  <c r="O35" i="17"/>
  <c r="M35" i="17"/>
  <c r="K35" i="17"/>
  <c r="Q34" i="17"/>
  <c r="O34" i="17"/>
  <c r="M34" i="17"/>
  <c r="K34" i="17"/>
  <c r="F34" i="17"/>
  <c r="E34" i="17"/>
  <c r="D34" i="17"/>
  <c r="C34" i="17"/>
  <c r="Q33" i="17"/>
  <c r="O33" i="17"/>
  <c r="M33" i="17"/>
  <c r="K33" i="17"/>
  <c r="F33" i="17"/>
  <c r="E33" i="17"/>
  <c r="D33" i="17"/>
  <c r="C33" i="17"/>
  <c r="Q32" i="17"/>
  <c r="O32" i="17"/>
  <c r="M32" i="17"/>
  <c r="K32" i="17"/>
  <c r="Q31" i="17"/>
  <c r="O31" i="17"/>
  <c r="M31" i="17"/>
  <c r="K31" i="17"/>
  <c r="Q30" i="17"/>
  <c r="O30" i="17"/>
  <c r="M30" i="17"/>
  <c r="K30" i="17"/>
  <c r="Q29" i="17"/>
  <c r="O29" i="17"/>
  <c r="M29" i="17"/>
  <c r="K29" i="17"/>
  <c r="Q28" i="17"/>
  <c r="O28" i="17"/>
  <c r="M28" i="17"/>
  <c r="K28" i="17"/>
  <c r="Q27" i="17"/>
  <c r="O27" i="17"/>
  <c r="M27" i="17"/>
  <c r="K27" i="17"/>
  <c r="F27" i="17"/>
  <c r="E27" i="17"/>
  <c r="D27" i="17"/>
  <c r="C27" i="17"/>
  <c r="Q26" i="17"/>
  <c r="O26" i="17"/>
  <c r="M26" i="17"/>
  <c r="K26" i="17"/>
  <c r="Q25" i="17"/>
  <c r="O25" i="17"/>
  <c r="M25" i="17"/>
  <c r="K25" i="17"/>
  <c r="Q24" i="17"/>
  <c r="O24" i="17"/>
  <c r="M24" i="17"/>
  <c r="K24" i="17"/>
  <c r="Q23" i="17"/>
  <c r="O23" i="17"/>
  <c r="M23" i="17"/>
  <c r="K23" i="17"/>
  <c r="Q22" i="17"/>
  <c r="O22" i="17"/>
  <c r="M22" i="17"/>
  <c r="K22" i="17"/>
  <c r="Q21" i="17"/>
  <c r="O21" i="17"/>
  <c r="M21" i="17"/>
  <c r="K21" i="17"/>
  <c r="Q20" i="17"/>
  <c r="O20" i="17"/>
  <c r="M20" i="17"/>
  <c r="K20" i="17"/>
  <c r="Q19" i="17"/>
  <c r="O19" i="17"/>
  <c r="M19" i="17"/>
  <c r="K19" i="17"/>
  <c r="Q18" i="17"/>
  <c r="O18" i="17"/>
  <c r="M18" i="17"/>
  <c r="K18" i="17"/>
  <c r="F18" i="17"/>
  <c r="E18" i="17"/>
  <c r="D18" i="17"/>
  <c r="C18" i="17"/>
  <c r="Q17" i="17"/>
  <c r="O17" i="17"/>
  <c r="M17" i="17"/>
  <c r="K17" i="17"/>
  <c r="Q16" i="17"/>
  <c r="O16" i="17"/>
  <c r="M16" i="17"/>
  <c r="K16" i="17"/>
  <c r="Q15" i="17"/>
  <c r="O15" i="17"/>
  <c r="M15" i="17"/>
  <c r="K15" i="17"/>
  <c r="Q14" i="17"/>
  <c r="O14" i="17"/>
  <c r="M14" i="17"/>
  <c r="K14" i="17"/>
  <c r="Q13" i="17"/>
  <c r="O13" i="17"/>
  <c r="M13" i="17"/>
  <c r="K13" i="17"/>
  <c r="Q12" i="17"/>
  <c r="O12" i="17"/>
  <c r="M12" i="17"/>
  <c r="K12" i="17"/>
  <c r="Q11" i="17"/>
  <c r="O11" i="17"/>
  <c r="M11" i="17"/>
  <c r="K11" i="17"/>
  <c r="F11" i="17"/>
  <c r="F10" i="17" s="1"/>
  <c r="F9" i="17" s="1"/>
  <c r="E11" i="17"/>
  <c r="E10" i="17" s="1"/>
  <c r="E9" i="17" s="1"/>
  <c r="D11" i="17"/>
  <c r="C11" i="17"/>
  <c r="Q10" i="17"/>
  <c r="O10" i="17"/>
  <c r="M10" i="17"/>
  <c r="K10" i="17"/>
  <c r="D10" i="17"/>
  <c r="C10" i="17"/>
  <c r="Q9" i="17"/>
  <c r="O9" i="17"/>
  <c r="M9" i="17"/>
  <c r="K9" i="17"/>
  <c r="D9" i="17"/>
  <c r="C9" i="17"/>
  <c r="Q8" i="17"/>
  <c r="O8" i="17"/>
  <c r="M8" i="17"/>
  <c r="K8" i="17"/>
  <c r="D8" i="17"/>
  <c r="Q7" i="17"/>
  <c r="O7" i="17"/>
  <c r="M7" i="17"/>
  <c r="K7" i="17"/>
  <c r="D7" i="17"/>
  <c r="Q6" i="17"/>
  <c r="O6" i="17"/>
  <c r="M6" i="17"/>
  <c r="K6" i="17"/>
  <c r="D6" i="17"/>
  <c r="E8" i="17" l="1"/>
  <c r="E7" i="17" s="1"/>
  <c r="E6" i="17" s="1"/>
  <c r="E69" i="17"/>
  <c r="F117" i="17"/>
  <c r="F116" i="17" s="1"/>
  <c r="F8" i="17"/>
  <c r="F7" i="17" s="1"/>
  <c r="F6" i="17" s="1"/>
  <c r="M11" i="16" l="1"/>
  <c r="M13" i="16"/>
  <c r="M15" i="16"/>
  <c r="M16" i="16"/>
  <c r="M17" i="16"/>
  <c r="M18" i="16"/>
  <c r="M19" i="16"/>
  <c r="M20" i="16"/>
  <c r="M22" i="16"/>
  <c r="M23" i="16"/>
  <c r="M24" i="16"/>
  <c r="M25" i="16"/>
  <c r="M26" i="16"/>
  <c r="M27" i="16"/>
  <c r="M28" i="16"/>
  <c r="M31" i="16"/>
  <c r="M32" i="16"/>
  <c r="M33" i="16"/>
  <c r="M34" i="16"/>
  <c r="M36" i="16"/>
  <c r="M37" i="16"/>
  <c r="M38" i="16"/>
  <c r="M39" i="16"/>
  <c r="M40" i="16"/>
  <c r="M42" i="16"/>
  <c r="M43" i="16"/>
  <c r="M47" i="16"/>
  <c r="M48" i="16"/>
  <c r="M49" i="16"/>
  <c r="M50" i="16"/>
  <c r="M51" i="16"/>
  <c r="M52" i="16"/>
  <c r="M54" i="16"/>
  <c r="M55" i="16"/>
  <c r="M56" i="16"/>
  <c r="M57" i="16"/>
  <c r="M60" i="16"/>
  <c r="M61" i="16"/>
  <c r="M63" i="16"/>
  <c r="M64" i="16"/>
  <c r="M65" i="16"/>
  <c r="M67" i="16"/>
  <c r="M70" i="16"/>
  <c r="M72" i="16"/>
  <c r="M73" i="16"/>
  <c r="M74" i="16"/>
  <c r="M76" i="16"/>
  <c r="M80" i="16"/>
  <c r="M82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100" i="16"/>
  <c r="M102" i="16"/>
  <c r="M104" i="16"/>
  <c r="M106" i="16"/>
  <c r="M108" i="16"/>
  <c r="M110" i="16"/>
  <c r="M112" i="16"/>
  <c r="K107" i="16"/>
  <c r="K105" i="16"/>
  <c r="K103" i="16"/>
  <c r="K101" i="16"/>
  <c r="I101" i="16"/>
  <c r="K99" i="16"/>
  <c r="K86" i="16"/>
  <c r="K81" i="16"/>
  <c r="K79" i="16"/>
  <c r="K75" i="16"/>
  <c r="K71" i="16"/>
  <c r="K69" i="16"/>
  <c r="K68" i="16" s="1"/>
  <c r="K66" i="16"/>
  <c r="K58" i="16" s="1"/>
  <c r="K62" i="16"/>
  <c r="K59" i="16"/>
  <c r="K53" i="16"/>
  <c r="K46" i="16"/>
  <c r="K41" i="16"/>
  <c r="K35" i="16"/>
  <c r="K30" i="16"/>
  <c r="K29" i="16" s="1"/>
  <c r="K21" i="16"/>
  <c r="K14" i="16"/>
  <c r="K12" i="16"/>
  <c r="K10" i="16"/>
  <c r="K9" i="16" s="1"/>
  <c r="K8" i="16" s="1"/>
  <c r="I10" i="16"/>
  <c r="I12" i="16"/>
  <c r="I14" i="16"/>
  <c r="I21" i="16"/>
  <c r="I30" i="16"/>
  <c r="I35" i="16"/>
  <c r="I41" i="16"/>
  <c r="M41" i="16" s="1"/>
  <c r="I46" i="16"/>
  <c r="I45" i="16" s="1"/>
  <c r="I53" i="16"/>
  <c r="I59" i="16"/>
  <c r="I62" i="16"/>
  <c r="I66" i="16"/>
  <c r="I58" i="16" s="1"/>
  <c r="I69" i="16"/>
  <c r="M69" i="16" s="1"/>
  <c r="I71" i="16"/>
  <c r="I75" i="16"/>
  <c r="H75" i="16"/>
  <c r="M75" i="16" s="1"/>
  <c r="I79" i="16"/>
  <c r="I81" i="16"/>
  <c r="H81" i="16"/>
  <c r="M81" i="16" s="1"/>
  <c r="I86" i="16"/>
  <c r="I99" i="16"/>
  <c r="I103" i="16"/>
  <c r="I105" i="16"/>
  <c r="M105" i="16" s="1"/>
  <c r="I107" i="16"/>
  <c r="H107" i="16"/>
  <c r="M107" i="16"/>
  <c r="K110" i="16"/>
  <c r="K109" i="16" s="1"/>
  <c r="I109" i="16"/>
  <c r="H111" i="16"/>
  <c r="M111" i="16"/>
  <c r="G111" i="16"/>
  <c r="F111" i="16"/>
  <c r="E111" i="16"/>
  <c r="D111" i="16"/>
  <c r="C111" i="16"/>
  <c r="H109" i="16"/>
  <c r="G109" i="16"/>
  <c r="F109" i="16"/>
  <c r="E109" i="16"/>
  <c r="D109" i="16"/>
  <c r="C109" i="16"/>
  <c r="G107" i="16"/>
  <c r="F107" i="16"/>
  <c r="E107" i="16"/>
  <c r="D107" i="16"/>
  <c r="C107" i="16"/>
  <c r="H105" i="16"/>
  <c r="G105" i="16"/>
  <c r="F105" i="16"/>
  <c r="E105" i="16"/>
  <c r="D105" i="16"/>
  <c r="C105" i="16"/>
  <c r="H103" i="16"/>
  <c r="G103" i="16"/>
  <c r="F103" i="16"/>
  <c r="E103" i="16"/>
  <c r="D103" i="16"/>
  <c r="C103" i="16"/>
  <c r="G101" i="16"/>
  <c r="F101" i="16"/>
  <c r="E101" i="16"/>
  <c r="C101" i="16"/>
  <c r="H99" i="16"/>
  <c r="M99" i="16"/>
  <c r="G99" i="16"/>
  <c r="F99" i="16"/>
  <c r="E99" i="16"/>
  <c r="D99" i="16"/>
  <c r="C99" i="16"/>
  <c r="H86" i="16"/>
  <c r="G86" i="16"/>
  <c r="F86" i="16"/>
  <c r="E86" i="16"/>
  <c r="D86" i="16"/>
  <c r="D85" i="16" s="1"/>
  <c r="D84" i="16" s="1"/>
  <c r="D83" i="16" s="1"/>
  <c r="C86" i="16"/>
  <c r="G81" i="16"/>
  <c r="F81" i="16"/>
  <c r="E81" i="16"/>
  <c r="E78" i="16" s="1"/>
  <c r="E77" i="16" s="1"/>
  <c r="C81" i="16"/>
  <c r="C79" i="16"/>
  <c r="C78" i="16"/>
  <c r="C77" i="16"/>
  <c r="H79" i="16"/>
  <c r="G79" i="16"/>
  <c r="F79" i="16"/>
  <c r="F78" i="16"/>
  <c r="F77" i="16" s="1"/>
  <c r="E79" i="16"/>
  <c r="D79" i="16"/>
  <c r="D78" i="16"/>
  <c r="D77" i="16" s="1"/>
  <c r="G75" i="16"/>
  <c r="F75" i="16"/>
  <c r="E75" i="16"/>
  <c r="D75" i="16"/>
  <c r="C75" i="16"/>
  <c r="G73" i="16"/>
  <c r="F73" i="16"/>
  <c r="E73" i="16"/>
  <c r="C73" i="16"/>
  <c r="H71" i="16"/>
  <c r="G71" i="16"/>
  <c r="F71" i="16"/>
  <c r="E71" i="16"/>
  <c r="E68" i="16" s="1"/>
  <c r="D71" i="16"/>
  <c r="C71" i="16"/>
  <c r="H69" i="16"/>
  <c r="G69" i="16"/>
  <c r="G68" i="16" s="1"/>
  <c r="F69" i="16"/>
  <c r="E69" i="16"/>
  <c r="D69" i="16"/>
  <c r="C69" i="16"/>
  <c r="H66" i="16"/>
  <c r="G66" i="16"/>
  <c r="F66" i="16"/>
  <c r="E66" i="16"/>
  <c r="D66" i="16"/>
  <c r="C66" i="16"/>
  <c r="H62" i="16"/>
  <c r="G62" i="16"/>
  <c r="G58" i="16" s="1"/>
  <c r="F62" i="16"/>
  <c r="E62" i="16"/>
  <c r="D62" i="16"/>
  <c r="D58" i="16" s="1"/>
  <c r="C62" i="16"/>
  <c r="C58" i="16" s="1"/>
  <c r="H59" i="16"/>
  <c r="G59" i="16"/>
  <c r="F59" i="16"/>
  <c r="F58" i="16" s="1"/>
  <c r="E59" i="16"/>
  <c r="E58" i="16" s="1"/>
  <c r="D59" i="16"/>
  <c r="C59" i="16"/>
  <c r="H53" i="16"/>
  <c r="M53" i="16"/>
  <c r="G53" i="16"/>
  <c r="F53" i="16"/>
  <c r="E53" i="16"/>
  <c r="E45" i="16" s="1"/>
  <c r="E44" i="16" s="1"/>
  <c r="D53" i="16"/>
  <c r="C53" i="16"/>
  <c r="H46" i="16"/>
  <c r="M46" i="16"/>
  <c r="G46" i="16"/>
  <c r="G45" i="16" s="1"/>
  <c r="G44" i="16" s="1"/>
  <c r="F46" i="16"/>
  <c r="E46" i="16"/>
  <c r="D46" i="16"/>
  <c r="C46" i="16"/>
  <c r="C45" i="16" s="1"/>
  <c r="H41" i="16"/>
  <c r="G41" i="16"/>
  <c r="F41" i="16"/>
  <c r="E41" i="16"/>
  <c r="E29" i="16" s="1"/>
  <c r="E8" i="16" s="1"/>
  <c r="E7" i="16" s="1"/>
  <c r="D41" i="16"/>
  <c r="C41" i="16"/>
  <c r="H35" i="16"/>
  <c r="G35" i="16"/>
  <c r="F35" i="16"/>
  <c r="E35" i="16"/>
  <c r="D35" i="16"/>
  <c r="D29" i="16" s="1"/>
  <c r="C35" i="16"/>
  <c r="C29" i="16" s="1"/>
  <c r="H30" i="16"/>
  <c r="G30" i="16"/>
  <c r="F30" i="16"/>
  <c r="F29" i="16" s="1"/>
  <c r="E30" i="16"/>
  <c r="D30" i="16"/>
  <c r="C30" i="16"/>
  <c r="H21" i="16"/>
  <c r="G21" i="16"/>
  <c r="F21" i="16"/>
  <c r="E21" i="16"/>
  <c r="D21" i="16"/>
  <c r="C21" i="16"/>
  <c r="H14" i="16"/>
  <c r="M14" i="16" s="1"/>
  <c r="G14" i="16"/>
  <c r="G9" i="16" s="1"/>
  <c r="F14" i="16"/>
  <c r="E14" i="16"/>
  <c r="D14" i="16"/>
  <c r="C14" i="16"/>
  <c r="H12" i="16"/>
  <c r="G12" i="16"/>
  <c r="F12" i="16"/>
  <c r="E12" i="16"/>
  <c r="D12" i="16"/>
  <c r="C12" i="16"/>
  <c r="C9" i="16" s="1"/>
  <c r="C8" i="16" s="1"/>
  <c r="H10" i="16"/>
  <c r="M10" i="16" s="1"/>
  <c r="G10" i="16"/>
  <c r="F10" i="16"/>
  <c r="E10" i="16"/>
  <c r="D10" i="16"/>
  <c r="C10" i="16"/>
  <c r="D9" i="16"/>
  <c r="D8" i="16" s="1"/>
  <c r="M59" i="16"/>
  <c r="M71" i="16"/>
  <c r="H78" i="16"/>
  <c r="M109" i="16"/>
  <c r="C68" i="16"/>
  <c r="M12" i="16"/>
  <c r="M79" i="16"/>
  <c r="K78" i="16"/>
  <c r="K77" i="16" s="1"/>
  <c r="F68" i="16"/>
  <c r="G78" i="16"/>
  <c r="G77" i="16"/>
  <c r="K85" i="16"/>
  <c r="K84" i="16" s="1"/>
  <c r="K83" i="16" s="1"/>
  <c r="F9" i="16"/>
  <c r="I78" i="16"/>
  <c r="I77" i="16" s="1"/>
  <c r="F45" i="16"/>
  <c r="F44" i="16" s="1"/>
  <c r="I68" i="16"/>
  <c r="D68" i="16"/>
  <c r="E9" i="16"/>
  <c r="E6" i="16" l="1"/>
  <c r="H85" i="16"/>
  <c r="M86" i="16"/>
  <c r="D7" i="16"/>
  <c r="D6" i="16" s="1"/>
  <c r="M35" i="16"/>
  <c r="H29" i="16"/>
  <c r="D45" i="16"/>
  <c r="D44" i="16" s="1"/>
  <c r="E85" i="16"/>
  <c r="E84" i="16" s="1"/>
  <c r="E83" i="16" s="1"/>
  <c r="C85" i="16"/>
  <c r="C84" i="16" s="1"/>
  <c r="C83" i="16" s="1"/>
  <c r="M103" i="16"/>
  <c r="I85" i="16"/>
  <c r="I84" i="16" s="1"/>
  <c r="I83" i="16" s="1"/>
  <c r="M101" i="16"/>
  <c r="C44" i="16"/>
  <c r="C7" i="16" s="1"/>
  <c r="C6" i="16" s="1"/>
  <c r="M21" i="16"/>
  <c r="H9" i="16"/>
  <c r="H58" i="16"/>
  <c r="M58" i="16" s="1"/>
  <c r="M62" i="16"/>
  <c r="G85" i="16"/>
  <c r="G84" i="16" s="1"/>
  <c r="G83" i="16" s="1"/>
  <c r="F8" i="16"/>
  <c r="F7" i="16" s="1"/>
  <c r="H77" i="16"/>
  <c r="M77" i="16" s="1"/>
  <c r="M78" i="16"/>
  <c r="I44" i="16"/>
  <c r="K7" i="16"/>
  <c r="K6" i="16" s="1"/>
  <c r="M66" i="16"/>
  <c r="H68" i="16"/>
  <c r="M68" i="16" s="1"/>
  <c r="I29" i="16"/>
  <c r="M30" i="16"/>
  <c r="I9" i="16"/>
  <c r="I8" i="16" s="1"/>
  <c r="I7" i="16" s="1"/>
  <c r="I6" i="16" s="1"/>
  <c r="K45" i="16"/>
  <c r="K44" i="16" s="1"/>
  <c r="G8" i="16"/>
  <c r="G7" i="16" s="1"/>
  <c r="G6" i="16" s="1"/>
  <c r="G29" i="16"/>
  <c r="H45" i="16"/>
  <c r="F85" i="16"/>
  <c r="F84" i="16" s="1"/>
  <c r="F83" i="16" s="1"/>
  <c r="F6" i="16" l="1"/>
  <c r="H84" i="16"/>
  <c r="M85" i="16"/>
  <c r="H44" i="16"/>
  <c r="M44" i="16" s="1"/>
  <c r="M45" i="16"/>
  <c r="H8" i="16"/>
  <c r="M9" i="16"/>
  <c r="M29" i="16"/>
  <c r="H83" i="16" l="1"/>
  <c r="M83" i="16" s="1"/>
  <c r="M84" i="16"/>
  <c r="H7" i="16"/>
  <c r="M8" i="16"/>
  <c r="M7" i="16" l="1"/>
  <c r="H6" i="16"/>
  <c r="M6" i="16" s="1"/>
</calcChain>
</file>

<file path=xl/sharedStrings.xml><?xml version="1.0" encoding="utf-8"?>
<sst xmlns="http://schemas.openxmlformats.org/spreadsheetml/2006/main" count="431" uniqueCount="281">
  <si>
    <t>RUBRO</t>
  </si>
  <si>
    <t>NOMBRE</t>
  </si>
  <si>
    <t>PRESUPUESTO INICIAL</t>
  </si>
  <si>
    <t>ADICIONES</t>
  </si>
  <si>
    <t>CRÉDITOS</t>
  </si>
  <si>
    <t>CONTRACRÉDITO</t>
  </si>
  <si>
    <t>REDUCCIONES</t>
  </si>
  <si>
    <t>PRESUPUESTO FINAL</t>
  </si>
  <si>
    <t>RECAUDO</t>
  </si>
  <si>
    <t>PRESUPUESTO EJECUTADO</t>
  </si>
  <si>
    <t>PRESUPUESTO DISPONIBLE</t>
  </si>
  <si>
    <t>CUENTAS DE PLANEACION Y PRESUPUESTO</t>
  </si>
  <si>
    <t>INGRESOS CORRIENTES</t>
  </si>
  <si>
    <t>RECURSOS PROPIOS</t>
  </si>
  <si>
    <t>DERECHOS ACADÉMICOS</t>
  </si>
  <si>
    <t>INSCRIPCIONES</t>
  </si>
  <si>
    <t>DERECHOS DE MATRICULA</t>
  </si>
  <si>
    <t>COMPLEMENTARIOS</t>
  </si>
  <si>
    <t>SILLETERÍA</t>
  </si>
  <si>
    <t>LABORATORIO</t>
  </si>
  <si>
    <t>SEGURO MÉDICO</t>
  </si>
  <si>
    <t>SEGURO COLECTIVO</t>
  </si>
  <si>
    <t>COSTOS DE ADMINISTRACIÓN</t>
  </si>
  <si>
    <t>OTROS DERECHOS ACADÉMICOS</t>
  </si>
  <si>
    <t>DERECHO DE GRADO</t>
  </si>
  <si>
    <t>SUPLETORIOS</t>
  </si>
  <si>
    <t>VALIDACIONES</t>
  </si>
  <si>
    <t>CERTIFICACIONES</t>
  </si>
  <si>
    <t>PREPARATORIOS</t>
  </si>
  <si>
    <t>DUPLICADO DIPLOMA</t>
  </si>
  <si>
    <t>OTROS</t>
  </si>
  <si>
    <t>VENTA DE SERVICIOS</t>
  </si>
  <si>
    <t>CONTRATOS Y CONVENIOS</t>
  </si>
  <si>
    <t>ASESORIA</t>
  </si>
  <si>
    <t>CONSULTORÍA</t>
  </si>
  <si>
    <t>INTERVENTORÍA</t>
  </si>
  <si>
    <t>EXTENSIÓN Y PROYECCIÓN SOCIAL</t>
  </si>
  <si>
    <t>DIPLOMADOS</t>
  </si>
  <si>
    <t>SEMINARIOS</t>
  </si>
  <si>
    <t>CONGRESOS</t>
  </si>
  <si>
    <t>CURSOS</t>
  </si>
  <si>
    <t>ARRENDAMIENTO</t>
  </si>
  <si>
    <t>LOCALES</t>
  </si>
  <si>
    <t>ESCENARIOS</t>
  </si>
  <si>
    <t>APORTES</t>
  </si>
  <si>
    <t>APORTES PARA FUNCIONAMIENTO E INVERSIÓN</t>
  </si>
  <si>
    <t>NACION</t>
  </si>
  <si>
    <t>ARTÍCULO 86 LEY 30 DE 1992</t>
  </si>
  <si>
    <t>ARTÍCULO 87 LEY 30 DE 1992</t>
  </si>
  <si>
    <t>BONO DE CESANTIAS</t>
  </si>
  <si>
    <t>ESTAMPILLA UNIVERSIDAD NACIONAL</t>
  </si>
  <si>
    <t>CREE</t>
  </si>
  <si>
    <t>DEPARTAMENTO</t>
  </si>
  <si>
    <t>BONO DE CESANTÍAS</t>
  </si>
  <si>
    <t>CONVENIO TRANSFERENCIA ESTAMPILLA</t>
  </si>
  <si>
    <t>FONDO PENSIONAL</t>
  </si>
  <si>
    <t>PASIVO ACTUARIAL - SUBCUENTA 1</t>
  </si>
  <si>
    <t>PASIVO ACTUARIAL - BONOS - SUBCUENTA 1</t>
  </si>
  <si>
    <t>PASIVO ACTUARIAL  - SUBCUENTA 1</t>
  </si>
  <si>
    <t>ESTAMPILLA CIUDADELA UNIVERSITARIA</t>
  </si>
  <si>
    <t>CUOTAS PARTES Y COMPARTIBILIDAD PENSIONAL</t>
  </si>
  <si>
    <t>FONDOS ESPECIALES</t>
  </si>
  <si>
    <t>COLCIENCIAS</t>
  </si>
  <si>
    <t>SISTEMA GENERAL DE REGALÍAS (DNP)</t>
  </si>
  <si>
    <t>OTROS INGRESOS CORRIENTES</t>
  </si>
  <si>
    <t>OTROS INGRESOS</t>
  </si>
  <si>
    <t>DEVOLUCIÓN DEL IVA</t>
  </si>
  <si>
    <t>RECURSOS DE CAPITAL</t>
  </si>
  <si>
    <t>CUENTAS POR COBRAR</t>
  </si>
  <si>
    <t>ASESORÍA</t>
  </si>
  <si>
    <t>GOBIERNO NACIONAL 10% VOTACIÓN</t>
  </si>
  <si>
    <t>ACUERDO DE PAGO GOBERNACIÓN</t>
  </si>
  <si>
    <t>IVA VIGENCIA EXPIRADA</t>
  </si>
  <si>
    <t>REINTEGROS</t>
  </si>
  <si>
    <t>RENDIMIENTOS FINANCIEROS</t>
  </si>
  <si>
    <t>DONACIONES</t>
  </si>
  <si>
    <t>COOPERACIÓN INTERNACIONAL</t>
  </si>
  <si>
    <t>RECURSOS DEL BALANCE</t>
  </si>
  <si>
    <t>VICERRECTORÍA ADMINISTRATIVA Y FINANCIERA</t>
  </si>
  <si>
    <t>Presupuesto aprobado mediante Acuerdo Superior 000005 del 13 de diciembre de 2014</t>
  </si>
  <si>
    <t>Jefe Departamento de Gestión Financiera</t>
  </si>
  <si>
    <t>%</t>
  </si>
  <si>
    <t>INES LEONOR VILLALOBOS HERNANDEZ</t>
  </si>
  <si>
    <t>Proyecto y elaboró: Leisdiana Alguero</t>
  </si>
  <si>
    <t>CARLOS ALBERTO LOZANO VELASQUEZ</t>
  </si>
  <si>
    <t>Proyecto y elaboró: Leisdiana Alguero - Profesional Universitario</t>
  </si>
  <si>
    <t>EJECUCIÓN PRESUPUESTAL DE INGRESOS A 30 DE NOVIEMBRE DE 2015</t>
  </si>
  <si>
    <t>EJECUCIÓN PRESUPUESTAL DE GASTOS A 31 DE NOVIEMBRE DE 2015</t>
  </si>
  <si>
    <t>AUMENTO</t>
  </si>
  <si>
    <t>CANCELACIONES</t>
  </si>
  <si>
    <t>CDP</t>
  </si>
  <si>
    <t>COMPROMISO</t>
  </si>
  <si>
    <t>OBLIGACIONES</t>
  </si>
  <si>
    <t>PAGOS</t>
  </si>
  <si>
    <t>GASTOS DE FUNCIONAMIENTO</t>
  </si>
  <si>
    <t>SERVICIOS PERSONALES</t>
  </si>
  <si>
    <t>DOCENTES</t>
  </si>
  <si>
    <t>DE CARRERA</t>
  </si>
  <si>
    <t>REMUNERACIÓN</t>
  </si>
  <si>
    <t>SUELDO</t>
  </si>
  <si>
    <t>PRIMA DE ANTIGÜEDAD</t>
  </si>
  <si>
    <t>PRIMA DE ESPECIALIZACIÓN</t>
  </si>
  <si>
    <t>BONIFICACIÓN POR COMPENSACIÓN SALARIAL</t>
  </si>
  <si>
    <t>BONIFICACIONES</t>
  </si>
  <si>
    <t>OTRAS PRIMAS</t>
  </si>
  <si>
    <t>PRESTACIONES SOCIALES</t>
  </si>
  <si>
    <t>PRIMA DE SERVICIO</t>
  </si>
  <si>
    <t>PRIMA DE NAVIDAD</t>
  </si>
  <si>
    <t>PRIMA DE VACACIONES</t>
  </si>
  <si>
    <t>VACACIONES</t>
  </si>
  <si>
    <t>BONIFICACIÓN POR SERVICIOS PRESTADOS</t>
  </si>
  <si>
    <t>BONIFICACIÓN POR RECREACIÓN</t>
  </si>
  <si>
    <t>CESANTIAS</t>
  </si>
  <si>
    <t>INTERESES SOBRE CESANTIAS</t>
  </si>
  <si>
    <t>CONTRIBUCIONES</t>
  </si>
  <si>
    <t>APORTES A PENSIÓN</t>
  </si>
  <si>
    <t>APORTES A SALUD</t>
  </si>
  <si>
    <t>APORTES ADMINISTRACION DE RIESGOS LABORALES</t>
  </si>
  <si>
    <t>CAJA DE COMPENSACIÓN FAMILIAR</t>
  </si>
  <si>
    <t>APORTES ICBF</t>
  </si>
  <si>
    <t>OCASIONALES</t>
  </si>
  <si>
    <t>HORAS CATEDRA</t>
  </si>
  <si>
    <t>REMUNERACION</t>
  </si>
  <si>
    <t>INVITADOS, VISITANTES Y OTROS</t>
  </si>
  <si>
    <t>HONORARIOS</t>
  </si>
  <si>
    <t>NO DOCENTES</t>
  </si>
  <si>
    <t>DE PLANTA</t>
  </si>
  <si>
    <t>BONIFICACION POR COMPENSACION SALARIAL</t>
  </si>
  <si>
    <t>HORAS EXTRAS</t>
  </si>
  <si>
    <t>AUXILIO DE CENA</t>
  </si>
  <si>
    <t>AUXILIO DE TRANSPORTE</t>
  </si>
  <si>
    <t>SUBSIDIO FAMILIAR</t>
  </si>
  <si>
    <t>AUXILIO NAVIDEÑO</t>
  </si>
  <si>
    <t>BONIFICACION POR SERVICIOS PRESTADOS</t>
  </si>
  <si>
    <t>BONIFICACION POR RECREACION</t>
  </si>
  <si>
    <t>COMPENSACION POR VACACIONES</t>
  </si>
  <si>
    <t>SUPERNUMERARIOS</t>
  </si>
  <si>
    <t>PRIMA DE SERVICIOS</t>
  </si>
  <si>
    <t>PRESTACIÓN DE SERVICIOS</t>
  </si>
  <si>
    <t>SERVICIOS JURIDICOS</t>
  </si>
  <si>
    <t>SERVICIOS TECNICOS, PROFESIONALES Y AUXILIARES DE PROYECTOS</t>
  </si>
  <si>
    <t>PARES EVALUADORES</t>
  </si>
  <si>
    <t>GASTOS GENERALES</t>
  </si>
  <si>
    <t>ADQUISICIÓN DE BIENES Y SERVICIOS</t>
  </si>
  <si>
    <t>MATERIALES Y SUMINISTROS</t>
  </si>
  <si>
    <t>BIENES TANGIBLES CONSUMIBLES</t>
  </si>
  <si>
    <t>MATERIALES, ÚTILES, PAPELERÍA Y EQUIPOS MENORES DE OFICINA Y ENSEÑANZA</t>
  </si>
  <si>
    <t>ACCESORIOS MENORES DE EQUIPO DE TRANSPORTE</t>
  </si>
  <si>
    <t>ALIMENTOS Y UTENSILIOS</t>
  </si>
  <si>
    <t>COMBUSTIBLES, LUBRICANTES Y ADITIVOS</t>
  </si>
  <si>
    <t>HERRAMIENTAS, REFACCIONES Y ACCESORIOS MENORES</t>
  </si>
  <si>
    <t>MATERIAL DE FERRETERIA</t>
  </si>
  <si>
    <t>MATERIALES Y ARTÍCULOS DE CONSTRUCCIÓN Y DE REPARACIÓN</t>
  </si>
  <si>
    <t>INSUMOS MEDICOS, DE BOTIQUIN Y SEGURIDAD INDUSTRIAL</t>
  </si>
  <si>
    <t>MATERIALES, ÚTILES Y EQUIPOS MENORES DE TECNOLOGÍAS DE LA INFORMACIÓN Y COMUNICACIONES</t>
  </si>
  <si>
    <t>REACTIVOS QUIMICOS, MATERIALES DE LABORATORIOS Y OTROS</t>
  </si>
  <si>
    <t>MATERIALES, UTENSILIOS Y UTILES DE ASEO</t>
  </si>
  <si>
    <t>UNIFORMES DEPORTIVOS, VESTUARIOS Y OTROS</t>
  </si>
  <si>
    <t>COMPRA DE BIENES MUEBLES</t>
  </si>
  <si>
    <t>BIENES TANGIBLES NO CONSUMIBLES</t>
  </si>
  <si>
    <t>MOBILIARIOS</t>
  </si>
  <si>
    <t>MATERIAL BIBLIOGRÁFICO Y DOCUMENTAL</t>
  </si>
  <si>
    <t>EQUIPOS Y SUMINISTROS PARA SEGURIDAD INDUSTRIAL Y GESTION AMBIENTAL</t>
  </si>
  <si>
    <t>MATERIAL BIBLIOGRÁFICO Y DOCUMENTAL MENOR</t>
  </si>
  <si>
    <t>ARTICULOS DEPORTIVOS Y DE RECREACION</t>
  </si>
  <si>
    <t>EQUIPOS AUDIOVISUALES Y DE SONIDO</t>
  </si>
  <si>
    <t>EQUIPOS DIDACTICOS Y LUDICOS</t>
  </si>
  <si>
    <t>EQUIPOS DE REFRIGERACION</t>
  </si>
  <si>
    <t>VEHICULOS</t>
  </si>
  <si>
    <t>OTROS EQUIPOS Y MOBILIARIOS</t>
  </si>
  <si>
    <t>MANTENIMIENTO Y REPARACIONES</t>
  </si>
  <si>
    <t>MANTENIMIENTO Y REPARACIONES DE EDIFICACIONES E INSTALACIONES A TRAVÉS DE CONTRATOS</t>
  </si>
  <si>
    <t>MANTENIMIENTO, REPARACIONES Y CALIBRACION DE  MAQUINARIAS Y  EQUIPOS DE LABORATORIOS</t>
  </si>
  <si>
    <t>REPARACIONES DE  MUEBLES, ENSERES Y EQUIPOS DE OFICINA</t>
  </si>
  <si>
    <t>MANTENIMIENTO Y REPARACIONES EQUIPOS DE COMPUTO Y  EQUIPOS DE AUDIOVISUALES Y COMUNICACIONES</t>
  </si>
  <si>
    <t>MANTENIMIENTO Y REPARACIONES SUB-ESTACIONES ELECTRICAS Y SISTEMA DE TABLEROS DE DISTRIBUCIÓN ELECTRICA</t>
  </si>
  <si>
    <t>MANTENIMIENTO Y REPARACIONES EQUIPO AUTOMOTOR</t>
  </si>
  <si>
    <t>MANTENIMIENTO Y REPARACIONES EQUIPO Y MAQUINARIAS DE SOPORTE  A LAS EDIFICACIONES E INSTALACIONES</t>
  </si>
  <si>
    <t>MANTENIMIENTO Y REPARACIONES EQUIPO MEDICO Y ODONTOLOGICO</t>
  </si>
  <si>
    <t>MANTENIMIENTO EQUIPOS DE REFRIGERACIÓN</t>
  </si>
  <si>
    <t>SERVICIOS PÚBLICOS</t>
  </si>
  <si>
    <t>ACUEDUCTO ALCANTARILLADO Y ASEO</t>
  </si>
  <si>
    <t>ENERGIA ELECTRICA</t>
  </si>
  <si>
    <t>GAS NATURAL</t>
  </si>
  <si>
    <t>SERVICIO DE TELECOMUNICACIONES E INTERNET</t>
  </si>
  <si>
    <t>TELEVISION</t>
  </si>
  <si>
    <t>ADQUISICIÓN DE OTROS SERVICIOS</t>
  </si>
  <si>
    <t>ADQUISICIÓN DE SERVICIOS</t>
  </si>
  <si>
    <t>ARRENDAMIENTO DE BIENES MUEBLES E INMUEBLES</t>
  </si>
  <si>
    <t>TRANSPORTE Y AGENCIAS DE VIAJE</t>
  </si>
  <si>
    <t>SERVICIO DE SEGUROS</t>
  </si>
  <si>
    <t>SERVICIO DE MENSAJERIA Y CORREOS</t>
  </si>
  <si>
    <t>FLETES, ALMACENAJES Y ACARREOS</t>
  </si>
  <si>
    <t>SERVICIO DE VIGILANCIA</t>
  </si>
  <si>
    <t>SERVICIO DE ASEO Y LIMPIEZA DE BIENES MUEBLES E INMUEBLES</t>
  </si>
  <si>
    <t>SERVICIO DE JARDINERIA Y FORESTACIÓN</t>
  </si>
  <si>
    <t>SERVICIOS DE APOYO LOGÍSTICO</t>
  </si>
  <si>
    <t>SERVICIOS MEDICOS Y DE LABORATORIO DE DIAGNOSTICOS</t>
  </si>
  <si>
    <t>VIATICOS</t>
  </si>
  <si>
    <t>SERVICIOS DE LA INDUSTRIA FÍLMICA, DEL SONIDO Y DEL VIDEO</t>
  </si>
  <si>
    <t>DIFUSIÓN POR RADIO, TELEVISIÓN, PRENSA Y OTROS MEDIOS</t>
  </si>
  <si>
    <t>SERVICIOS FINANCIEROS, BANCARIOS Y COMERCIALES</t>
  </si>
  <si>
    <t>SERVICIO DE CONTROL DE PLAGAS Y FUMIGACIONES</t>
  </si>
  <si>
    <t>SERVICIO DE EDICION E IMPRESIÓN MATERIAL PUBLICITARIO Y TEXTOS</t>
  </si>
  <si>
    <t>SERVICIO EN SALUD OCUPACIONAL Y GESTION AMBIENTAL</t>
  </si>
  <si>
    <t>INSCRIPCIONES A CURSOS, SEMINARIOS Y EVENTOS DEPORTIVOS, CULTURALES Y ACADEMICOS</t>
  </si>
  <si>
    <t>PROMOCIÓN, APOYOS SOCIOECONÓMICOS Y ESTIMULOS</t>
  </si>
  <si>
    <t>AUXILIATURAS ESTUDIANTILES (MONITORIAS)</t>
  </si>
  <si>
    <t>PROYECTOS ESTRATEGICOS DE BIENESTAR</t>
  </si>
  <si>
    <t>COMITÉ DE DERECHOS HUMANOS Y PAZ</t>
  </si>
  <si>
    <t>CONTRATO PARQUE DE COMPUTADORES</t>
  </si>
  <si>
    <t>SERVICIOS TECNOLÓGICOS E INFORMATICOS</t>
  </si>
  <si>
    <t>SERVICIO DE IMPRESIÓN Y FOTOCOPIADO</t>
  </si>
  <si>
    <t>OTROS SERVICIOS GENERALES</t>
  </si>
  <si>
    <t>OTROS GASTOS GENERALES</t>
  </si>
  <si>
    <t>GASTOS LEGALES Y REGISTROS NOTARIALES</t>
  </si>
  <si>
    <t>GASTOS DE IMPORTACION Y ARANCELES</t>
  </si>
  <si>
    <t>CUOTA DE AFILIACION INSTITUCIONAL</t>
  </si>
  <si>
    <t>APORTES ADMINISTRACIÓN DE RIESGOS LABORALES (ARL) ESTUDIANTES, PRACTICAS INTRAMURALES Y AUXILIATURAS</t>
  </si>
  <si>
    <t>IMPUESTOS Y MULTAS</t>
  </si>
  <si>
    <t>IMPUESTOS, TASAS Y CONTRIBUCIONES</t>
  </si>
  <si>
    <t>MULTAS Y SANCIONES</t>
  </si>
  <si>
    <t>TRANSFERENCIAS CORRIENTES</t>
  </si>
  <si>
    <t>TRANSFERENCIAS AL SECTOR PÚBLICO</t>
  </si>
  <si>
    <t>OTRAS ENTIDADES DESCENTRALIZADAS DEL ORDEN TERRITORIAL</t>
  </si>
  <si>
    <t>CUOTA DE AUDITAJE - CONTRALORIA DEPARTAMENTAL</t>
  </si>
  <si>
    <t>TRANSFERENCIAS DE PREVISION Y SEGURIDAD SOCIAL</t>
  </si>
  <si>
    <t>PENSIONES Y JUBILACIONES</t>
  </si>
  <si>
    <t>MESADAS PENSIONALES</t>
  </si>
  <si>
    <t>BONOS PENSIONALES</t>
  </si>
  <si>
    <t>CUOTAS PARTES PENSIONALES</t>
  </si>
  <si>
    <t>OTRAS TRANSFERENCIAS CORRIENTES</t>
  </si>
  <si>
    <t>PROVISIÓN PASIVO DE CESANTIAS TRABAJADORES DOCENTES Y NO DOCENTES</t>
  </si>
  <si>
    <t>SENTENCIAS JUDICIALES Y CONCILIACIONES</t>
  </si>
  <si>
    <t>CONTINGENCIAS</t>
  </si>
  <si>
    <t>PAGO ACREENCIAS LEY 550 - GRUPO I</t>
  </si>
  <si>
    <t>PAGO ACREENCIAS LEY 550 - GRUPO II</t>
  </si>
  <si>
    <t>PAGO ACREENCIAS LEY 550 - GRUPO III</t>
  </si>
  <si>
    <t>PAGO ACREENCIAS LEY 550 - GRUPO IV</t>
  </si>
  <si>
    <t>PASIVOS EXIGIBLES DEFICIT VIGENCIAS EXPIRADAS</t>
  </si>
  <si>
    <t>INVERSIONES</t>
  </si>
  <si>
    <t>INVERSIONES REALES EN BIENES MATERIALES</t>
  </si>
  <si>
    <t>OBRAS CIVILES</t>
  </si>
  <si>
    <t>CONSTRUCCIÓN DE INFRAESTRUCTURA</t>
  </si>
  <si>
    <t>MEJORAMIENTO Y ADECUACION DE INFRAESTRUCTURA</t>
  </si>
  <si>
    <t>ADQUISIÓN DE BIENES</t>
  </si>
  <si>
    <t>EQUIPOS CIENTÍFICO Y DE LABORATORIOS</t>
  </si>
  <si>
    <t>MATERIALES DE LABORATORIO</t>
  </si>
  <si>
    <t>INSTRUMENTOS MUSICALES</t>
  </si>
  <si>
    <t>EQUIPOS DE TELECOMUNICACIONES, TECNOLOGÍA, INFORMATICA Y REDES</t>
  </si>
  <si>
    <t>EQUIPOS SISTEMAS DE SEGURIDAD Y CONTROL DE ACCESO</t>
  </si>
  <si>
    <t>EQUIPOS DEPORTIVOS Y DE RECREACION</t>
  </si>
  <si>
    <t>EQUIPOS Y SUMINISTROS MÉDICOS</t>
  </si>
  <si>
    <t>MAQUINARIA, OTROS EQUIPOS Y HERRAMIENTAS</t>
  </si>
  <si>
    <t>PROYECTOS RECURSOS CREE 2015</t>
  </si>
  <si>
    <t>PROYECTOS RECURSOS ESTAMPILLA UNIVERSIDAD NACIONAL</t>
  </si>
  <si>
    <t>PROYECTOS RECURSOS ESPECIALES COLCIENCIAS</t>
  </si>
  <si>
    <t>PROYECTOS RECURSOS ESPECIALES COLCIENCIAS Y OTROS</t>
  </si>
  <si>
    <t>PROYECTOS RECURSOS ESPECIALES SISTEMA GENERAL DE REGALÍAS (DNP)</t>
  </si>
  <si>
    <t>PROYECTOSARTÍCULO 87 LEY 30 DE 1992</t>
  </si>
  <si>
    <t>INVERSIONES DE CARÁCTER INMATERIAL</t>
  </si>
  <si>
    <t>FORMACIÓN DE PERSONAL</t>
  </si>
  <si>
    <t>CAPACITACIÓN A EMPLEADOS PUBLICOS PARA LA ADMINISTRACIÓN DEL ESTADO</t>
  </si>
  <si>
    <t>FORMACIÓN DE CAPITAL HUMANO PARA LA DOCENCIA, INVESTIGACIÓN Y DESARROLLO</t>
  </si>
  <si>
    <t>APOYO A INVESTIGACIÓN A TRAVÉS DE CONVOCATORIAS</t>
  </si>
  <si>
    <t>PROGRAMA DE FORMACIÓN UNIVERSITARIA</t>
  </si>
  <si>
    <t>OTROS BIENES Y SERVICIOS INTANGIBLES</t>
  </si>
  <si>
    <t>ESTUDIOS DE PRE-INVERSION</t>
  </si>
  <si>
    <t>SOFTWARE (LICENCIAS)</t>
  </si>
  <si>
    <t>SERVICIO DE LA DEUDA</t>
  </si>
  <si>
    <t>DEUDA PÚBLICA INTERNA</t>
  </si>
  <si>
    <t>AMORTIZACION DE LA DEUDA PUBLICA INTERNA</t>
  </si>
  <si>
    <t>BONOS Y TITULOS EMITIDOS</t>
  </si>
  <si>
    <t>DEUDA BONO TIPO A MINIATERIO DE HACIENDA</t>
  </si>
  <si>
    <t>ENTIDADES FINANCIERAS</t>
  </si>
  <si>
    <t>AMORTIZACION DE CAPITAL DEUDA PUBLICA</t>
  </si>
  <si>
    <t>AMORTIZACIÓN DE INTERESES, COMISIONES Y GASTOS</t>
  </si>
  <si>
    <t>RESERVAS PRESUPUESTALES Y CUENTAS POR PAGAR</t>
  </si>
  <si>
    <t>RESERVAS PRESUPUESTALES</t>
  </si>
  <si>
    <t>CUENTAS POR PAGAR</t>
  </si>
  <si>
    <t>Reporte del sistema: 17-11-2015 01:45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</si>
</sst>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165" fontId="19" fillId="0" borderId="0" xfId="2" applyNumberFormat="1" applyFont="1"/>
    <xf numFmtId="165" fontId="19" fillId="33" borderId="0" xfId="0" applyNumberFormat="1" applyFont="1" applyFill="1"/>
    <xf numFmtId="165" fontId="19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0" xfId="1" applyNumberFormat="1" applyFont="1" applyBorder="1"/>
    <xf numFmtId="0" fontId="0" fillId="0" borderId="10" xfId="0" applyBorder="1"/>
    <xf numFmtId="164" fontId="16" fillId="36" borderId="10" xfId="1" applyNumberFormat="1" applyFont="1" applyFill="1" applyBorder="1"/>
    <xf numFmtId="164" fontId="13" fillId="35" borderId="10" xfId="1" applyNumberFormat="1" applyFont="1" applyFill="1" applyBorder="1" applyAlignment="1">
      <alignment horizontal="center" vertical="center" wrapText="1"/>
    </xf>
    <xf numFmtId="0" fontId="16" fillId="36" borderId="10" xfId="0" applyFont="1" applyFill="1" applyBorder="1"/>
    <xf numFmtId="0" fontId="13" fillId="35" borderId="10" xfId="0" applyFont="1" applyFill="1" applyBorder="1" applyAlignment="1">
      <alignment horizontal="center" vertical="center" wrapText="1"/>
    </xf>
    <xf numFmtId="0" fontId="0" fillId="0" borderId="0" xfId="0"/>
    <xf numFmtId="0" fontId="16" fillId="36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9" fontId="0" fillId="0" borderId="0" xfId="2" applyFont="1"/>
    <xf numFmtId="9" fontId="13" fillId="35" borderId="10" xfId="2" applyFont="1" applyFill="1" applyBorder="1" applyAlignment="1">
      <alignment horizontal="center" vertical="center" wrapText="1"/>
    </xf>
    <xf numFmtId="9" fontId="16" fillId="36" borderId="10" xfId="2" applyFont="1" applyFill="1" applyBorder="1"/>
    <xf numFmtId="9" fontId="0" fillId="0" borderId="10" xfId="2" applyFont="1" applyBorder="1"/>
    <xf numFmtId="164" fontId="0" fillId="0" borderId="0" xfId="1" applyNumberFormat="1" applyFont="1"/>
    <xf numFmtId="164" fontId="0" fillId="0" borderId="0" xfId="0" applyNumberFormat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164" fontId="16" fillId="0" borderId="10" xfId="1" applyNumberFormat="1" applyFont="1" applyBorder="1"/>
    <xf numFmtId="9" fontId="16" fillId="0" borderId="10" xfId="2" applyFont="1" applyBorder="1"/>
    <xf numFmtId="0" fontId="16" fillId="0" borderId="0" xfId="0" applyFont="1"/>
    <xf numFmtId="0" fontId="23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24" fillId="0" borderId="0" xfId="0" applyFont="1" applyAlignment="1"/>
    <xf numFmtId="164" fontId="16" fillId="0" borderId="0" xfId="0" applyNumberFormat="1" applyFont="1"/>
    <xf numFmtId="165" fontId="20" fillId="34" borderId="0" xfId="0" applyNumberFormat="1" applyFont="1" applyFill="1" applyBorder="1" applyAlignment="1">
      <alignment horizontal="left"/>
    </xf>
    <xf numFmtId="165" fontId="21" fillId="34" borderId="0" xfId="0" applyNumberFormat="1" applyFont="1" applyFill="1" applyBorder="1" applyAlignment="1">
      <alignment horizontal="left"/>
    </xf>
    <xf numFmtId="165" fontId="18" fillId="0" borderId="0" xfId="0" applyNumberFormat="1" applyFont="1" applyAlignment="1">
      <alignment horizontal="left" wrapText="1"/>
    </xf>
    <xf numFmtId="165" fontId="18" fillId="0" borderId="0" xfId="0" applyNumberFormat="1" applyFont="1" applyAlignment="1"/>
    <xf numFmtId="165" fontId="18" fillId="0" borderId="0" xfId="0" applyNumberFormat="1" applyFont="1" applyAlignment="1">
      <alignment horizontal="center"/>
    </xf>
    <xf numFmtId="0" fontId="13" fillId="35" borderId="10" xfId="0" applyFont="1" applyFill="1" applyBorder="1" applyAlignment="1">
      <alignment vertical="center" wrapText="1"/>
    </xf>
    <xf numFmtId="164" fontId="16" fillId="36" borderId="10" xfId="1" applyNumberFormat="1" applyFont="1" applyFill="1" applyBorder="1" applyAlignment="1">
      <alignment horizontal="center"/>
    </xf>
    <xf numFmtId="9" fontId="16" fillId="36" borderId="10" xfId="2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33" borderId="10" xfId="1" applyNumberFormat="1" applyFont="1" applyFill="1" applyBorder="1"/>
    <xf numFmtId="3" fontId="16" fillId="0" borderId="0" xfId="0" applyNumberFormat="1" applyFont="1"/>
    <xf numFmtId="9" fontId="16" fillId="0" borderId="0" xfId="2" applyFont="1"/>
    <xf numFmtId="3" fontId="0" fillId="0" borderId="0" xfId="0" applyNumberFormat="1"/>
    <xf numFmtId="0" fontId="0" fillId="33" borderId="10" xfId="0" applyFill="1" applyBorder="1"/>
    <xf numFmtId="0" fontId="0" fillId="33" borderId="10" xfId="0" applyFill="1" applyBorder="1" applyAlignment="1">
      <alignment wrapText="1"/>
    </xf>
    <xf numFmtId="0" fontId="16" fillId="36" borderId="10" xfId="0" applyFont="1" applyFill="1" applyBorder="1" applyAlignment="1">
      <alignment horizontal="center" wrapText="1"/>
    </xf>
    <xf numFmtId="0" fontId="25" fillId="0" borderId="0" xfId="0" applyFont="1" applyAlignment="1">
      <alignment wrapText="1"/>
    </xf>
    <xf numFmtId="0" fontId="23" fillId="0" borderId="0" xfId="0" applyFont="1" applyAlignment="1">
      <alignment horizontal="left" wrapText="1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niatlantico.edu.co/images/logua.gi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uniatlantico.edu.co/images/logua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</xdr:rowOff>
    </xdr:from>
    <xdr:to>
      <xdr:col>0</xdr:col>
      <xdr:colOff>742949</xdr:colOff>
      <xdr:row>3</xdr:row>
      <xdr:rowOff>60805</xdr:rowOff>
    </xdr:to>
    <xdr:pic>
      <xdr:nvPicPr>
        <xdr:cNvPr id="2" name="1 Imagen" descr="http://www.uniatlantico.edu.co/images/logua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"/>
          <a:ext cx="704849" cy="641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0</xdr:col>
      <xdr:colOff>723285</xdr:colOff>
      <xdr:row>4</xdr:row>
      <xdr:rowOff>9525</xdr:rowOff>
    </xdr:to>
    <xdr:pic>
      <xdr:nvPicPr>
        <xdr:cNvPr id="2" name="1 Imagen" descr="http://www.uniatlantico.edu.co/images/logua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2803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workbookViewId="0">
      <selection activeCell="B2" sqref="B2:H2"/>
    </sheetView>
  </sheetViews>
  <sheetFormatPr baseColWidth="10" defaultColWidth="10.85546875" defaultRowHeight="15" x14ac:dyDescent="0.25"/>
  <cols>
    <col min="1" max="1" width="10.85546875" style="12"/>
    <col min="2" max="2" width="43" style="5" customWidth="1"/>
    <col min="3" max="3" width="18.28515625" style="12" customWidth="1"/>
    <col min="4" max="7" width="16.42578125" style="12" customWidth="1"/>
    <col min="8" max="9" width="17.42578125" style="12" customWidth="1"/>
    <col min="10" max="10" width="8.42578125" style="18" bestFit="1" customWidth="1"/>
    <col min="11" max="11" width="17.42578125" style="12" customWidth="1"/>
    <col min="12" max="12" width="5.42578125" style="18" bestFit="1" customWidth="1"/>
    <col min="13" max="13" width="17.42578125" style="12" customWidth="1"/>
    <col min="14" max="14" width="6.28515625" style="18" bestFit="1" customWidth="1"/>
    <col min="15" max="15" width="16.28515625" style="12" bestFit="1" customWidth="1"/>
    <col min="16" max="16" width="15.85546875" style="12" bestFit="1" customWidth="1"/>
    <col min="17" max="16384" width="10.85546875" style="12"/>
  </cols>
  <sheetData>
    <row r="1" spans="1:16" x14ac:dyDescent="0.25">
      <c r="B1" s="36" t="s">
        <v>78</v>
      </c>
      <c r="C1" s="36"/>
      <c r="D1" s="36"/>
      <c r="E1" s="3"/>
      <c r="F1" s="3"/>
      <c r="G1" s="3"/>
      <c r="H1" s="1"/>
      <c r="I1" s="22"/>
      <c r="K1" s="23"/>
      <c r="M1" s="23"/>
    </row>
    <row r="2" spans="1:16" ht="15.75" x14ac:dyDescent="0.25">
      <c r="B2" s="34" t="s">
        <v>86</v>
      </c>
      <c r="C2" s="34"/>
      <c r="D2" s="34"/>
      <c r="E2" s="34"/>
      <c r="F2" s="34"/>
      <c r="G2" s="34"/>
      <c r="H2" s="34"/>
      <c r="I2" s="22"/>
      <c r="K2" s="23"/>
      <c r="M2" s="23"/>
    </row>
    <row r="3" spans="1:16" x14ac:dyDescent="0.25">
      <c r="B3" s="35" t="s">
        <v>79</v>
      </c>
      <c r="C3" s="35"/>
      <c r="D3" s="35"/>
      <c r="E3" s="35"/>
      <c r="F3" s="35"/>
      <c r="G3" s="35"/>
      <c r="H3" s="35"/>
      <c r="I3" s="23"/>
      <c r="K3" s="23"/>
      <c r="M3" s="23"/>
    </row>
    <row r="4" spans="1:16" x14ac:dyDescent="0.25">
      <c r="I4" s="23"/>
    </row>
    <row r="5" spans="1:16" s="4" customFormat="1" ht="30" x14ac:dyDescent="0.25">
      <c r="A5" s="11" t="s">
        <v>0</v>
      </c>
      <c r="B5" s="11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9" t="s">
        <v>81</v>
      </c>
      <c r="K5" s="9" t="s">
        <v>9</v>
      </c>
      <c r="L5" s="19" t="s">
        <v>81</v>
      </c>
      <c r="M5" s="9" t="s">
        <v>10</v>
      </c>
      <c r="N5" s="19" t="s">
        <v>81</v>
      </c>
    </row>
    <row r="6" spans="1:16" x14ac:dyDescent="0.25">
      <c r="A6" s="10">
        <v>0</v>
      </c>
      <c r="B6" s="13" t="s">
        <v>11</v>
      </c>
      <c r="C6" s="8">
        <f>+C7+C83</f>
        <v>267338748735</v>
      </c>
      <c r="D6" s="8">
        <f t="shared" ref="D6:K6" si="0">+D7+D83</f>
        <v>26954558131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294293306866</v>
      </c>
      <c r="I6" s="8">
        <f t="shared" si="0"/>
        <v>178788472959.97998</v>
      </c>
      <c r="J6" s="20">
        <v>0.6075179719985524</v>
      </c>
      <c r="K6" s="8">
        <f t="shared" si="0"/>
        <v>178788472959.97998</v>
      </c>
      <c r="L6" s="20">
        <v>0.6075179719985524</v>
      </c>
      <c r="M6" s="8">
        <f>+H6-I6</f>
        <v>115504833906.02002</v>
      </c>
      <c r="N6" s="20">
        <v>0.3924820280014476</v>
      </c>
      <c r="O6" s="23"/>
    </row>
    <row r="7" spans="1:16" x14ac:dyDescent="0.25">
      <c r="A7" s="10">
        <v>1</v>
      </c>
      <c r="B7" s="13" t="s">
        <v>12</v>
      </c>
      <c r="C7" s="8">
        <f>+C8+C44+C77</f>
        <v>206214320580</v>
      </c>
      <c r="D7" s="8">
        <f t="shared" ref="D7:K7" si="1">+D8+D44+D77</f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  <c r="H7" s="8">
        <f t="shared" si="1"/>
        <v>206214320580</v>
      </c>
      <c r="I7" s="8">
        <f t="shared" si="1"/>
        <v>146411387539.37</v>
      </c>
      <c r="J7" s="20">
        <v>0.7099962171762475</v>
      </c>
      <c r="K7" s="8">
        <f t="shared" si="1"/>
        <v>146411387539.37</v>
      </c>
      <c r="L7" s="20">
        <v>0.7099962171762475</v>
      </c>
      <c r="M7" s="8">
        <f t="shared" ref="M7:M70" si="2">+H7-I7</f>
        <v>59802933040.630005</v>
      </c>
      <c r="N7" s="20">
        <v>0.29000378282375255</v>
      </c>
      <c r="O7" s="23"/>
      <c r="P7" s="23"/>
    </row>
    <row r="8" spans="1:16" s="28" customFormat="1" x14ac:dyDescent="0.25">
      <c r="A8" s="24">
        <v>110</v>
      </c>
      <c r="B8" s="25" t="s">
        <v>13</v>
      </c>
      <c r="C8" s="26">
        <f>+C9+C29</f>
        <v>20142489622</v>
      </c>
      <c r="D8" s="26">
        <f t="shared" ref="D8:K8" si="3">+D9+D29</f>
        <v>0</v>
      </c>
      <c r="E8" s="26">
        <f t="shared" si="3"/>
        <v>0</v>
      </c>
      <c r="F8" s="26">
        <f t="shared" si="3"/>
        <v>0</v>
      </c>
      <c r="G8" s="26">
        <f t="shared" si="3"/>
        <v>0</v>
      </c>
      <c r="H8" s="26">
        <f t="shared" si="3"/>
        <v>20142489622</v>
      </c>
      <c r="I8" s="26">
        <f t="shared" si="3"/>
        <v>20411153954.709999</v>
      </c>
      <c r="J8" s="27">
        <v>1.0133381889603437</v>
      </c>
      <c r="K8" s="26">
        <f t="shared" si="3"/>
        <v>20411153954.709999</v>
      </c>
      <c r="L8" s="27">
        <v>1.0133381889603437</v>
      </c>
      <c r="M8" s="26">
        <f t="shared" si="2"/>
        <v>-268664332.70999908</v>
      </c>
      <c r="N8" s="27">
        <v>-1.3338188960343757E-2</v>
      </c>
    </row>
    <row r="9" spans="1:16" s="28" customFormat="1" x14ac:dyDescent="0.25">
      <c r="A9" s="24">
        <v>11010</v>
      </c>
      <c r="B9" s="25" t="s">
        <v>14</v>
      </c>
      <c r="C9" s="26">
        <f>+C10+C12+C14+C21</f>
        <v>11019157122</v>
      </c>
      <c r="D9" s="26">
        <f t="shared" ref="D9:K9" si="4">+D10+D12+D14+D21</f>
        <v>0</v>
      </c>
      <c r="E9" s="26">
        <f t="shared" si="4"/>
        <v>0</v>
      </c>
      <c r="F9" s="26">
        <f t="shared" si="4"/>
        <v>0</v>
      </c>
      <c r="G9" s="26">
        <f t="shared" si="4"/>
        <v>0</v>
      </c>
      <c r="H9" s="26">
        <f t="shared" si="4"/>
        <v>11019157122</v>
      </c>
      <c r="I9" s="26">
        <f t="shared" si="4"/>
        <v>11810343527.83</v>
      </c>
      <c r="J9" s="27">
        <v>1.0718009914070812</v>
      </c>
      <c r="K9" s="26">
        <f t="shared" si="4"/>
        <v>11810343527.83</v>
      </c>
      <c r="L9" s="27">
        <v>1.0718009914070812</v>
      </c>
      <c r="M9" s="26">
        <f t="shared" si="2"/>
        <v>-791186405.82999992</v>
      </c>
      <c r="N9" s="27">
        <v>-7.1800991407081224E-2</v>
      </c>
      <c r="O9" s="33"/>
    </row>
    <row r="10" spans="1:16" s="28" customFormat="1" x14ac:dyDescent="0.25">
      <c r="A10" s="24">
        <v>1101010</v>
      </c>
      <c r="B10" s="25" t="s">
        <v>15</v>
      </c>
      <c r="C10" s="26">
        <f>+C11</f>
        <v>896810820</v>
      </c>
      <c r="D10" s="26">
        <f t="shared" ref="D10:K10" si="5">+D11</f>
        <v>0</v>
      </c>
      <c r="E10" s="26">
        <f t="shared" si="5"/>
        <v>0</v>
      </c>
      <c r="F10" s="26">
        <f t="shared" si="5"/>
        <v>0</v>
      </c>
      <c r="G10" s="26">
        <f t="shared" si="5"/>
        <v>0</v>
      </c>
      <c r="H10" s="26">
        <f t="shared" si="5"/>
        <v>896810820</v>
      </c>
      <c r="I10" s="26">
        <f t="shared" si="5"/>
        <v>932993500</v>
      </c>
      <c r="J10" s="27">
        <v>1.0403459449786745</v>
      </c>
      <c r="K10" s="26">
        <f t="shared" si="5"/>
        <v>932993500</v>
      </c>
      <c r="L10" s="27">
        <v>1.0403459449786745</v>
      </c>
      <c r="M10" s="26">
        <f t="shared" si="2"/>
        <v>-36182680</v>
      </c>
      <c r="N10" s="27">
        <v>-4.0345944978674546E-2</v>
      </c>
    </row>
    <row r="11" spans="1:16" x14ac:dyDescent="0.25">
      <c r="A11" s="7">
        <v>110101001</v>
      </c>
      <c r="B11" s="14" t="s">
        <v>15</v>
      </c>
      <c r="C11" s="6">
        <v>896810820</v>
      </c>
      <c r="D11" s="6">
        <v>0</v>
      </c>
      <c r="E11" s="6">
        <v>0</v>
      </c>
      <c r="F11" s="6">
        <v>0</v>
      </c>
      <c r="G11" s="6">
        <v>0</v>
      </c>
      <c r="H11" s="6">
        <v>896810820</v>
      </c>
      <c r="I11" s="6">
        <v>932993500</v>
      </c>
      <c r="J11" s="21">
        <v>1.0403459449786745</v>
      </c>
      <c r="K11" s="6">
        <v>932993500</v>
      </c>
      <c r="L11" s="21">
        <v>1.0403459449786745</v>
      </c>
      <c r="M11" s="6">
        <f t="shared" si="2"/>
        <v>-36182680</v>
      </c>
      <c r="N11" s="21">
        <v>-4.0345944978674546E-2</v>
      </c>
    </row>
    <row r="12" spans="1:16" s="28" customFormat="1" x14ac:dyDescent="0.25">
      <c r="A12" s="24">
        <v>1101020</v>
      </c>
      <c r="B12" s="25" t="s">
        <v>16</v>
      </c>
      <c r="C12" s="26">
        <f>+C13</f>
        <v>6098611144</v>
      </c>
      <c r="D12" s="26">
        <f t="shared" ref="D12:K12" si="6">+D13</f>
        <v>0</v>
      </c>
      <c r="E12" s="26">
        <f t="shared" si="6"/>
        <v>0</v>
      </c>
      <c r="F12" s="26">
        <f t="shared" si="6"/>
        <v>0</v>
      </c>
      <c r="G12" s="26">
        <f t="shared" si="6"/>
        <v>0</v>
      </c>
      <c r="H12" s="26">
        <f t="shared" si="6"/>
        <v>6098611144</v>
      </c>
      <c r="I12" s="26">
        <f t="shared" si="6"/>
        <v>10039417821.83</v>
      </c>
      <c r="J12" s="27">
        <v>1.6461810049501329</v>
      </c>
      <c r="K12" s="26">
        <f t="shared" si="6"/>
        <v>10039417821.83</v>
      </c>
      <c r="L12" s="27">
        <v>1.6461810049501329</v>
      </c>
      <c r="M12" s="26">
        <f t="shared" si="2"/>
        <v>-3940806677.8299999</v>
      </c>
      <c r="N12" s="27">
        <v>-0.64618100495013298</v>
      </c>
    </row>
    <row r="13" spans="1:16" x14ac:dyDescent="0.25">
      <c r="A13" s="7">
        <v>110102001</v>
      </c>
      <c r="B13" s="14" t="s">
        <v>16</v>
      </c>
      <c r="C13" s="6">
        <v>6098611144</v>
      </c>
      <c r="D13" s="6">
        <v>0</v>
      </c>
      <c r="E13" s="6">
        <v>0</v>
      </c>
      <c r="F13" s="6">
        <v>0</v>
      </c>
      <c r="G13" s="6">
        <v>0</v>
      </c>
      <c r="H13" s="6">
        <v>6098611144</v>
      </c>
      <c r="I13" s="6">
        <v>10039417821.83</v>
      </c>
      <c r="J13" s="21">
        <v>1.6461810049501329</v>
      </c>
      <c r="K13" s="6">
        <v>10039417821.83</v>
      </c>
      <c r="L13" s="21">
        <v>1.6461810049501329</v>
      </c>
      <c r="M13" s="6">
        <f t="shared" si="2"/>
        <v>-3940806677.8299999</v>
      </c>
      <c r="N13" s="21">
        <v>-0.64618100495013298</v>
      </c>
      <c r="O13" s="23"/>
    </row>
    <row r="14" spans="1:16" s="28" customFormat="1" x14ac:dyDescent="0.25">
      <c r="A14" s="24">
        <v>1101030</v>
      </c>
      <c r="B14" s="25" t="s">
        <v>17</v>
      </c>
      <c r="C14" s="26">
        <f>+C15+C16+C17+C18+C19+C20</f>
        <v>3375262000</v>
      </c>
      <c r="D14" s="26">
        <f t="shared" ref="D14:K14" si="7">+D15+D16+D17+D18+D19+D20</f>
        <v>0</v>
      </c>
      <c r="E14" s="26">
        <f t="shared" si="7"/>
        <v>0</v>
      </c>
      <c r="F14" s="26">
        <f t="shared" si="7"/>
        <v>0</v>
      </c>
      <c r="G14" s="26">
        <f t="shared" si="7"/>
        <v>0</v>
      </c>
      <c r="H14" s="26">
        <f t="shared" si="7"/>
        <v>3375262000</v>
      </c>
      <c r="I14" s="26">
        <f t="shared" si="7"/>
        <v>0</v>
      </c>
      <c r="J14" s="27">
        <v>0</v>
      </c>
      <c r="K14" s="26">
        <f t="shared" si="7"/>
        <v>0</v>
      </c>
      <c r="L14" s="27">
        <v>0</v>
      </c>
      <c r="M14" s="26">
        <f t="shared" si="2"/>
        <v>3375262000</v>
      </c>
      <c r="N14" s="27">
        <v>1</v>
      </c>
    </row>
    <row r="15" spans="1:16" x14ac:dyDescent="0.25">
      <c r="A15" s="7">
        <v>110103001</v>
      </c>
      <c r="B15" s="14" t="s">
        <v>18</v>
      </c>
      <c r="C15" s="6">
        <v>267340800</v>
      </c>
      <c r="D15" s="6">
        <v>0</v>
      </c>
      <c r="E15" s="6">
        <v>0</v>
      </c>
      <c r="F15" s="6">
        <v>0</v>
      </c>
      <c r="G15" s="6">
        <v>0</v>
      </c>
      <c r="H15" s="6">
        <v>267340800</v>
      </c>
      <c r="I15" s="6">
        <v>0</v>
      </c>
      <c r="J15" s="21">
        <v>0</v>
      </c>
      <c r="K15" s="6">
        <v>0</v>
      </c>
      <c r="L15" s="21">
        <v>0</v>
      </c>
      <c r="M15" s="6">
        <f t="shared" si="2"/>
        <v>267340800</v>
      </c>
      <c r="N15" s="21">
        <v>1</v>
      </c>
    </row>
    <row r="16" spans="1:16" x14ac:dyDescent="0.25">
      <c r="A16" s="7">
        <v>110103002</v>
      </c>
      <c r="B16" s="14" t="s">
        <v>19</v>
      </c>
      <c r="C16" s="6">
        <v>309901000</v>
      </c>
      <c r="D16" s="6">
        <v>0</v>
      </c>
      <c r="E16" s="6">
        <v>0</v>
      </c>
      <c r="F16" s="6">
        <v>0</v>
      </c>
      <c r="G16" s="6">
        <v>0</v>
      </c>
      <c r="H16" s="6">
        <v>309901000</v>
      </c>
      <c r="I16" s="6">
        <v>0</v>
      </c>
      <c r="J16" s="21">
        <v>0</v>
      </c>
      <c r="K16" s="6">
        <v>0</v>
      </c>
      <c r="L16" s="21">
        <v>0</v>
      </c>
      <c r="M16" s="6">
        <f t="shared" si="2"/>
        <v>309901000</v>
      </c>
      <c r="N16" s="21">
        <v>1</v>
      </c>
    </row>
    <row r="17" spans="1:14" x14ac:dyDescent="0.25">
      <c r="A17" s="7">
        <v>110103003</v>
      </c>
      <c r="B17" s="14" t="s">
        <v>20</v>
      </c>
      <c r="C17" s="6">
        <v>267340800</v>
      </c>
      <c r="D17" s="6">
        <v>0</v>
      </c>
      <c r="E17" s="6">
        <v>0</v>
      </c>
      <c r="F17" s="6">
        <v>0</v>
      </c>
      <c r="G17" s="6">
        <v>0</v>
      </c>
      <c r="H17" s="6">
        <v>267340800</v>
      </c>
      <c r="I17" s="6">
        <v>0</v>
      </c>
      <c r="J17" s="21">
        <v>0</v>
      </c>
      <c r="K17" s="6">
        <v>0</v>
      </c>
      <c r="L17" s="21">
        <v>0</v>
      </c>
      <c r="M17" s="6">
        <f t="shared" si="2"/>
        <v>267340800</v>
      </c>
      <c r="N17" s="21">
        <v>1</v>
      </c>
    </row>
    <row r="18" spans="1:14" x14ac:dyDescent="0.25">
      <c r="A18" s="7">
        <v>110103004</v>
      </c>
      <c r="B18" s="14" t="s">
        <v>21</v>
      </c>
      <c r="C18" s="6">
        <v>538858800</v>
      </c>
      <c r="D18" s="6">
        <v>0</v>
      </c>
      <c r="E18" s="6">
        <v>0</v>
      </c>
      <c r="F18" s="6">
        <v>0</v>
      </c>
      <c r="G18" s="6">
        <v>0</v>
      </c>
      <c r="H18" s="6">
        <v>538858800</v>
      </c>
      <c r="I18" s="6">
        <v>0</v>
      </c>
      <c r="J18" s="21">
        <v>0</v>
      </c>
      <c r="K18" s="6">
        <v>0</v>
      </c>
      <c r="L18" s="21">
        <v>0</v>
      </c>
      <c r="M18" s="6">
        <f t="shared" si="2"/>
        <v>538858800</v>
      </c>
      <c r="N18" s="21">
        <v>1</v>
      </c>
    </row>
    <row r="19" spans="1:14" x14ac:dyDescent="0.25">
      <c r="A19" s="7">
        <v>110103005</v>
      </c>
      <c r="B19" s="14" t="s">
        <v>14</v>
      </c>
      <c r="C19" s="6">
        <v>1443657600</v>
      </c>
      <c r="D19" s="6">
        <v>0</v>
      </c>
      <c r="E19" s="6">
        <v>0</v>
      </c>
      <c r="F19" s="6">
        <v>0</v>
      </c>
      <c r="G19" s="6">
        <v>0</v>
      </c>
      <c r="H19" s="6">
        <v>1443657600</v>
      </c>
      <c r="I19" s="6">
        <v>0</v>
      </c>
      <c r="J19" s="21">
        <v>0</v>
      </c>
      <c r="K19" s="6">
        <v>0</v>
      </c>
      <c r="L19" s="21">
        <v>0</v>
      </c>
      <c r="M19" s="6">
        <f t="shared" si="2"/>
        <v>1443657600</v>
      </c>
      <c r="N19" s="21">
        <v>1</v>
      </c>
    </row>
    <row r="20" spans="1:14" x14ac:dyDescent="0.25">
      <c r="A20" s="7">
        <v>110103006</v>
      </c>
      <c r="B20" s="14" t="s">
        <v>22</v>
      </c>
      <c r="C20" s="6">
        <v>548163000</v>
      </c>
      <c r="D20" s="6">
        <v>0</v>
      </c>
      <c r="E20" s="6">
        <v>0</v>
      </c>
      <c r="F20" s="6">
        <v>0</v>
      </c>
      <c r="G20" s="6">
        <v>0</v>
      </c>
      <c r="H20" s="6">
        <v>548163000</v>
      </c>
      <c r="I20" s="6">
        <v>0</v>
      </c>
      <c r="J20" s="21">
        <v>0</v>
      </c>
      <c r="K20" s="6">
        <v>0</v>
      </c>
      <c r="L20" s="21">
        <v>0</v>
      </c>
      <c r="M20" s="6">
        <f t="shared" si="2"/>
        <v>548163000</v>
      </c>
      <c r="N20" s="21">
        <v>1</v>
      </c>
    </row>
    <row r="21" spans="1:14" s="28" customFormat="1" x14ac:dyDescent="0.25">
      <c r="A21" s="24">
        <v>1101040</v>
      </c>
      <c r="B21" s="25" t="s">
        <v>23</v>
      </c>
      <c r="C21" s="26">
        <f>+C22+C23+C24+C25+C26+C27+C28</f>
        <v>648473158</v>
      </c>
      <c r="D21" s="26">
        <f t="shared" ref="D21:K21" si="8">+D22+D23+D24+D25+D26+D27+D28</f>
        <v>0</v>
      </c>
      <c r="E21" s="26">
        <f t="shared" si="8"/>
        <v>0</v>
      </c>
      <c r="F21" s="26">
        <f t="shared" si="8"/>
        <v>0</v>
      </c>
      <c r="G21" s="26">
        <f t="shared" si="8"/>
        <v>0</v>
      </c>
      <c r="H21" s="26">
        <f t="shared" si="8"/>
        <v>648473158</v>
      </c>
      <c r="I21" s="26">
        <f t="shared" si="8"/>
        <v>837932206</v>
      </c>
      <c r="J21" s="27">
        <v>1.2921617427995378</v>
      </c>
      <c r="K21" s="26">
        <f t="shared" si="8"/>
        <v>837932206</v>
      </c>
      <c r="L21" s="27">
        <v>1.2921617427995378</v>
      </c>
      <c r="M21" s="26">
        <f t="shared" si="2"/>
        <v>-189459048</v>
      </c>
      <c r="N21" s="27">
        <v>-0.29216174279953772</v>
      </c>
    </row>
    <row r="22" spans="1:14" x14ac:dyDescent="0.25">
      <c r="A22" s="7">
        <v>110104001</v>
      </c>
      <c r="B22" s="14" t="s">
        <v>24</v>
      </c>
      <c r="C22" s="6">
        <v>10272471</v>
      </c>
      <c r="D22" s="6">
        <v>0</v>
      </c>
      <c r="E22" s="6">
        <v>0</v>
      </c>
      <c r="F22" s="6">
        <v>0</v>
      </c>
      <c r="G22" s="6">
        <v>0</v>
      </c>
      <c r="H22" s="6">
        <v>10272471</v>
      </c>
      <c r="I22" s="6">
        <v>25349900</v>
      </c>
      <c r="J22" s="21">
        <v>2.4677509432735318</v>
      </c>
      <c r="K22" s="6">
        <v>25349900</v>
      </c>
      <c r="L22" s="21">
        <v>2.4677509432735318</v>
      </c>
      <c r="M22" s="6">
        <f t="shared" si="2"/>
        <v>-15077429</v>
      </c>
      <c r="N22" s="21">
        <v>-1.4677509432735318</v>
      </c>
    </row>
    <row r="23" spans="1:14" x14ac:dyDescent="0.25">
      <c r="A23" s="7">
        <v>110104002</v>
      </c>
      <c r="B23" s="14" t="s">
        <v>25</v>
      </c>
      <c r="C23" s="6">
        <v>7131857</v>
      </c>
      <c r="D23" s="6">
        <v>0</v>
      </c>
      <c r="E23" s="6">
        <v>0</v>
      </c>
      <c r="F23" s="6">
        <v>0</v>
      </c>
      <c r="G23" s="6">
        <v>0</v>
      </c>
      <c r="H23" s="6">
        <v>7131857</v>
      </c>
      <c r="I23" s="6">
        <v>17992311</v>
      </c>
      <c r="J23" s="21">
        <v>2.5228087158786274</v>
      </c>
      <c r="K23" s="6">
        <v>17992311</v>
      </c>
      <c r="L23" s="21">
        <v>2.5228087158786274</v>
      </c>
      <c r="M23" s="6">
        <f t="shared" si="2"/>
        <v>-10860454</v>
      </c>
      <c r="N23" s="21">
        <v>-1.5228087158786274</v>
      </c>
    </row>
    <row r="24" spans="1:14" x14ac:dyDescent="0.25">
      <c r="A24" s="7">
        <v>110104003</v>
      </c>
      <c r="B24" s="14" t="s">
        <v>26</v>
      </c>
      <c r="C24" s="6">
        <v>94385875</v>
      </c>
      <c r="D24" s="6">
        <v>0</v>
      </c>
      <c r="E24" s="6">
        <v>0</v>
      </c>
      <c r="F24" s="6">
        <v>0</v>
      </c>
      <c r="G24" s="6">
        <v>0</v>
      </c>
      <c r="H24" s="6">
        <v>94385875</v>
      </c>
      <c r="I24" s="6">
        <v>26167300</v>
      </c>
      <c r="J24" s="21">
        <v>0.27723745740557049</v>
      </c>
      <c r="K24" s="6">
        <v>26167300</v>
      </c>
      <c r="L24" s="21">
        <v>0.27723745740557049</v>
      </c>
      <c r="M24" s="6">
        <f t="shared" si="2"/>
        <v>68218575</v>
      </c>
      <c r="N24" s="21">
        <v>0.72276254259442951</v>
      </c>
    </row>
    <row r="25" spans="1:14" x14ac:dyDescent="0.25">
      <c r="A25" s="7">
        <v>110104004</v>
      </c>
      <c r="B25" s="14" t="s">
        <v>27</v>
      </c>
      <c r="C25" s="6">
        <v>283064098</v>
      </c>
      <c r="D25" s="6">
        <v>0</v>
      </c>
      <c r="E25" s="6">
        <v>0</v>
      </c>
      <c r="F25" s="6">
        <v>0</v>
      </c>
      <c r="G25" s="6">
        <v>0</v>
      </c>
      <c r="H25" s="6">
        <v>283064098</v>
      </c>
      <c r="I25" s="6">
        <v>84639800</v>
      </c>
      <c r="J25" s="21">
        <v>0.29901284054751442</v>
      </c>
      <c r="K25" s="6">
        <v>84639800</v>
      </c>
      <c r="L25" s="21">
        <v>0.29901284054751442</v>
      </c>
      <c r="M25" s="6">
        <f t="shared" si="2"/>
        <v>198424298</v>
      </c>
      <c r="N25" s="21">
        <v>0.70098715945248558</v>
      </c>
    </row>
    <row r="26" spans="1:14" x14ac:dyDescent="0.25">
      <c r="A26" s="7">
        <v>110104005</v>
      </c>
      <c r="B26" s="14" t="s">
        <v>28</v>
      </c>
      <c r="C26" s="6">
        <v>5320029</v>
      </c>
      <c r="D26" s="6">
        <v>0</v>
      </c>
      <c r="E26" s="6">
        <v>0</v>
      </c>
      <c r="F26" s="6">
        <v>0</v>
      </c>
      <c r="G26" s="6">
        <v>0</v>
      </c>
      <c r="H26" s="6">
        <v>5320029</v>
      </c>
      <c r="I26" s="6">
        <v>8563500</v>
      </c>
      <c r="J26" s="21">
        <v>1.6096716766017629</v>
      </c>
      <c r="K26" s="6">
        <v>8563500</v>
      </c>
      <c r="L26" s="21">
        <v>1.6096716766017629</v>
      </c>
      <c r="M26" s="6">
        <f t="shared" si="2"/>
        <v>-3243471</v>
      </c>
      <c r="N26" s="21">
        <v>-0.60967167660176291</v>
      </c>
    </row>
    <row r="27" spans="1:14" x14ac:dyDescent="0.25">
      <c r="A27" s="7">
        <v>110104006</v>
      </c>
      <c r="B27" s="14" t="s">
        <v>29</v>
      </c>
      <c r="C27" s="6">
        <v>19058014</v>
      </c>
      <c r="D27" s="6">
        <v>0</v>
      </c>
      <c r="E27" s="6">
        <v>0</v>
      </c>
      <c r="F27" s="6">
        <v>0</v>
      </c>
      <c r="G27" s="6">
        <v>0</v>
      </c>
      <c r="H27" s="6">
        <v>19058014</v>
      </c>
      <c r="I27" s="6">
        <v>73899700</v>
      </c>
      <c r="J27" s="21">
        <v>3.8776180980872406</v>
      </c>
      <c r="K27" s="6">
        <v>73899700</v>
      </c>
      <c r="L27" s="21">
        <v>3.8776180980872406</v>
      </c>
      <c r="M27" s="6">
        <f t="shared" si="2"/>
        <v>-54841686</v>
      </c>
      <c r="N27" s="21">
        <v>-2.8776180980872406</v>
      </c>
    </row>
    <row r="28" spans="1:14" x14ac:dyDescent="0.25">
      <c r="A28" s="7">
        <v>110104099</v>
      </c>
      <c r="B28" s="14" t="s">
        <v>30</v>
      </c>
      <c r="C28" s="6">
        <v>229240814</v>
      </c>
      <c r="D28" s="6">
        <v>0</v>
      </c>
      <c r="E28" s="6">
        <v>0</v>
      </c>
      <c r="F28" s="6">
        <v>0</v>
      </c>
      <c r="G28" s="6">
        <v>0</v>
      </c>
      <c r="H28" s="6">
        <v>229240814</v>
      </c>
      <c r="I28" s="6">
        <v>601319695</v>
      </c>
      <c r="J28" s="21">
        <v>2.6230917806809044</v>
      </c>
      <c r="K28" s="6">
        <v>601319695</v>
      </c>
      <c r="L28" s="21">
        <v>2.6230917806809044</v>
      </c>
      <c r="M28" s="6">
        <f t="shared" si="2"/>
        <v>-372078881</v>
      </c>
      <c r="N28" s="21">
        <v>-1.6230917806809044</v>
      </c>
    </row>
    <row r="29" spans="1:14" s="28" customFormat="1" x14ac:dyDescent="0.25">
      <c r="A29" s="24">
        <v>11020</v>
      </c>
      <c r="B29" s="25" t="s">
        <v>31</v>
      </c>
      <c r="C29" s="26">
        <f>+C30+C35+C41</f>
        <v>9123332500</v>
      </c>
      <c r="D29" s="26">
        <f t="shared" ref="D29:K29" si="9">+D30+D35+D41</f>
        <v>0</v>
      </c>
      <c r="E29" s="26">
        <f t="shared" si="9"/>
        <v>0</v>
      </c>
      <c r="F29" s="26">
        <f t="shared" si="9"/>
        <v>0</v>
      </c>
      <c r="G29" s="26">
        <f t="shared" si="9"/>
        <v>0</v>
      </c>
      <c r="H29" s="26">
        <f t="shared" si="9"/>
        <v>9123332500</v>
      </c>
      <c r="I29" s="26">
        <f t="shared" si="9"/>
        <v>8600810426.8800011</v>
      </c>
      <c r="J29" s="27">
        <v>0.94272684097395343</v>
      </c>
      <c r="K29" s="26">
        <f t="shared" si="9"/>
        <v>8600810426.8800011</v>
      </c>
      <c r="L29" s="27">
        <v>0.94272684097395343</v>
      </c>
      <c r="M29" s="26">
        <f t="shared" si="2"/>
        <v>522522073.11999893</v>
      </c>
      <c r="N29" s="27">
        <v>5.7273159026046558E-2</v>
      </c>
    </row>
    <row r="30" spans="1:14" s="28" customFormat="1" x14ac:dyDescent="0.25">
      <c r="A30" s="24">
        <v>1102010</v>
      </c>
      <c r="B30" s="25" t="s">
        <v>32</v>
      </c>
      <c r="C30" s="26">
        <f>+C31+C32+C33+C34</f>
        <v>1090194000</v>
      </c>
      <c r="D30" s="26">
        <f t="shared" ref="D30:K30" si="10">+D31+D32+D33+D34</f>
        <v>0</v>
      </c>
      <c r="E30" s="26">
        <f t="shared" si="10"/>
        <v>0</v>
      </c>
      <c r="F30" s="26">
        <f t="shared" si="10"/>
        <v>0</v>
      </c>
      <c r="G30" s="26">
        <f t="shared" si="10"/>
        <v>0</v>
      </c>
      <c r="H30" s="26">
        <f t="shared" si="10"/>
        <v>1090194000</v>
      </c>
      <c r="I30" s="26">
        <f t="shared" si="10"/>
        <v>2288839805.3400002</v>
      </c>
      <c r="J30" s="27">
        <v>2.0994793636178515</v>
      </c>
      <c r="K30" s="26">
        <f t="shared" si="10"/>
        <v>2288839805.3400002</v>
      </c>
      <c r="L30" s="27">
        <v>2.0994793636178515</v>
      </c>
      <c r="M30" s="26">
        <f t="shared" si="2"/>
        <v>-1198645805.3400002</v>
      </c>
      <c r="N30" s="27">
        <v>-1.0994793636178517</v>
      </c>
    </row>
    <row r="31" spans="1:14" x14ac:dyDescent="0.25">
      <c r="A31" s="7">
        <v>110201001</v>
      </c>
      <c r="B31" s="14" t="s">
        <v>33</v>
      </c>
      <c r="C31" s="6">
        <v>350000000</v>
      </c>
      <c r="D31" s="6">
        <v>0</v>
      </c>
      <c r="E31" s="6">
        <v>0</v>
      </c>
      <c r="F31" s="6">
        <v>0</v>
      </c>
      <c r="G31" s="6">
        <v>0</v>
      </c>
      <c r="H31" s="6">
        <v>350000000</v>
      </c>
      <c r="I31" s="6">
        <v>1812594229.1099999</v>
      </c>
      <c r="J31" s="21">
        <v>5.1788406546000001</v>
      </c>
      <c r="K31" s="6">
        <v>1812594229.1099999</v>
      </c>
      <c r="L31" s="21">
        <v>5.1788406546000001</v>
      </c>
      <c r="M31" s="6">
        <f t="shared" si="2"/>
        <v>-1462594229.1099999</v>
      </c>
      <c r="N31" s="21">
        <v>-4.1788406546000001</v>
      </c>
    </row>
    <row r="32" spans="1:14" x14ac:dyDescent="0.25">
      <c r="A32" s="7">
        <v>110201002</v>
      </c>
      <c r="B32" s="14" t="s">
        <v>34</v>
      </c>
      <c r="C32" s="6">
        <v>15000000</v>
      </c>
      <c r="D32" s="6">
        <v>0</v>
      </c>
      <c r="E32" s="6">
        <v>0</v>
      </c>
      <c r="F32" s="6">
        <v>0</v>
      </c>
      <c r="G32" s="6">
        <v>0</v>
      </c>
      <c r="H32" s="6">
        <v>15000000</v>
      </c>
      <c r="I32" s="6">
        <v>0</v>
      </c>
      <c r="J32" s="21">
        <v>0</v>
      </c>
      <c r="K32" s="6">
        <v>0</v>
      </c>
      <c r="L32" s="21">
        <v>0</v>
      </c>
      <c r="M32" s="6">
        <f t="shared" si="2"/>
        <v>15000000</v>
      </c>
      <c r="N32" s="21">
        <v>1</v>
      </c>
    </row>
    <row r="33" spans="1:14" x14ac:dyDescent="0.25">
      <c r="A33" s="7">
        <v>110201003</v>
      </c>
      <c r="B33" s="14" t="s">
        <v>35</v>
      </c>
      <c r="C33" s="6">
        <v>36350000</v>
      </c>
      <c r="D33" s="6">
        <v>0</v>
      </c>
      <c r="E33" s="6">
        <v>0</v>
      </c>
      <c r="F33" s="6">
        <v>0</v>
      </c>
      <c r="G33" s="6">
        <v>0</v>
      </c>
      <c r="H33" s="6">
        <v>36350000</v>
      </c>
      <c r="I33" s="6">
        <v>0</v>
      </c>
      <c r="J33" s="21">
        <v>0</v>
      </c>
      <c r="K33" s="6">
        <v>0</v>
      </c>
      <c r="L33" s="21">
        <v>0</v>
      </c>
      <c r="M33" s="6">
        <f t="shared" si="2"/>
        <v>36350000</v>
      </c>
      <c r="N33" s="21">
        <v>1</v>
      </c>
    </row>
    <row r="34" spans="1:14" x14ac:dyDescent="0.25">
      <c r="A34" s="7">
        <v>110201099</v>
      </c>
      <c r="B34" s="14" t="s">
        <v>30</v>
      </c>
      <c r="C34" s="6">
        <v>688844000</v>
      </c>
      <c r="D34" s="6">
        <v>0</v>
      </c>
      <c r="E34" s="6">
        <v>0</v>
      </c>
      <c r="F34" s="6">
        <v>0</v>
      </c>
      <c r="G34" s="6">
        <v>0</v>
      </c>
      <c r="H34" s="6">
        <v>688844000</v>
      </c>
      <c r="I34" s="6">
        <v>476245576.23000002</v>
      </c>
      <c r="J34" s="21">
        <v>0.69136927407366544</v>
      </c>
      <c r="K34" s="6">
        <v>476245576.23000002</v>
      </c>
      <c r="L34" s="21">
        <v>0.69136927407366544</v>
      </c>
      <c r="M34" s="6">
        <f t="shared" si="2"/>
        <v>212598423.76999998</v>
      </c>
      <c r="N34" s="21">
        <v>0.3086307259263345</v>
      </c>
    </row>
    <row r="35" spans="1:14" s="28" customFormat="1" x14ac:dyDescent="0.25">
      <c r="A35" s="24">
        <v>1102020</v>
      </c>
      <c r="B35" s="25" t="s">
        <v>36</v>
      </c>
      <c r="C35" s="26">
        <f>+C36+C37+C38+C39+C40</f>
        <v>7898411500</v>
      </c>
      <c r="D35" s="26">
        <f t="shared" ref="D35:K35" si="11">+D36+D37+D38+D39+D40</f>
        <v>0</v>
      </c>
      <c r="E35" s="26">
        <f t="shared" si="11"/>
        <v>0</v>
      </c>
      <c r="F35" s="26">
        <f t="shared" si="11"/>
        <v>0</v>
      </c>
      <c r="G35" s="26">
        <f t="shared" si="11"/>
        <v>0</v>
      </c>
      <c r="H35" s="26">
        <f t="shared" si="11"/>
        <v>7898411500</v>
      </c>
      <c r="I35" s="26">
        <f t="shared" si="11"/>
        <v>6307126656.54</v>
      </c>
      <c r="J35" s="27">
        <v>0.79853102823776656</v>
      </c>
      <c r="K35" s="26">
        <f t="shared" si="11"/>
        <v>6307126656.54</v>
      </c>
      <c r="L35" s="27">
        <v>0.79853102823776656</v>
      </c>
      <c r="M35" s="26">
        <f t="shared" si="2"/>
        <v>1591284843.46</v>
      </c>
      <c r="N35" s="27">
        <v>0.20146897176223347</v>
      </c>
    </row>
    <row r="36" spans="1:14" x14ac:dyDescent="0.25">
      <c r="A36" s="7">
        <v>110202001</v>
      </c>
      <c r="B36" s="14" t="s">
        <v>37</v>
      </c>
      <c r="C36" s="6">
        <v>1487056000</v>
      </c>
      <c r="D36" s="6">
        <v>0</v>
      </c>
      <c r="E36" s="6">
        <v>0</v>
      </c>
      <c r="F36" s="6">
        <v>0</v>
      </c>
      <c r="G36" s="6">
        <v>0</v>
      </c>
      <c r="H36" s="6">
        <v>1487056000</v>
      </c>
      <c r="I36" s="6">
        <v>363306171</v>
      </c>
      <c r="J36" s="21">
        <v>0.24431236685101301</v>
      </c>
      <c r="K36" s="6">
        <v>363306171</v>
      </c>
      <c r="L36" s="21">
        <v>0.24431236685101301</v>
      </c>
      <c r="M36" s="6">
        <f t="shared" si="2"/>
        <v>1123749829</v>
      </c>
      <c r="N36" s="21">
        <v>0.75568763314898701</v>
      </c>
    </row>
    <row r="37" spans="1:14" x14ac:dyDescent="0.25">
      <c r="A37" s="7">
        <v>110202002</v>
      </c>
      <c r="B37" s="14" t="s">
        <v>38</v>
      </c>
      <c r="C37" s="6">
        <v>115000000</v>
      </c>
      <c r="D37" s="6">
        <v>0</v>
      </c>
      <c r="E37" s="6">
        <v>0</v>
      </c>
      <c r="F37" s="6">
        <v>0</v>
      </c>
      <c r="G37" s="6">
        <v>0</v>
      </c>
      <c r="H37" s="6">
        <v>115000000</v>
      </c>
      <c r="I37" s="6">
        <v>174573000</v>
      </c>
      <c r="J37" s="21">
        <v>1.5180260869565216</v>
      </c>
      <c r="K37" s="6">
        <v>174573000</v>
      </c>
      <c r="L37" s="21">
        <v>1.5180260869565216</v>
      </c>
      <c r="M37" s="6">
        <f t="shared" si="2"/>
        <v>-59573000</v>
      </c>
      <c r="N37" s="21">
        <v>-0.51802608695652175</v>
      </c>
    </row>
    <row r="38" spans="1:14" x14ac:dyDescent="0.25">
      <c r="A38" s="7">
        <v>110202003</v>
      </c>
      <c r="B38" s="14" t="s">
        <v>39</v>
      </c>
      <c r="C38" s="6">
        <v>78800000</v>
      </c>
      <c r="D38" s="6">
        <v>0</v>
      </c>
      <c r="E38" s="6">
        <v>0</v>
      </c>
      <c r="F38" s="6">
        <v>0</v>
      </c>
      <c r="G38" s="6">
        <v>0</v>
      </c>
      <c r="H38" s="6">
        <v>78800000</v>
      </c>
      <c r="I38" s="6">
        <v>0</v>
      </c>
      <c r="J38" s="21">
        <v>0</v>
      </c>
      <c r="K38" s="6">
        <v>0</v>
      </c>
      <c r="L38" s="21">
        <v>0</v>
      </c>
      <c r="M38" s="6">
        <f t="shared" si="2"/>
        <v>78800000</v>
      </c>
      <c r="N38" s="21">
        <v>1</v>
      </c>
    </row>
    <row r="39" spans="1:14" x14ac:dyDescent="0.25">
      <c r="A39" s="7">
        <v>110202004</v>
      </c>
      <c r="B39" s="14" t="s">
        <v>40</v>
      </c>
      <c r="C39" s="6">
        <v>5902831500</v>
      </c>
      <c r="D39" s="6">
        <v>0</v>
      </c>
      <c r="E39" s="6">
        <v>0</v>
      </c>
      <c r="F39" s="6">
        <v>0</v>
      </c>
      <c r="G39" s="6">
        <v>0</v>
      </c>
      <c r="H39" s="6">
        <v>5902831500</v>
      </c>
      <c r="I39" s="6">
        <v>5769152485.54</v>
      </c>
      <c r="J39" s="21">
        <v>0.97735340836681517</v>
      </c>
      <c r="K39" s="6">
        <v>5769152485.54</v>
      </c>
      <c r="L39" s="21">
        <v>0.97735340836681517</v>
      </c>
      <c r="M39" s="6">
        <f t="shared" si="2"/>
        <v>133679014.46000004</v>
      </c>
      <c r="N39" s="21">
        <v>2.2646591633184859E-2</v>
      </c>
    </row>
    <row r="40" spans="1:14" x14ac:dyDescent="0.25">
      <c r="A40" s="7">
        <v>110202099</v>
      </c>
      <c r="B40" s="14" t="s">
        <v>30</v>
      </c>
      <c r="C40" s="6">
        <v>314724000</v>
      </c>
      <c r="D40" s="6">
        <v>0</v>
      </c>
      <c r="E40" s="6">
        <v>0</v>
      </c>
      <c r="F40" s="6">
        <v>0</v>
      </c>
      <c r="G40" s="6">
        <v>0</v>
      </c>
      <c r="H40" s="6">
        <v>314724000</v>
      </c>
      <c r="I40" s="6">
        <v>95000</v>
      </c>
      <c r="J40" s="21">
        <v>3.0185178124324805E-4</v>
      </c>
      <c r="K40" s="6">
        <v>95000</v>
      </c>
      <c r="L40" s="21">
        <v>3.0185178124324805E-4</v>
      </c>
      <c r="M40" s="6">
        <f t="shared" si="2"/>
        <v>314629000</v>
      </c>
      <c r="N40" s="21">
        <v>0.9996981482187568</v>
      </c>
    </row>
    <row r="41" spans="1:14" s="28" customFormat="1" x14ac:dyDescent="0.25">
      <c r="A41" s="24">
        <v>1102030</v>
      </c>
      <c r="B41" s="25" t="s">
        <v>41</v>
      </c>
      <c r="C41" s="26">
        <f>+C42+C43</f>
        <v>134727000</v>
      </c>
      <c r="D41" s="26">
        <f t="shared" ref="D41:K41" si="12">+D42+D43</f>
        <v>0</v>
      </c>
      <c r="E41" s="26">
        <f t="shared" si="12"/>
        <v>0</v>
      </c>
      <c r="F41" s="26">
        <f t="shared" si="12"/>
        <v>0</v>
      </c>
      <c r="G41" s="26">
        <f t="shared" si="12"/>
        <v>0</v>
      </c>
      <c r="H41" s="26">
        <f t="shared" si="12"/>
        <v>134727000</v>
      </c>
      <c r="I41" s="26">
        <f t="shared" si="12"/>
        <v>4843965</v>
      </c>
      <c r="J41" s="27">
        <v>3.5953929056536549E-2</v>
      </c>
      <c r="K41" s="26">
        <f t="shared" si="12"/>
        <v>4843965</v>
      </c>
      <c r="L41" s="27">
        <v>3.5953929056536549E-2</v>
      </c>
      <c r="M41" s="26">
        <f t="shared" si="2"/>
        <v>129883035</v>
      </c>
      <c r="N41" s="27">
        <v>0.9640460709434634</v>
      </c>
    </row>
    <row r="42" spans="1:14" x14ac:dyDescent="0.25">
      <c r="A42" s="7">
        <v>110203001</v>
      </c>
      <c r="B42" s="14" t="s">
        <v>42</v>
      </c>
      <c r="C42" s="6">
        <v>120827000</v>
      </c>
      <c r="D42" s="6">
        <v>0</v>
      </c>
      <c r="E42" s="6">
        <v>0</v>
      </c>
      <c r="F42" s="6">
        <v>0</v>
      </c>
      <c r="G42" s="6">
        <v>0</v>
      </c>
      <c r="H42" s="6">
        <v>120827000</v>
      </c>
      <c r="I42" s="6">
        <v>0</v>
      </c>
      <c r="J42" s="21">
        <v>0</v>
      </c>
      <c r="K42" s="6">
        <v>0</v>
      </c>
      <c r="L42" s="21">
        <v>0</v>
      </c>
      <c r="M42" s="6">
        <f t="shared" si="2"/>
        <v>120827000</v>
      </c>
      <c r="N42" s="21">
        <v>1</v>
      </c>
    </row>
    <row r="43" spans="1:14" x14ac:dyDescent="0.25">
      <c r="A43" s="7">
        <v>110203002</v>
      </c>
      <c r="B43" s="14" t="s">
        <v>43</v>
      </c>
      <c r="C43" s="6">
        <v>13900000</v>
      </c>
      <c r="D43" s="6">
        <v>0</v>
      </c>
      <c r="E43" s="6">
        <v>0</v>
      </c>
      <c r="F43" s="6">
        <v>0</v>
      </c>
      <c r="G43" s="6">
        <v>0</v>
      </c>
      <c r="H43" s="6">
        <v>13900000</v>
      </c>
      <c r="I43" s="6">
        <v>4843965</v>
      </c>
      <c r="J43" s="21">
        <v>0.348486690647482</v>
      </c>
      <c r="K43" s="6">
        <v>4843965</v>
      </c>
      <c r="L43" s="21">
        <v>0.348486690647482</v>
      </c>
      <c r="M43" s="6">
        <f t="shared" si="2"/>
        <v>9056035</v>
      </c>
      <c r="N43" s="21">
        <v>0.65151330935251794</v>
      </c>
    </row>
    <row r="44" spans="1:14" s="28" customFormat="1" x14ac:dyDescent="0.25">
      <c r="A44" s="24">
        <v>120</v>
      </c>
      <c r="B44" s="25" t="s">
        <v>44</v>
      </c>
      <c r="C44" s="26">
        <f>+C45+C58+C68</f>
        <v>184594683354</v>
      </c>
      <c r="D44" s="26">
        <f t="shared" ref="D44:K44" si="13">+D45+D58+D68</f>
        <v>0</v>
      </c>
      <c r="E44" s="26">
        <f t="shared" si="13"/>
        <v>0</v>
      </c>
      <c r="F44" s="26">
        <f t="shared" si="13"/>
        <v>0</v>
      </c>
      <c r="G44" s="26">
        <f t="shared" si="13"/>
        <v>0</v>
      </c>
      <c r="H44" s="26">
        <f t="shared" si="13"/>
        <v>184594683354</v>
      </c>
      <c r="I44" s="26">
        <f t="shared" si="13"/>
        <v>124606488478</v>
      </c>
      <c r="J44" s="27">
        <v>0.67502750466025208</v>
      </c>
      <c r="K44" s="26">
        <f t="shared" si="13"/>
        <v>124606488478</v>
      </c>
      <c r="L44" s="27">
        <v>0.67502750466025208</v>
      </c>
      <c r="M44" s="26">
        <f t="shared" si="2"/>
        <v>59988194876</v>
      </c>
      <c r="N44" s="27">
        <v>0.32497249533974787</v>
      </c>
    </row>
    <row r="45" spans="1:14" s="28" customFormat="1" ht="30" x14ac:dyDescent="0.25">
      <c r="A45" s="24">
        <v>12010</v>
      </c>
      <c r="B45" s="25" t="s">
        <v>45</v>
      </c>
      <c r="C45" s="26">
        <f>+C46+C53</f>
        <v>119162017577</v>
      </c>
      <c r="D45" s="26">
        <f t="shared" ref="D45:K45" si="14">+D46+D53</f>
        <v>0</v>
      </c>
      <c r="E45" s="26">
        <f t="shared" si="14"/>
        <v>0</v>
      </c>
      <c r="F45" s="26">
        <f t="shared" si="14"/>
        <v>0</v>
      </c>
      <c r="G45" s="26">
        <f t="shared" si="14"/>
        <v>0</v>
      </c>
      <c r="H45" s="26">
        <f t="shared" si="14"/>
        <v>119162017577</v>
      </c>
      <c r="I45" s="26">
        <f t="shared" si="14"/>
        <v>99918060766</v>
      </c>
      <c r="J45" s="27">
        <v>0.83850595011480933</v>
      </c>
      <c r="K45" s="26">
        <f t="shared" si="14"/>
        <v>99918060766</v>
      </c>
      <c r="L45" s="27">
        <v>0.83850595011480933</v>
      </c>
      <c r="M45" s="26">
        <f t="shared" si="2"/>
        <v>19243956811</v>
      </c>
      <c r="N45" s="27">
        <v>0.16149404988519062</v>
      </c>
    </row>
    <row r="46" spans="1:14" s="28" customFormat="1" x14ac:dyDescent="0.25">
      <c r="A46" s="24">
        <v>1201010</v>
      </c>
      <c r="B46" s="25" t="s">
        <v>46</v>
      </c>
      <c r="C46" s="26">
        <f>+C47+C48+C49+C50+C51+C52</f>
        <v>110033318613</v>
      </c>
      <c r="D46" s="26">
        <f t="shared" ref="D46:K46" si="15">+D47+D48+D49+D50+D51+D52</f>
        <v>0</v>
      </c>
      <c r="E46" s="26">
        <f t="shared" si="15"/>
        <v>0</v>
      </c>
      <c r="F46" s="26">
        <f t="shared" si="15"/>
        <v>0</v>
      </c>
      <c r="G46" s="26">
        <f t="shared" si="15"/>
        <v>0</v>
      </c>
      <c r="H46" s="26">
        <f t="shared" si="15"/>
        <v>110033318613</v>
      </c>
      <c r="I46" s="26">
        <f t="shared" si="15"/>
        <v>92450811626</v>
      </c>
      <c r="J46" s="27">
        <v>0.84020742799878889</v>
      </c>
      <c r="K46" s="26">
        <f t="shared" si="15"/>
        <v>92450811626</v>
      </c>
      <c r="L46" s="27">
        <v>0.84020742799878889</v>
      </c>
      <c r="M46" s="26">
        <f t="shared" si="2"/>
        <v>17582506987</v>
      </c>
      <c r="N46" s="27">
        <v>0.15979257200121105</v>
      </c>
    </row>
    <row r="47" spans="1:14" x14ac:dyDescent="0.25">
      <c r="A47" s="7">
        <v>120101001</v>
      </c>
      <c r="B47" s="14" t="s">
        <v>47</v>
      </c>
      <c r="C47" s="6">
        <v>99312854228</v>
      </c>
      <c r="D47" s="6">
        <v>0</v>
      </c>
      <c r="E47" s="6">
        <v>0</v>
      </c>
      <c r="F47" s="6">
        <v>0</v>
      </c>
      <c r="G47" s="6">
        <v>0</v>
      </c>
      <c r="H47" s="6">
        <v>99312854228</v>
      </c>
      <c r="I47" s="6">
        <v>86071140335</v>
      </c>
      <c r="J47" s="21">
        <v>0.86666666670761472</v>
      </c>
      <c r="K47" s="6">
        <v>86071140335</v>
      </c>
      <c r="L47" s="21">
        <v>0.86666666670761472</v>
      </c>
      <c r="M47" s="6">
        <f t="shared" si="2"/>
        <v>13241713893</v>
      </c>
      <c r="N47" s="21">
        <v>0.13333333329238528</v>
      </c>
    </row>
    <row r="48" spans="1:14" x14ac:dyDescent="0.25">
      <c r="A48" s="7">
        <v>120101002</v>
      </c>
      <c r="B48" s="14" t="s">
        <v>48</v>
      </c>
      <c r="C48" s="6">
        <v>1370784053</v>
      </c>
      <c r="D48" s="6">
        <v>0</v>
      </c>
      <c r="E48" s="6">
        <v>0</v>
      </c>
      <c r="F48" s="6">
        <v>0</v>
      </c>
      <c r="G48" s="6">
        <v>0</v>
      </c>
      <c r="H48" s="6">
        <v>1370784053</v>
      </c>
      <c r="I48" s="6">
        <v>1216325290</v>
      </c>
      <c r="J48" s="21">
        <v>0.88732086380640141</v>
      </c>
      <c r="K48" s="6">
        <v>1216325290</v>
      </c>
      <c r="L48" s="21">
        <v>0.88732086380640141</v>
      </c>
      <c r="M48" s="6">
        <f t="shared" si="2"/>
        <v>154458763</v>
      </c>
      <c r="N48" s="21">
        <v>0.11267913619359854</v>
      </c>
    </row>
    <row r="49" spans="1:14" x14ac:dyDescent="0.25">
      <c r="A49" s="7">
        <v>120101003</v>
      </c>
      <c r="B49" s="14" t="s">
        <v>49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21">
        <v>0</v>
      </c>
      <c r="K49" s="6">
        <v>0</v>
      </c>
      <c r="L49" s="21">
        <v>0</v>
      </c>
      <c r="M49" s="6">
        <f t="shared" si="2"/>
        <v>0</v>
      </c>
      <c r="N49" s="21">
        <v>0</v>
      </c>
    </row>
    <row r="50" spans="1:14" x14ac:dyDescent="0.25">
      <c r="A50" s="7">
        <v>120101004</v>
      </c>
      <c r="B50" s="14" t="s">
        <v>50</v>
      </c>
      <c r="C50" s="6">
        <v>1123605598</v>
      </c>
      <c r="D50" s="6">
        <v>0</v>
      </c>
      <c r="E50" s="6">
        <v>0</v>
      </c>
      <c r="F50" s="6">
        <v>0</v>
      </c>
      <c r="G50" s="6">
        <v>0</v>
      </c>
      <c r="H50" s="6">
        <v>1123605598</v>
      </c>
      <c r="I50" s="6">
        <v>381013915</v>
      </c>
      <c r="J50" s="21">
        <v>0.33909933848513985</v>
      </c>
      <c r="K50" s="6">
        <v>381013915</v>
      </c>
      <c r="L50" s="21">
        <v>0.33909933848513985</v>
      </c>
      <c r="M50" s="6">
        <f t="shared" si="2"/>
        <v>742591683</v>
      </c>
      <c r="N50" s="21">
        <v>0.66090066151486015</v>
      </c>
    </row>
    <row r="51" spans="1:14" x14ac:dyDescent="0.25">
      <c r="A51" s="7">
        <v>120101005</v>
      </c>
      <c r="B51" s="14" t="s">
        <v>51</v>
      </c>
      <c r="C51" s="6">
        <v>8226074734</v>
      </c>
      <c r="D51" s="6">
        <v>0</v>
      </c>
      <c r="E51" s="6">
        <v>0</v>
      </c>
      <c r="F51" s="6">
        <v>0</v>
      </c>
      <c r="G51" s="6">
        <v>0</v>
      </c>
      <c r="H51" s="6">
        <v>8226074734</v>
      </c>
      <c r="I51" s="6">
        <v>4782332086</v>
      </c>
      <c r="J51" s="21">
        <v>0.58136258673090724</v>
      </c>
      <c r="K51" s="6">
        <v>4782332086</v>
      </c>
      <c r="L51" s="21">
        <v>0.58136258673090724</v>
      </c>
      <c r="M51" s="6">
        <f t="shared" si="2"/>
        <v>3443742648</v>
      </c>
      <c r="N51" s="21">
        <v>0.41863741326909271</v>
      </c>
    </row>
    <row r="52" spans="1:14" x14ac:dyDescent="0.25">
      <c r="A52" s="7">
        <v>120101099</v>
      </c>
      <c r="B52" s="14" t="s">
        <v>30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21">
        <v>0</v>
      </c>
      <c r="K52" s="6">
        <v>0</v>
      </c>
      <c r="L52" s="21">
        <v>0</v>
      </c>
      <c r="M52" s="6">
        <f t="shared" si="2"/>
        <v>0</v>
      </c>
      <c r="N52" s="21">
        <v>0</v>
      </c>
    </row>
    <row r="53" spans="1:14" s="28" customFormat="1" x14ac:dyDescent="0.25">
      <c r="A53" s="24">
        <v>1201020</v>
      </c>
      <c r="B53" s="25" t="s">
        <v>52</v>
      </c>
      <c r="C53" s="26">
        <f>+C54+C55+C56+C57</f>
        <v>9128698964</v>
      </c>
      <c r="D53" s="26">
        <f t="shared" ref="D53:K53" si="16">+D54+D55+D56+D57</f>
        <v>0</v>
      </c>
      <c r="E53" s="26">
        <f t="shared" si="16"/>
        <v>0</v>
      </c>
      <c r="F53" s="26">
        <f t="shared" si="16"/>
        <v>0</v>
      </c>
      <c r="G53" s="26">
        <f t="shared" si="16"/>
        <v>0</v>
      </c>
      <c r="H53" s="26">
        <f t="shared" si="16"/>
        <v>9128698964</v>
      </c>
      <c r="I53" s="26">
        <f t="shared" si="16"/>
        <v>7467249140</v>
      </c>
      <c r="J53" s="27">
        <v>0.81799708473769317</v>
      </c>
      <c r="K53" s="26">
        <f t="shared" si="16"/>
        <v>7467249140</v>
      </c>
      <c r="L53" s="27">
        <v>0.81799708473769317</v>
      </c>
      <c r="M53" s="26">
        <f t="shared" si="2"/>
        <v>1661449824</v>
      </c>
      <c r="N53" s="27">
        <v>0.1820029152623068</v>
      </c>
    </row>
    <row r="54" spans="1:14" x14ac:dyDescent="0.25">
      <c r="A54" s="7">
        <v>120102001</v>
      </c>
      <c r="B54" s="14" t="s">
        <v>47</v>
      </c>
      <c r="C54" s="6">
        <v>8926875000</v>
      </c>
      <c r="D54" s="6">
        <v>0</v>
      </c>
      <c r="E54" s="6">
        <v>0</v>
      </c>
      <c r="F54" s="6">
        <v>0</v>
      </c>
      <c r="G54" s="6">
        <v>0</v>
      </c>
      <c r="H54" s="6">
        <v>8926875000</v>
      </c>
      <c r="I54" s="6">
        <v>7467249140</v>
      </c>
      <c r="J54" s="21">
        <v>0.83649083693901838</v>
      </c>
      <c r="K54" s="6">
        <v>7467249140</v>
      </c>
      <c r="L54" s="21">
        <v>0.83649083693901838</v>
      </c>
      <c r="M54" s="6">
        <f t="shared" si="2"/>
        <v>1459625860</v>
      </c>
      <c r="N54" s="21">
        <v>0.16350916306098159</v>
      </c>
    </row>
    <row r="55" spans="1:14" x14ac:dyDescent="0.25">
      <c r="A55" s="7">
        <v>120102002</v>
      </c>
      <c r="B55" s="14" t="s">
        <v>53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21">
        <v>0</v>
      </c>
      <c r="K55" s="6">
        <v>0</v>
      </c>
      <c r="L55" s="21">
        <v>0</v>
      </c>
      <c r="M55" s="6">
        <f t="shared" si="2"/>
        <v>0</v>
      </c>
      <c r="N55" s="21">
        <v>0</v>
      </c>
    </row>
    <row r="56" spans="1:14" x14ac:dyDescent="0.25">
      <c r="A56" s="7">
        <v>120102003</v>
      </c>
      <c r="B56" s="14" t="s">
        <v>54</v>
      </c>
      <c r="C56" s="6">
        <v>201823964</v>
      </c>
      <c r="D56" s="6">
        <v>0</v>
      </c>
      <c r="E56" s="6">
        <v>0</v>
      </c>
      <c r="F56" s="6">
        <v>0</v>
      </c>
      <c r="G56" s="6">
        <v>0</v>
      </c>
      <c r="H56" s="6">
        <v>201823964</v>
      </c>
      <c r="I56" s="6">
        <v>0</v>
      </c>
      <c r="J56" s="21">
        <v>0</v>
      </c>
      <c r="K56" s="6">
        <v>0</v>
      </c>
      <c r="L56" s="21">
        <v>0</v>
      </c>
      <c r="M56" s="6">
        <f t="shared" si="2"/>
        <v>201823964</v>
      </c>
      <c r="N56" s="21">
        <v>1</v>
      </c>
    </row>
    <row r="57" spans="1:14" x14ac:dyDescent="0.25">
      <c r="A57" s="7">
        <v>120102099</v>
      </c>
      <c r="B57" s="14" t="s">
        <v>30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21">
        <v>0</v>
      </c>
      <c r="K57" s="6">
        <v>0</v>
      </c>
      <c r="L57" s="21">
        <v>0</v>
      </c>
      <c r="M57" s="6">
        <f t="shared" si="2"/>
        <v>0</v>
      </c>
      <c r="N57" s="21">
        <v>0</v>
      </c>
    </row>
    <row r="58" spans="1:14" s="28" customFormat="1" x14ac:dyDescent="0.25">
      <c r="A58" s="24">
        <v>12020</v>
      </c>
      <c r="B58" s="25" t="s">
        <v>55</v>
      </c>
      <c r="C58" s="26">
        <f>+C59+C62+C66</f>
        <v>52742735777</v>
      </c>
      <c r="D58" s="26">
        <f t="shared" ref="D58:K58" si="17">+D59+D62+D66</f>
        <v>0</v>
      </c>
      <c r="E58" s="26">
        <f t="shared" si="17"/>
        <v>0</v>
      </c>
      <c r="F58" s="26">
        <f t="shared" si="17"/>
        <v>0</v>
      </c>
      <c r="G58" s="26">
        <f t="shared" si="17"/>
        <v>0</v>
      </c>
      <c r="H58" s="26">
        <f t="shared" si="17"/>
        <v>52742735777</v>
      </c>
      <c r="I58" s="26">
        <f t="shared" si="17"/>
        <v>22766050903</v>
      </c>
      <c r="J58" s="27">
        <v>0.43164334514721547</v>
      </c>
      <c r="K58" s="26">
        <f t="shared" si="17"/>
        <v>22766050903</v>
      </c>
      <c r="L58" s="27">
        <v>0.43164334514721547</v>
      </c>
      <c r="M58" s="26">
        <f t="shared" si="2"/>
        <v>29976684874</v>
      </c>
      <c r="N58" s="27">
        <v>0.56835665485278453</v>
      </c>
    </row>
    <row r="59" spans="1:14" s="28" customFormat="1" x14ac:dyDescent="0.25">
      <c r="A59" s="24">
        <v>1202010</v>
      </c>
      <c r="B59" s="25" t="s">
        <v>46</v>
      </c>
      <c r="C59" s="26">
        <f>+C60+C61</f>
        <v>41145180186</v>
      </c>
      <c r="D59" s="26">
        <f t="shared" ref="D59:K59" si="18">+D60+D61</f>
        <v>0</v>
      </c>
      <c r="E59" s="26">
        <f t="shared" si="18"/>
        <v>0</v>
      </c>
      <c r="F59" s="26">
        <f t="shared" si="18"/>
        <v>0</v>
      </c>
      <c r="G59" s="26">
        <f t="shared" si="18"/>
        <v>0</v>
      </c>
      <c r="H59" s="26">
        <f t="shared" si="18"/>
        <v>41145180186</v>
      </c>
      <c r="I59" s="26">
        <f t="shared" si="18"/>
        <v>15073833056</v>
      </c>
      <c r="J59" s="27">
        <v>0.36635720120455328</v>
      </c>
      <c r="K59" s="26">
        <f t="shared" si="18"/>
        <v>15073833056</v>
      </c>
      <c r="L59" s="27">
        <v>0.36635720120455328</v>
      </c>
      <c r="M59" s="26">
        <f t="shared" si="2"/>
        <v>26071347130</v>
      </c>
      <c r="N59" s="27">
        <v>0.63364279879544672</v>
      </c>
    </row>
    <row r="60" spans="1:14" x14ac:dyDescent="0.25">
      <c r="A60" s="7">
        <v>120201001</v>
      </c>
      <c r="B60" s="14" t="s">
        <v>56</v>
      </c>
      <c r="C60" s="6">
        <v>41145180186</v>
      </c>
      <c r="D60" s="6">
        <v>0</v>
      </c>
      <c r="E60" s="6">
        <v>0</v>
      </c>
      <c r="F60" s="6">
        <v>0</v>
      </c>
      <c r="G60" s="6">
        <v>0</v>
      </c>
      <c r="H60" s="6">
        <v>41145180186</v>
      </c>
      <c r="I60" s="6">
        <v>15073833056</v>
      </c>
      <c r="J60" s="21">
        <v>0.36635720120455328</v>
      </c>
      <c r="K60" s="6">
        <v>15073833056</v>
      </c>
      <c r="L60" s="21">
        <v>0.36635720120455328</v>
      </c>
      <c r="M60" s="6">
        <f t="shared" si="2"/>
        <v>26071347130</v>
      </c>
      <c r="N60" s="21">
        <v>0.63364279879544672</v>
      </c>
    </row>
    <row r="61" spans="1:14" x14ac:dyDescent="0.25">
      <c r="A61" s="7">
        <v>120201002</v>
      </c>
      <c r="B61" s="14" t="s">
        <v>57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21">
        <v>0</v>
      </c>
      <c r="K61" s="6">
        <v>0</v>
      </c>
      <c r="L61" s="21">
        <v>0</v>
      </c>
      <c r="M61" s="6">
        <f t="shared" si="2"/>
        <v>0</v>
      </c>
      <c r="N61" s="21">
        <v>0</v>
      </c>
    </row>
    <row r="62" spans="1:14" s="28" customFormat="1" x14ac:dyDescent="0.25">
      <c r="A62" s="24">
        <v>1202020</v>
      </c>
      <c r="B62" s="25" t="s">
        <v>52</v>
      </c>
      <c r="C62" s="26">
        <f>+C63+C64+C65</f>
        <v>9321229391</v>
      </c>
      <c r="D62" s="26">
        <f t="shared" ref="D62:K62" si="19">+D63+D64+D65</f>
        <v>0</v>
      </c>
      <c r="E62" s="26">
        <f t="shared" si="19"/>
        <v>0</v>
      </c>
      <c r="F62" s="26">
        <f t="shared" si="19"/>
        <v>0</v>
      </c>
      <c r="G62" s="26">
        <f t="shared" si="19"/>
        <v>0</v>
      </c>
      <c r="H62" s="26">
        <f t="shared" si="19"/>
        <v>9321229391</v>
      </c>
      <c r="I62" s="26">
        <f t="shared" si="19"/>
        <v>7692217847</v>
      </c>
      <c r="J62" s="27">
        <v>0.82523640652241947</v>
      </c>
      <c r="K62" s="26">
        <f t="shared" si="19"/>
        <v>7692217847</v>
      </c>
      <c r="L62" s="27">
        <v>0.82523640652241947</v>
      </c>
      <c r="M62" s="26">
        <f t="shared" si="2"/>
        <v>1629011544</v>
      </c>
      <c r="N62" s="27">
        <v>0.17476359347758058</v>
      </c>
    </row>
    <row r="63" spans="1:14" x14ac:dyDescent="0.25">
      <c r="A63" s="7">
        <v>120202001</v>
      </c>
      <c r="B63" s="14" t="s">
        <v>58</v>
      </c>
      <c r="C63" s="6">
        <v>6313281616</v>
      </c>
      <c r="D63" s="6">
        <v>0</v>
      </c>
      <c r="E63" s="6">
        <v>0</v>
      </c>
      <c r="F63" s="6">
        <v>0</v>
      </c>
      <c r="G63" s="6">
        <v>0</v>
      </c>
      <c r="H63" s="6">
        <v>6313281616</v>
      </c>
      <c r="I63" s="6">
        <v>5214688355</v>
      </c>
      <c r="J63" s="21">
        <v>0.82598697035535507</v>
      </c>
      <c r="K63" s="6">
        <v>5214688355</v>
      </c>
      <c r="L63" s="21">
        <v>0.82598697035535507</v>
      </c>
      <c r="M63" s="6">
        <f t="shared" si="2"/>
        <v>1098593261</v>
      </c>
      <c r="N63" s="21">
        <v>0.17401302964464496</v>
      </c>
    </row>
    <row r="64" spans="1:14" x14ac:dyDescent="0.25">
      <c r="A64" s="7">
        <v>120202002</v>
      </c>
      <c r="B64" s="14" t="s">
        <v>57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21">
        <v>0</v>
      </c>
      <c r="K64" s="6">
        <v>0</v>
      </c>
      <c r="L64" s="21">
        <v>0</v>
      </c>
      <c r="M64" s="6">
        <f t="shared" si="2"/>
        <v>0</v>
      </c>
      <c r="N64" s="21">
        <v>0</v>
      </c>
    </row>
    <row r="65" spans="1:14" x14ac:dyDescent="0.25">
      <c r="A65" s="7">
        <v>120202003</v>
      </c>
      <c r="B65" s="14" t="s">
        <v>59</v>
      </c>
      <c r="C65" s="6">
        <v>3007947775</v>
      </c>
      <c r="D65" s="6">
        <v>0</v>
      </c>
      <c r="E65" s="6">
        <v>0</v>
      </c>
      <c r="F65" s="6">
        <v>0</v>
      </c>
      <c r="G65" s="6">
        <v>0</v>
      </c>
      <c r="H65" s="6">
        <v>3007947775</v>
      </c>
      <c r="I65" s="6">
        <v>2477529492</v>
      </c>
      <c r="J65" s="21">
        <v>0.82366107303841074</v>
      </c>
      <c r="K65" s="6">
        <v>2477529492</v>
      </c>
      <c r="L65" s="21">
        <v>0.82366107303841074</v>
      </c>
      <c r="M65" s="6">
        <f t="shared" si="2"/>
        <v>530418283</v>
      </c>
      <c r="N65" s="21">
        <v>0.17633892696158929</v>
      </c>
    </row>
    <row r="66" spans="1:14" s="28" customFormat="1" ht="30" x14ac:dyDescent="0.25">
      <c r="A66" s="24">
        <v>1202030</v>
      </c>
      <c r="B66" s="25" t="s">
        <v>60</v>
      </c>
      <c r="C66" s="26">
        <f>+C67</f>
        <v>2276326200</v>
      </c>
      <c r="D66" s="26">
        <f t="shared" ref="D66:K66" si="20">+D67</f>
        <v>0</v>
      </c>
      <c r="E66" s="26">
        <f t="shared" si="20"/>
        <v>0</v>
      </c>
      <c r="F66" s="26">
        <f t="shared" si="20"/>
        <v>0</v>
      </c>
      <c r="G66" s="26">
        <f t="shared" si="20"/>
        <v>0</v>
      </c>
      <c r="H66" s="26">
        <f t="shared" si="20"/>
        <v>2276326200</v>
      </c>
      <c r="I66" s="26">
        <f t="shared" si="20"/>
        <v>0</v>
      </c>
      <c r="J66" s="27">
        <v>0</v>
      </c>
      <c r="K66" s="26">
        <f t="shared" si="20"/>
        <v>0</v>
      </c>
      <c r="L66" s="27">
        <v>0</v>
      </c>
      <c r="M66" s="26">
        <f t="shared" si="2"/>
        <v>2276326200</v>
      </c>
      <c r="N66" s="27">
        <v>1</v>
      </c>
    </row>
    <row r="67" spans="1:14" ht="30" x14ac:dyDescent="0.25">
      <c r="A67" s="7">
        <v>120203001</v>
      </c>
      <c r="B67" s="14" t="s">
        <v>60</v>
      </c>
      <c r="C67" s="6">
        <v>2276326200</v>
      </c>
      <c r="D67" s="6">
        <v>0</v>
      </c>
      <c r="E67" s="6">
        <v>0</v>
      </c>
      <c r="F67" s="6">
        <v>0</v>
      </c>
      <c r="G67" s="6">
        <v>0</v>
      </c>
      <c r="H67" s="6">
        <v>2276326200</v>
      </c>
      <c r="I67" s="6">
        <v>0</v>
      </c>
      <c r="J67" s="21">
        <v>0</v>
      </c>
      <c r="K67" s="6">
        <v>0</v>
      </c>
      <c r="L67" s="21">
        <v>0</v>
      </c>
      <c r="M67" s="6">
        <f t="shared" si="2"/>
        <v>2276326200</v>
      </c>
      <c r="N67" s="21">
        <v>1</v>
      </c>
    </row>
    <row r="68" spans="1:14" s="28" customFormat="1" x14ac:dyDescent="0.25">
      <c r="A68" s="24">
        <v>12030</v>
      </c>
      <c r="B68" s="25" t="s">
        <v>61</v>
      </c>
      <c r="C68" s="26">
        <f>+C69+C71+C73+C75</f>
        <v>12689930000</v>
      </c>
      <c r="D68" s="26">
        <f t="shared" ref="D68:K68" si="21">+D69+D71+D73+D75</f>
        <v>0</v>
      </c>
      <c r="E68" s="26">
        <f t="shared" si="21"/>
        <v>0</v>
      </c>
      <c r="F68" s="26">
        <f t="shared" si="21"/>
        <v>0</v>
      </c>
      <c r="G68" s="26">
        <f t="shared" si="21"/>
        <v>0</v>
      </c>
      <c r="H68" s="26">
        <f t="shared" si="21"/>
        <v>12689930000</v>
      </c>
      <c r="I68" s="26">
        <f t="shared" si="21"/>
        <v>1922376809</v>
      </c>
      <c r="J68" s="27">
        <v>0.15148836983340333</v>
      </c>
      <c r="K68" s="26">
        <f t="shared" si="21"/>
        <v>1922376809</v>
      </c>
      <c r="L68" s="27">
        <v>0.15148836983340333</v>
      </c>
      <c r="M68" s="26">
        <f t="shared" si="2"/>
        <v>10767553191</v>
      </c>
      <c r="N68" s="27">
        <v>0.8485116301665967</v>
      </c>
    </row>
    <row r="69" spans="1:14" s="28" customFormat="1" x14ac:dyDescent="0.25">
      <c r="A69" s="24">
        <v>1203010</v>
      </c>
      <c r="B69" s="25" t="s">
        <v>62</v>
      </c>
      <c r="C69" s="26">
        <f>+C70</f>
        <v>1689930000</v>
      </c>
      <c r="D69" s="26">
        <f t="shared" ref="D69:K69" si="22">+D70</f>
        <v>0</v>
      </c>
      <c r="E69" s="26">
        <f t="shared" si="22"/>
        <v>0</v>
      </c>
      <c r="F69" s="26">
        <f t="shared" si="22"/>
        <v>0</v>
      </c>
      <c r="G69" s="26">
        <f t="shared" si="22"/>
        <v>0</v>
      </c>
      <c r="H69" s="26">
        <f t="shared" si="22"/>
        <v>1689930000</v>
      </c>
      <c r="I69" s="26">
        <f t="shared" si="22"/>
        <v>837851948</v>
      </c>
      <c r="J69" s="27">
        <v>0.49579091915049733</v>
      </c>
      <c r="K69" s="26">
        <f t="shared" si="22"/>
        <v>837851948</v>
      </c>
      <c r="L69" s="27">
        <v>0.49579091915049733</v>
      </c>
      <c r="M69" s="26">
        <f t="shared" si="2"/>
        <v>852078052</v>
      </c>
      <c r="N69" s="27">
        <v>0.50420908084950267</v>
      </c>
    </row>
    <row r="70" spans="1:14" x14ac:dyDescent="0.25">
      <c r="A70" s="7">
        <v>120301010</v>
      </c>
      <c r="B70" s="14" t="s">
        <v>62</v>
      </c>
      <c r="C70" s="6">
        <v>1689930000</v>
      </c>
      <c r="D70" s="6">
        <v>0</v>
      </c>
      <c r="E70" s="6">
        <v>0</v>
      </c>
      <c r="F70" s="6">
        <v>0</v>
      </c>
      <c r="G70" s="6">
        <v>0</v>
      </c>
      <c r="H70" s="6">
        <v>1689930000</v>
      </c>
      <c r="I70" s="6">
        <v>837851948</v>
      </c>
      <c r="J70" s="21">
        <v>0.49579091915049733</v>
      </c>
      <c r="K70" s="6">
        <v>837851948</v>
      </c>
      <c r="L70" s="21">
        <v>0.49579091915049733</v>
      </c>
      <c r="M70" s="6">
        <f t="shared" si="2"/>
        <v>852078052</v>
      </c>
      <c r="N70" s="21">
        <v>0.50420908084950267</v>
      </c>
    </row>
    <row r="71" spans="1:14" s="28" customFormat="1" x14ac:dyDescent="0.25">
      <c r="A71" s="24">
        <v>1203020</v>
      </c>
      <c r="B71" s="25" t="s">
        <v>63</v>
      </c>
      <c r="C71" s="26">
        <f>+C72</f>
        <v>8000000000</v>
      </c>
      <c r="D71" s="26">
        <f t="shared" ref="D71:K71" si="23">+D72</f>
        <v>0</v>
      </c>
      <c r="E71" s="26">
        <f t="shared" si="23"/>
        <v>0</v>
      </c>
      <c r="F71" s="26">
        <f t="shared" si="23"/>
        <v>0</v>
      </c>
      <c r="G71" s="26">
        <f t="shared" si="23"/>
        <v>0</v>
      </c>
      <c r="H71" s="26">
        <f t="shared" si="23"/>
        <v>8000000000</v>
      </c>
      <c r="I71" s="26">
        <f t="shared" si="23"/>
        <v>1084524861</v>
      </c>
      <c r="J71" s="27">
        <v>0.135565607625</v>
      </c>
      <c r="K71" s="26">
        <f t="shared" si="23"/>
        <v>1084524861</v>
      </c>
      <c r="L71" s="27">
        <v>0.135565607625</v>
      </c>
      <c r="M71" s="26">
        <f t="shared" ref="M71:M112" si="24">+H71-I71</f>
        <v>6915475139</v>
      </c>
      <c r="N71" s="27">
        <v>0.86443439237499997</v>
      </c>
    </row>
    <row r="72" spans="1:14" x14ac:dyDescent="0.25">
      <c r="A72" s="7">
        <v>120302010</v>
      </c>
      <c r="B72" s="14" t="s">
        <v>63</v>
      </c>
      <c r="C72" s="6">
        <v>8000000000</v>
      </c>
      <c r="D72" s="6">
        <v>0</v>
      </c>
      <c r="E72" s="6">
        <v>0</v>
      </c>
      <c r="F72" s="6">
        <v>0</v>
      </c>
      <c r="G72" s="6">
        <v>0</v>
      </c>
      <c r="H72" s="6">
        <v>8000000000</v>
      </c>
      <c r="I72" s="6">
        <v>1084524861</v>
      </c>
      <c r="J72" s="21">
        <v>0.135565607625</v>
      </c>
      <c r="K72" s="6">
        <v>1084524861</v>
      </c>
      <c r="L72" s="21">
        <v>0.135565607625</v>
      </c>
      <c r="M72" s="6">
        <f t="shared" si="24"/>
        <v>6915475139</v>
      </c>
      <c r="N72" s="21">
        <v>0.86443439237499997</v>
      </c>
    </row>
    <row r="73" spans="1:14" s="28" customFormat="1" x14ac:dyDescent="0.25">
      <c r="A73" s="24">
        <v>1203030</v>
      </c>
      <c r="B73" s="25" t="s">
        <v>32</v>
      </c>
      <c r="C73" s="26">
        <f>+C74</f>
        <v>0</v>
      </c>
      <c r="D73" s="26">
        <v>0</v>
      </c>
      <c r="E73" s="26">
        <f t="shared" ref="E73:G73" si="25">+E74</f>
        <v>0</v>
      </c>
      <c r="F73" s="26">
        <f t="shared" si="25"/>
        <v>0</v>
      </c>
      <c r="G73" s="26">
        <f t="shared" si="25"/>
        <v>0</v>
      </c>
      <c r="H73" s="26">
        <v>0</v>
      </c>
      <c r="I73" s="26">
        <v>0</v>
      </c>
      <c r="J73" s="27">
        <v>0</v>
      </c>
      <c r="K73" s="26">
        <v>0</v>
      </c>
      <c r="L73" s="27">
        <v>0</v>
      </c>
      <c r="M73" s="26">
        <f t="shared" si="24"/>
        <v>0</v>
      </c>
      <c r="N73" s="27">
        <v>0</v>
      </c>
    </row>
    <row r="74" spans="1:14" x14ac:dyDescent="0.25">
      <c r="A74" s="7">
        <v>120303010</v>
      </c>
      <c r="B74" s="14" t="s">
        <v>32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21">
        <v>0</v>
      </c>
      <c r="K74" s="6">
        <v>0</v>
      </c>
      <c r="L74" s="21">
        <v>0</v>
      </c>
      <c r="M74" s="6">
        <f t="shared" si="24"/>
        <v>0</v>
      </c>
      <c r="N74" s="21">
        <v>0</v>
      </c>
    </row>
    <row r="75" spans="1:14" s="28" customFormat="1" x14ac:dyDescent="0.25">
      <c r="A75" s="24">
        <v>1203040</v>
      </c>
      <c r="B75" s="25" t="s">
        <v>30</v>
      </c>
      <c r="C75" s="26">
        <f>+C76</f>
        <v>3000000000</v>
      </c>
      <c r="D75" s="26">
        <f t="shared" ref="D75:K75" si="26">+D76</f>
        <v>0</v>
      </c>
      <c r="E75" s="26">
        <f t="shared" si="26"/>
        <v>0</v>
      </c>
      <c r="F75" s="26">
        <f t="shared" si="26"/>
        <v>0</v>
      </c>
      <c r="G75" s="26">
        <f t="shared" si="26"/>
        <v>0</v>
      </c>
      <c r="H75" s="26">
        <f t="shared" si="26"/>
        <v>3000000000</v>
      </c>
      <c r="I75" s="26">
        <f t="shared" si="26"/>
        <v>0</v>
      </c>
      <c r="J75" s="27">
        <v>0</v>
      </c>
      <c r="K75" s="26">
        <f t="shared" si="26"/>
        <v>0</v>
      </c>
      <c r="L75" s="27">
        <v>0</v>
      </c>
      <c r="M75" s="26">
        <f t="shared" si="24"/>
        <v>3000000000</v>
      </c>
      <c r="N75" s="27">
        <v>1</v>
      </c>
    </row>
    <row r="76" spans="1:14" x14ac:dyDescent="0.25">
      <c r="A76" s="7">
        <v>120304010</v>
      </c>
      <c r="B76" s="14" t="s">
        <v>30</v>
      </c>
      <c r="C76" s="6">
        <v>3000000000</v>
      </c>
      <c r="D76" s="6">
        <v>0</v>
      </c>
      <c r="E76" s="6">
        <v>0</v>
      </c>
      <c r="F76" s="6">
        <v>0</v>
      </c>
      <c r="G76" s="6">
        <v>0</v>
      </c>
      <c r="H76" s="6">
        <v>3000000000</v>
      </c>
      <c r="I76" s="6">
        <v>0</v>
      </c>
      <c r="J76" s="21">
        <v>0</v>
      </c>
      <c r="K76" s="6">
        <v>0</v>
      </c>
      <c r="L76" s="21">
        <v>0</v>
      </c>
      <c r="M76" s="6">
        <f t="shared" si="24"/>
        <v>3000000000</v>
      </c>
      <c r="N76" s="21">
        <v>1</v>
      </c>
    </row>
    <row r="77" spans="1:14" s="28" customFormat="1" x14ac:dyDescent="0.25">
      <c r="A77" s="24">
        <v>130</v>
      </c>
      <c r="B77" s="25" t="s">
        <v>64</v>
      </c>
      <c r="C77" s="26">
        <f>+C78</f>
        <v>1477147604</v>
      </c>
      <c r="D77" s="26">
        <f t="shared" ref="D77:K77" si="27">+D78</f>
        <v>0</v>
      </c>
      <c r="E77" s="26">
        <f t="shared" si="27"/>
        <v>0</v>
      </c>
      <c r="F77" s="26">
        <f t="shared" si="27"/>
        <v>0</v>
      </c>
      <c r="G77" s="26">
        <f t="shared" si="27"/>
        <v>0</v>
      </c>
      <c r="H77" s="26">
        <f t="shared" si="27"/>
        <v>1477147604</v>
      </c>
      <c r="I77" s="26">
        <f t="shared" si="27"/>
        <v>1393745106.6599998</v>
      </c>
      <c r="J77" s="27">
        <v>0.94353814262423552</v>
      </c>
      <c r="K77" s="26">
        <f t="shared" si="27"/>
        <v>1393745106.6599998</v>
      </c>
      <c r="L77" s="27">
        <v>0.94353814262423552</v>
      </c>
      <c r="M77" s="26">
        <f t="shared" si="24"/>
        <v>83402497.340000153</v>
      </c>
      <c r="N77" s="27">
        <v>5.6461857375764431E-2</v>
      </c>
    </row>
    <row r="78" spans="1:14" s="28" customFormat="1" x14ac:dyDescent="0.25">
      <c r="A78" s="24">
        <v>13010</v>
      </c>
      <c r="B78" s="25" t="s">
        <v>65</v>
      </c>
      <c r="C78" s="26">
        <f>+C79+C81</f>
        <v>1477147604</v>
      </c>
      <c r="D78" s="26">
        <f t="shared" ref="D78:K78" si="28">+D79+D81</f>
        <v>0</v>
      </c>
      <c r="E78" s="26">
        <f t="shared" si="28"/>
        <v>0</v>
      </c>
      <c r="F78" s="26">
        <f t="shared" si="28"/>
        <v>0</v>
      </c>
      <c r="G78" s="26">
        <f t="shared" si="28"/>
        <v>0</v>
      </c>
      <c r="H78" s="26">
        <f t="shared" si="28"/>
        <v>1477147604</v>
      </c>
      <c r="I78" s="26">
        <f t="shared" si="28"/>
        <v>1393745106.6599998</v>
      </c>
      <c r="J78" s="27">
        <v>0.94353814262423552</v>
      </c>
      <c r="K78" s="26">
        <f t="shared" si="28"/>
        <v>1393745106.6599998</v>
      </c>
      <c r="L78" s="27">
        <v>0.94353814262423552</v>
      </c>
      <c r="M78" s="26">
        <f t="shared" si="24"/>
        <v>83402497.340000153</v>
      </c>
      <c r="N78" s="27">
        <v>5.6461857375764431E-2</v>
      </c>
    </row>
    <row r="79" spans="1:14" s="28" customFormat="1" x14ac:dyDescent="0.25">
      <c r="A79" s="24">
        <v>1301010</v>
      </c>
      <c r="B79" s="25" t="s">
        <v>66</v>
      </c>
      <c r="C79" s="26">
        <f>+C80</f>
        <v>1477147604</v>
      </c>
      <c r="D79" s="26">
        <f t="shared" ref="D79:K79" si="29">+D80</f>
        <v>0</v>
      </c>
      <c r="E79" s="26">
        <f t="shared" si="29"/>
        <v>0</v>
      </c>
      <c r="F79" s="26">
        <f t="shared" si="29"/>
        <v>0</v>
      </c>
      <c r="G79" s="26">
        <f t="shared" si="29"/>
        <v>0</v>
      </c>
      <c r="H79" s="26">
        <f t="shared" si="29"/>
        <v>1477147604</v>
      </c>
      <c r="I79" s="26">
        <f t="shared" si="29"/>
        <v>478512507</v>
      </c>
      <c r="J79" s="27">
        <v>0.32394359622845109</v>
      </c>
      <c r="K79" s="26">
        <f t="shared" si="29"/>
        <v>478512507</v>
      </c>
      <c r="L79" s="27">
        <v>0.32394359622845109</v>
      </c>
      <c r="M79" s="26">
        <f t="shared" si="24"/>
        <v>998635097</v>
      </c>
      <c r="N79" s="27">
        <v>0.67605640377154885</v>
      </c>
    </row>
    <row r="80" spans="1:14" x14ac:dyDescent="0.25">
      <c r="A80" s="7">
        <v>130101001</v>
      </c>
      <c r="B80" s="14" t="s">
        <v>66</v>
      </c>
      <c r="C80" s="6">
        <v>1477147604</v>
      </c>
      <c r="D80" s="6">
        <v>0</v>
      </c>
      <c r="E80" s="6">
        <v>0</v>
      </c>
      <c r="F80" s="6">
        <v>0</v>
      </c>
      <c r="G80" s="6">
        <v>0</v>
      </c>
      <c r="H80" s="6">
        <v>1477147604</v>
      </c>
      <c r="I80" s="6">
        <v>478512507</v>
      </c>
      <c r="J80" s="21">
        <v>0.32394359622845109</v>
      </c>
      <c r="K80" s="6">
        <v>478512507</v>
      </c>
      <c r="L80" s="21">
        <v>0.32394359622845109</v>
      </c>
      <c r="M80" s="6">
        <f t="shared" si="24"/>
        <v>998635097</v>
      </c>
      <c r="N80" s="21">
        <v>0.67605640377154885</v>
      </c>
    </row>
    <row r="81" spans="1:14" s="28" customFormat="1" x14ac:dyDescent="0.25">
      <c r="A81" s="24">
        <v>1301020</v>
      </c>
      <c r="B81" s="25" t="s">
        <v>30</v>
      </c>
      <c r="C81" s="26">
        <f>+C82</f>
        <v>0</v>
      </c>
      <c r="D81" s="26">
        <v>0</v>
      </c>
      <c r="E81" s="26">
        <f t="shared" ref="E81:G81" si="30">+E82</f>
        <v>0</v>
      </c>
      <c r="F81" s="26">
        <f t="shared" si="30"/>
        <v>0</v>
      </c>
      <c r="G81" s="26">
        <f t="shared" si="30"/>
        <v>0</v>
      </c>
      <c r="H81" s="26">
        <f>+H82</f>
        <v>0</v>
      </c>
      <c r="I81" s="26">
        <f>+I82</f>
        <v>915232599.65999997</v>
      </c>
      <c r="J81" s="27">
        <v>0</v>
      </c>
      <c r="K81" s="26">
        <f t="shared" ref="K81" si="31">+K82</f>
        <v>915232599.65999997</v>
      </c>
      <c r="L81" s="27">
        <v>0</v>
      </c>
      <c r="M81" s="26">
        <f t="shared" si="24"/>
        <v>-915232599.65999997</v>
      </c>
      <c r="N81" s="27">
        <v>0</v>
      </c>
    </row>
    <row r="82" spans="1:14" x14ac:dyDescent="0.25">
      <c r="A82" s="7">
        <v>130102099</v>
      </c>
      <c r="B82" s="14" t="s">
        <v>30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915232599.65999997</v>
      </c>
      <c r="J82" s="21">
        <v>0</v>
      </c>
      <c r="K82" s="6">
        <v>915232599.65999997</v>
      </c>
      <c r="L82" s="21">
        <v>0</v>
      </c>
      <c r="M82" s="6">
        <f t="shared" si="24"/>
        <v>-915232599.65999997</v>
      </c>
      <c r="N82" s="21">
        <v>0</v>
      </c>
    </row>
    <row r="83" spans="1:14" x14ac:dyDescent="0.25">
      <c r="A83" s="10">
        <v>2</v>
      </c>
      <c r="B83" s="13" t="s">
        <v>67</v>
      </c>
      <c r="C83" s="8">
        <f>+C84</f>
        <v>61124428155</v>
      </c>
      <c r="D83" s="8">
        <f t="shared" ref="D83:K84" si="32">+D84</f>
        <v>26954558131</v>
      </c>
      <c r="E83" s="8">
        <f t="shared" si="32"/>
        <v>0</v>
      </c>
      <c r="F83" s="8">
        <f t="shared" si="32"/>
        <v>0</v>
      </c>
      <c r="G83" s="8">
        <f t="shared" si="32"/>
        <v>0</v>
      </c>
      <c r="H83" s="8">
        <f t="shared" si="32"/>
        <v>88078986286</v>
      </c>
      <c r="I83" s="8">
        <f t="shared" si="32"/>
        <v>32377085420.610001</v>
      </c>
      <c r="J83" s="20">
        <v>0.3675914856181341</v>
      </c>
      <c r="K83" s="8">
        <f t="shared" si="32"/>
        <v>32377085420.610001</v>
      </c>
      <c r="L83" s="20">
        <v>0.3675914856181341</v>
      </c>
      <c r="M83" s="8">
        <f t="shared" si="24"/>
        <v>55701900865.389999</v>
      </c>
      <c r="N83" s="20">
        <v>0.63240851438186585</v>
      </c>
    </row>
    <row r="84" spans="1:14" s="28" customFormat="1" x14ac:dyDescent="0.25">
      <c r="A84" s="24">
        <v>210</v>
      </c>
      <c r="B84" s="25" t="s">
        <v>67</v>
      </c>
      <c r="C84" s="26">
        <f>+C85</f>
        <v>61124428155</v>
      </c>
      <c r="D84" s="26">
        <f t="shared" si="32"/>
        <v>26954558131</v>
      </c>
      <c r="E84" s="26">
        <f t="shared" si="32"/>
        <v>0</v>
      </c>
      <c r="F84" s="26">
        <f t="shared" si="32"/>
        <v>0</v>
      </c>
      <c r="G84" s="26">
        <f t="shared" si="32"/>
        <v>0</v>
      </c>
      <c r="H84" s="26">
        <f t="shared" si="32"/>
        <v>88078986286</v>
      </c>
      <c r="I84" s="26">
        <f t="shared" si="32"/>
        <v>32377085420.610001</v>
      </c>
      <c r="J84" s="27">
        <v>0.3675914856181341</v>
      </c>
      <c r="K84" s="26">
        <f t="shared" si="32"/>
        <v>32377085420.610001</v>
      </c>
      <c r="L84" s="27">
        <v>0.3675914856181341</v>
      </c>
      <c r="M84" s="26">
        <f t="shared" si="24"/>
        <v>55701900865.389999</v>
      </c>
      <c r="N84" s="27">
        <v>0.63240851438186585</v>
      </c>
    </row>
    <row r="85" spans="1:14" s="28" customFormat="1" x14ac:dyDescent="0.25">
      <c r="A85" s="24">
        <v>21010</v>
      </c>
      <c r="B85" s="25" t="s">
        <v>67</v>
      </c>
      <c r="C85" s="26">
        <f>+C86+C99+C101+C103+C105+C107+C109+C111</f>
        <v>61124428155</v>
      </c>
      <c r="D85" s="26">
        <f t="shared" ref="D85:K85" si="33">+D86+D99+D101+D103+D105+D107+D109+D111</f>
        <v>26954558131</v>
      </c>
      <c r="E85" s="26">
        <f t="shared" si="33"/>
        <v>0</v>
      </c>
      <c r="F85" s="26">
        <f t="shared" si="33"/>
        <v>0</v>
      </c>
      <c r="G85" s="26">
        <f t="shared" si="33"/>
        <v>0</v>
      </c>
      <c r="H85" s="26">
        <f t="shared" si="33"/>
        <v>88078986286</v>
      </c>
      <c r="I85" s="26">
        <f t="shared" si="33"/>
        <v>32377085420.610001</v>
      </c>
      <c r="J85" s="27">
        <v>0.3675914856181341</v>
      </c>
      <c r="K85" s="26">
        <f t="shared" si="33"/>
        <v>32377085420.610001</v>
      </c>
      <c r="L85" s="27">
        <v>0.3675914856181341</v>
      </c>
      <c r="M85" s="26">
        <f t="shared" si="24"/>
        <v>55701900865.389999</v>
      </c>
      <c r="N85" s="27">
        <v>0.63240851438186585</v>
      </c>
    </row>
    <row r="86" spans="1:14" s="28" customFormat="1" x14ac:dyDescent="0.25">
      <c r="A86" s="24">
        <v>2101010</v>
      </c>
      <c r="B86" s="25" t="s">
        <v>68</v>
      </c>
      <c r="C86" s="26">
        <f>+C87+C88+C89+C90+C91+C92+C93+C94+C95+C96+C97+C98</f>
        <v>60348688437</v>
      </c>
      <c r="D86" s="26">
        <f t="shared" ref="D86:K86" si="34">+D87+D88+D89+D90+D91+D92+D93+D94+D95+D96+D97+D98</f>
        <v>1410985563</v>
      </c>
      <c r="E86" s="26">
        <f t="shared" si="34"/>
        <v>0</v>
      </c>
      <c r="F86" s="26">
        <f t="shared" si="34"/>
        <v>0</v>
      </c>
      <c r="G86" s="26">
        <f t="shared" si="34"/>
        <v>0</v>
      </c>
      <c r="H86" s="26">
        <f t="shared" si="34"/>
        <v>61759674000</v>
      </c>
      <c r="I86" s="26">
        <f t="shared" si="34"/>
        <v>5035851722</v>
      </c>
      <c r="J86" s="27">
        <v>8.1539480308785314E-2</v>
      </c>
      <c r="K86" s="26">
        <f t="shared" si="34"/>
        <v>5035851722</v>
      </c>
      <c r="L86" s="27">
        <v>8.1539480308785314E-2</v>
      </c>
      <c r="M86" s="26">
        <f t="shared" si="24"/>
        <v>56723822278</v>
      </c>
      <c r="N86" s="27">
        <v>0.91846051969121467</v>
      </c>
    </row>
    <row r="87" spans="1:14" x14ac:dyDescent="0.25">
      <c r="A87" s="7">
        <v>210101001</v>
      </c>
      <c r="B87" s="14" t="s">
        <v>69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1377927729</v>
      </c>
      <c r="J87" s="21">
        <v>0</v>
      </c>
      <c r="K87" s="6">
        <v>1377927729</v>
      </c>
      <c r="L87" s="21">
        <v>0</v>
      </c>
      <c r="M87" s="6">
        <f t="shared" si="24"/>
        <v>-1377927729</v>
      </c>
      <c r="N87" s="21">
        <v>0</v>
      </c>
    </row>
    <row r="88" spans="1:14" x14ac:dyDescent="0.25">
      <c r="A88" s="7">
        <v>210101002</v>
      </c>
      <c r="B88" s="14" t="s">
        <v>34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21">
        <v>0</v>
      </c>
      <c r="K88" s="6">
        <v>0</v>
      </c>
      <c r="L88" s="21">
        <v>0</v>
      </c>
      <c r="M88" s="6">
        <f t="shared" si="24"/>
        <v>0</v>
      </c>
      <c r="N88" s="21">
        <v>0</v>
      </c>
    </row>
    <row r="89" spans="1:14" x14ac:dyDescent="0.25">
      <c r="A89" s="7">
        <v>210101003</v>
      </c>
      <c r="B89" s="14" t="s">
        <v>35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21">
        <v>0</v>
      </c>
      <c r="K89" s="6">
        <v>0</v>
      </c>
      <c r="L89" s="21">
        <v>0</v>
      </c>
      <c r="M89" s="6">
        <f t="shared" si="24"/>
        <v>0</v>
      </c>
      <c r="N89" s="21">
        <v>0</v>
      </c>
    </row>
    <row r="90" spans="1:14" x14ac:dyDescent="0.25">
      <c r="A90" s="7">
        <v>210101004</v>
      </c>
      <c r="B90" s="14" t="s">
        <v>37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21">
        <v>0</v>
      </c>
      <c r="K90" s="6">
        <v>0</v>
      </c>
      <c r="L90" s="21">
        <v>0</v>
      </c>
      <c r="M90" s="6">
        <f t="shared" si="24"/>
        <v>0</v>
      </c>
      <c r="N90" s="21">
        <v>0</v>
      </c>
    </row>
    <row r="91" spans="1:14" x14ac:dyDescent="0.25">
      <c r="A91" s="7">
        <v>210101005</v>
      </c>
      <c r="B91" s="14" t="s">
        <v>38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21">
        <v>0</v>
      </c>
      <c r="K91" s="6">
        <v>0</v>
      </c>
      <c r="L91" s="21">
        <v>0</v>
      </c>
      <c r="M91" s="6">
        <f t="shared" si="24"/>
        <v>0</v>
      </c>
      <c r="N91" s="21">
        <v>0</v>
      </c>
    </row>
    <row r="92" spans="1:14" x14ac:dyDescent="0.25">
      <c r="A92" s="7">
        <v>210101006</v>
      </c>
      <c r="B92" s="14" t="s">
        <v>39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21">
        <v>0</v>
      </c>
      <c r="K92" s="6">
        <v>0</v>
      </c>
      <c r="L92" s="21">
        <v>0</v>
      </c>
      <c r="M92" s="6">
        <f t="shared" si="24"/>
        <v>0</v>
      </c>
      <c r="N92" s="21">
        <v>0</v>
      </c>
    </row>
    <row r="93" spans="1:14" x14ac:dyDescent="0.25">
      <c r="A93" s="7">
        <v>210101007</v>
      </c>
      <c r="B93" s="14" t="s">
        <v>40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21">
        <v>0</v>
      </c>
      <c r="K93" s="6">
        <v>0</v>
      </c>
      <c r="L93" s="21">
        <v>0</v>
      </c>
      <c r="M93" s="6">
        <f t="shared" si="24"/>
        <v>0</v>
      </c>
      <c r="N93" s="21">
        <v>0</v>
      </c>
    </row>
    <row r="94" spans="1:14" x14ac:dyDescent="0.25">
      <c r="A94" s="7">
        <v>210101008</v>
      </c>
      <c r="B94" s="14" t="s">
        <v>42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21">
        <v>0</v>
      </c>
      <c r="K94" s="6">
        <v>0</v>
      </c>
      <c r="L94" s="21">
        <v>0</v>
      </c>
      <c r="M94" s="6">
        <f t="shared" si="24"/>
        <v>0</v>
      </c>
      <c r="N94" s="21">
        <v>0</v>
      </c>
    </row>
    <row r="95" spans="1:14" x14ac:dyDescent="0.25">
      <c r="A95" s="7">
        <v>210101009</v>
      </c>
      <c r="B95" s="14" t="s">
        <v>43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21">
        <v>0</v>
      </c>
      <c r="K95" s="6">
        <v>0</v>
      </c>
      <c r="L95" s="21">
        <v>0</v>
      </c>
      <c r="M95" s="6">
        <f t="shared" si="24"/>
        <v>0</v>
      </c>
      <c r="N95" s="21">
        <v>0</v>
      </c>
    </row>
    <row r="96" spans="1:14" x14ac:dyDescent="0.25">
      <c r="A96" s="7">
        <v>210101010</v>
      </c>
      <c r="B96" s="14" t="s">
        <v>70</v>
      </c>
      <c r="C96" s="6">
        <v>31214391</v>
      </c>
      <c r="D96" s="6">
        <v>0</v>
      </c>
      <c r="E96" s="6">
        <v>0</v>
      </c>
      <c r="F96" s="6">
        <v>0</v>
      </c>
      <c r="G96" s="6">
        <v>0</v>
      </c>
      <c r="H96" s="6">
        <v>31214391</v>
      </c>
      <c r="I96" s="6">
        <v>32905071</v>
      </c>
      <c r="J96" s="21">
        <v>1.0541634786339416</v>
      </c>
      <c r="K96" s="6">
        <v>32905071</v>
      </c>
      <c r="L96" s="21">
        <v>1.0541634786339416</v>
      </c>
      <c r="M96" s="6">
        <f t="shared" si="24"/>
        <v>-1690680</v>
      </c>
      <c r="N96" s="21">
        <v>-5.4163478633941636E-2</v>
      </c>
    </row>
    <row r="97" spans="1:14" x14ac:dyDescent="0.25">
      <c r="A97" s="7">
        <v>210101011</v>
      </c>
      <c r="B97" s="14" t="s">
        <v>71</v>
      </c>
      <c r="C97" s="6">
        <v>1200000000</v>
      </c>
      <c r="D97" s="6">
        <v>1410985563</v>
      </c>
      <c r="E97" s="6">
        <v>0</v>
      </c>
      <c r="F97" s="6">
        <v>0</v>
      </c>
      <c r="G97" s="6">
        <v>0</v>
      </c>
      <c r="H97" s="6">
        <v>2610985563</v>
      </c>
      <c r="I97" s="6">
        <v>3625018922</v>
      </c>
      <c r="J97" s="21">
        <v>1.3883718751148071</v>
      </c>
      <c r="K97" s="6">
        <v>3625018922</v>
      </c>
      <c r="L97" s="21">
        <v>1.3883718751148071</v>
      </c>
      <c r="M97" s="6">
        <f t="shared" si="24"/>
        <v>-1014033359</v>
      </c>
      <c r="N97" s="21">
        <v>-0.38837187511480697</v>
      </c>
    </row>
    <row r="98" spans="1:14" x14ac:dyDescent="0.25">
      <c r="A98" s="7">
        <v>210101099</v>
      </c>
      <c r="B98" s="14" t="s">
        <v>30</v>
      </c>
      <c r="C98" s="6">
        <v>59117474046</v>
      </c>
      <c r="D98" s="6">
        <v>0</v>
      </c>
      <c r="E98" s="6">
        <v>0</v>
      </c>
      <c r="F98" s="6">
        <v>0</v>
      </c>
      <c r="G98" s="6">
        <v>0</v>
      </c>
      <c r="H98" s="6">
        <v>59117474046</v>
      </c>
      <c r="I98" s="6">
        <v>0</v>
      </c>
      <c r="J98" s="21">
        <v>0</v>
      </c>
      <c r="K98" s="6">
        <v>0</v>
      </c>
      <c r="L98" s="21">
        <v>0</v>
      </c>
      <c r="M98" s="6">
        <f t="shared" si="24"/>
        <v>59117474046</v>
      </c>
      <c r="N98" s="21">
        <v>1</v>
      </c>
    </row>
    <row r="99" spans="1:14" s="28" customFormat="1" x14ac:dyDescent="0.25">
      <c r="A99" s="24">
        <v>2101020</v>
      </c>
      <c r="B99" s="25" t="s">
        <v>72</v>
      </c>
      <c r="C99" s="26">
        <f>+C100</f>
        <v>376915163</v>
      </c>
      <c r="D99" s="26">
        <f t="shared" ref="D99:K99" si="35">+D100</f>
        <v>0</v>
      </c>
      <c r="E99" s="26">
        <f t="shared" si="35"/>
        <v>0</v>
      </c>
      <c r="F99" s="26">
        <f t="shared" si="35"/>
        <v>0</v>
      </c>
      <c r="G99" s="26">
        <f t="shared" si="35"/>
        <v>0</v>
      </c>
      <c r="H99" s="26">
        <f t="shared" si="35"/>
        <v>376915163</v>
      </c>
      <c r="I99" s="26">
        <f t="shared" si="35"/>
        <v>690911325</v>
      </c>
      <c r="J99" s="27">
        <v>1.8330685332497487</v>
      </c>
      <c r="K99" s="26">
        <f t="shared" si="35"/>
        <v>690911325</v>
      </c>
      <c r="L99" s="27">
        <v>1.8330685332497487</v>
      </c>
      <c r="M99" s="26">
        <f t="shared" si="24"/>
        <v>-313996162</v>
      </c>
      <c r="N99" s="27">
        <v>-0.83306853324974883</v>
      </c>
    </row>
    <row r="100" spans="1:14" x14ac:dyDescent="0.25">
      <c r="A100" s="7">
        <v>210102001</v>
      </c>
      <c r="B100" s="14" t="s">
        <v>72</v>
      </c>
      <c r="C100" s="6">
        <v>376915163</v>
      </c>
      <c r="D100" s="6">
        <v>0</v>
      </c>
      <c r="E100" s="6">
        <v>0</v>
      </c>
      <c r="F100" s="6">
        <v>0</v>
      </c>
      <c r="G100" s="6">
        <v>0</v>
      </c>
      <c r="H100" s="6">
        <v>376915163</v>
      </c>
      <c r="I100" s="6">
        <v>690911325</v>
      </c>
      <c r="J100" s="21">
        <v>1.8330685332497487</v>
      </c>
      <c r="K100" s="6">
        <v>690911325</v>
      </c>
      <c r="L100" s="21">
        <v>1.8330685332497487</v>
      </c>
      <c r="M100" s="6">
        <f t="shared" si="24"/>
        <v>-313996162</v>
      </c>
      <c r="N100" s="21">
        <v>-0.83306853324974883</v>
      </c>
    </row>
    <row r="101" spans="1:14" s="28" customFormat="1" x14ac:dyDescent="0.25">
      <c r="A101" s="24">
        <v>2101030</v>
      </c>
      <c r="B101" s="25" t="s">
        <v>73</v>
      </c>
      <c r="C101" s="26">
        <f>+C102</f>
        <v>0</v>
      </c>
      <c r="D101" s="26">
        <v>0</v>
      </c>
      <c r="E101" s="26">
        <f t="shared" ref="E101:G101" si="36">+E102</f>
        <v>0</v>
      </c>
      <c r="F101" s="26">
        <f t="shared" si="36"/>
        <v>0</v>
      </c>
      <c r="G101" s="26">
        <f t="shared" si="36"/>
        <v>0</v>
      </c>
      <c r="H101" s="26">
        <v>0</v>
      </c>
      <c r="I101" s="26">
        <f>+I102</f>
        <v>7385426</v>
      </c>
      <c r="J101" s="27">
        <v>0</v>
      </c>
      <c r="K101" s="26">
        <f t="shared" ref="K101" si="37">+K102</f>
        <v>7385426</v>
      </c>
      <c r="L101" s="27">
        <v>0</v>
      </c>
      <c r="M101" s="26">
        <f t="shared" si="24"/>
        <v>-7385426</v>
      </c>
      <c r="N101" s="27">
        <v>0</v>
      </c>
    </row>
    <row r="102" spans="1:14" x14ac:dyDescent="0.25">
      <c r="A102" s="7">
        <v>210103001</v>
      </c>
      <c r="B102" s="14" t="s">
        <v>73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7385426</v>
      </c>
      <c r="J102" s="21">
        <v>0</v>
      </c>
      <c r="K102" s="6">
        <v>7385426</v>
      </c>
      <c r="L102" s="21">
        <v>0</v>
      </c>
      <c r="M102" s="6">
        <f t="shared" si="24"/>
        <v>-7385426</v>
      </c>
      <c r="N102" s="21">
        <v>0</v>
      </c>
    </row>
    <row r="103" spans="1:14" s="28" customFormat="1" x14ac:dyDescent="0.25">
      <c r="A103" s="24">
        <v>2101040</v>
      </c>
      <c r="B103" s="25" t="s">
        <v>74</v>
      </c>
      <c r="C103" s="26">
        <f>+C104</f>
        <v>398824555</v>
      </c>
      <c r="D103" s="26">
        <f t="shared" ref="D103:K103" si="38">+D104</f>
        <v>0</v>
      </c>
      <c r="E103" s="26">
        <f t="shared" si="38"/>
        <v>0</v>
      </c>
      <c r="F103" s="26">
        <f t="shared" si="38"/>
        <v>0</v>
      </c>
      <c r="G103" s="26">
        <f t="shared" si="38"/>
        <v>0</v>
      </c>
      <c r="H103" s="26">
        <f t="shared" si="38"/>
        <v>398824555</v>
      </c>
      <c r="I103" s="26">
        <f t="shared" si="38"/>
        <v>719889939.61000001</v>
      </c>
      <c r="J103" s="27">
        <v>1.80502913018984</v>
      </c>
      <c r="K103" s="26">
        <f t="shared" si="38"/>
        <v>719889939.61000001</v>
      </c>
      <c r="L103" s="27">
        <v>1.80502913018984</v>
      </c>
      <c r="M103" s="26">
        <f t="shared" si="24"/>
        <v>-321065384.61000001</v>
      </c>
      <c r="N103" s="27">
        <v>-0.80502913018984001</v>
      </c>
    </row>
    <row r="104" spans="1:14" x14ac:dyDescent="0.25">
      <c r="A104" s="7">
        <v>210104001</v>
      </c>
      <c r="B104" s="14" t="s">
        <v>74</v>
      </c>
      <c r="C104" s="6">
        <v>398824555</v>
      </c>
      <c r="D104" s="6">
        <v>0</v>
      </c>
      <c r="E104" s="6">
        <v>0</v>
      </c>
      <c r="F104" s="6">
        <v>0</v>
      </c>
      <c r="G104" s="6">
        <v>0</v>
      </c>
      <c r="H104" s="6">
        <v>398824555</v>
      </c>
      <c r="I104" s="6">
        <v>719889939.61000001</v>
      </c>
      <c r="J104" s="21">
        <v>1.80502913018984</v>
      </c>
      <c r="K104" s="6">
        <v>719889939.61000001</v>
      </c>
      <c r="L104" s="21">
        <v>1.80502913018984</v>
      </c>
      <c r="M104" s="6">
        <f t="shared" si="24"/>
        <v>-321065384.61000001</v>
      </c>
      <c r="N104" s="21">
        <v>-0.80502913018984001</v>
      </c>
    </row>
    <row r="105" spans="1:14" s="28" customFormat="1" x14ac:dyDescent="0.25">
      <c r="A105" s="24">
        <v>2101050</v>
      </c>
      <c r="B105" s="25" t="s">
        <v>75</v>
      </c>
      <c r="C105" s="26">
        <f>+C106</f>
        <v>0</v>
      </c>
      <c r="D105" s="26">
        <f t="shared" ref="D105:K105" si="39">+D106</f>
        <v>0</v>
      </c>
      <c r="E105" s="26">
        <f t="shared" si="39"/>
        <v>0</v>
      </c>
      <c r="F105" s="26">
        <f t="shared" si="39"/>
        <v>0</v>
      </c>
      <c r="G105" s="26">
        <f t="shared" si="39"/>
        <v>0</v>
      </c>
      <c r="H105" s="26">
        <f t="shared" si="39"/>
        <v>0</v>
      </c>
      <c r="I105" s="26">
        <f t="shared" si="39"/>
        <v>0</v>
      </c>
      <c r="J105" s="27">
        <v>0</v>
      </c>
      <c r="K105" s="26">
        <f t="shared" si="39"/>
        <v>0</v>
      </c>
      <c r="L105" s="27">
        <v>0</v>
      </c>
      <c r="M105" s="26">
        <f t="shared" si="24"/>
        <v>0</v>
      </c>
      <c r="N105" s="27">
        <v>0</v>
      </c>
    </row>
    <row r="106" spans="1:14" x14ac:dyDescent="0.25">
      <c r="A106" s="7">
        <v>210105001</v>
      </c>
      <c r="B106" s="14" t="s">
        <v>75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21">
        <v>0</v>
      </c>
      <c r="K106" s="6">
        <v>0</v>
      </c>
      <c r="L106" s="21">
        <v>0</v>
      </c>
      <c r="M106" s="6">
        <f t="shared" si="24"/>
        <v>0</v>
      </c>
      <c r="N106" s="21">
        <v>0</v>
      </c>
    </row>
    <row r="107" spans="1:14" s="28" customFormat="1" x14ac:dyDescent="0.25">
      <c r="A107" s="24">
        <v>2101060</v>
      </c>
      <c r="B107" s="25" t="s">
        <v>76</v>
      </c>
      <c r="C107" s="26">
        <f>+C108</f>
        <v>0</v>
      </c>
      <c r="D107" s="26">
        <f t="shared" ref="D107:K107" si="40">+D108</f>
        <v>0</v>
      </c>
      <c r="E107" s="26">
        <f t="shared" si="40"/>
        <v>0</v>
      </c>
      <c r="F107" s="26">
        <f t="shared" si="40"/>
        <v>0</v>
      </c>
      <c r="G107" s="26">
        <f t="shared" si="40"/>
        <v>0</v>
      </c>
      <c r="H107" s="26">
        <f t="shared" si="40"/>
        <v>0</v>
      </c>
      <c r="I107" s="26">
        <f t="shared" si="40"/>
        <v>0</v>
      </c>
      <c r="J107" s="27">
        <v>0</v>
      </c>
      <c r="K107" s="26">
        <f t="shared" si="40"/>
        <v>0</v>
      </c>
      <c r="L107" s="27">
        <v>0</v>
      </c>
      <c r="M107" s="26">
        <f t="shared" si="24"/>
        <v>0</v>
      </c>
      <c r="N107" s="27">
        <v>0</v>
      </c>
    </row>
    <row r="108" spans="1:14" x14ac:dyDescent="0.25">
      <c r="A108" s="7">
        <v>210106001</v>
      </c>
      <c r="B108" s="14" t="s">
        <v>76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21">
        <v>0</v>
      </c>
      <c r="K108" s="6">
        <v>0</v>
      </c>
      <c r="L108" s="21">
        <v>0</v>
      </c>
      <c r="M108" s="6">
        <f t="shared" si="24"/>
        <v>0</v>
      </c>
      <c r="N108" s="21">
        <v>0</v>
      </c>
    </row>
    <row r="109" spans="1:14" s="28" customFormat="1" x14ac:dyDescent="0.25">
      <c r="A109" s="24">
        <v>2101070</v>
      </c>
      <c r="B109" s="25" t="s">
        <v>77</v>
      </c>
      <c r="C109" s="26">
        <f>+C110</f>
        <v>0</v>
      </c>
      <c r="D109" s="26">
        <f t="shared" ref="D109:K109" si="41">+D110</f>
        <v>25543572568</v>
      </c>
      <c r="E109" s="26">
        <f t="shared" si="41"/>
        <v>0</v>
      </c>
      <c r="F109" s="26">
        <f t="shared" si="41"/>
        <v>0</v>
      </c>
      <c r="G109" s="26">
        <f t="shared" si="41"/>
        <v>0</v>
      </c>
      <c r="H109" s="26">
        <f t="shared" si="41"/>
        <v>25543572568</v>
      </c>
      <c r="I109" s="26">
        <f t="shared" si="41"/>
        <v>25543572568</v>
      </c>
      <c r="J109" s="27">
        <v>1</v>
      </c>
      <c r="K109" s="26">
        <f t="shared" si="41"/>
        <v>25543572568</v>
      </c>
      <c r="L109" s="27">
        <v>1</v>
      </c>
      <c r="M109" s="26">
        <f t="shared" si="24"/>
        <v>0</v>
      </c>
      <c r="N109" s="27">
        <v>0</v>
      </c>
    </row>
    <row r="110" spans="1:14" x14ac:dyDescent="0.25">
      <c r="A110" s="7">
        <v>210107001</v>
      </c>
      <c r="B110" s="14" t="s">
        <v>77</v>
      </c>
      <c r="C110" s="6">
        <v>0</v>
      </c>
      <c r="D110" s="6">
        <v>25543572568</v>
      </c>
      <c r="E110" s="6">
        <v>0</v>
      </c>
      <c r="F110" s="6">
        <v>0</v>
      </c>
      <c r="G110" s="6">
        <v>0</v>
      </c>
      <c r="H110" s="6">
        <v>25543572568</v>
      </c>
      <c r="I110" s="6">
        <v>25543572568</v>
      </c>
      <c r="J110" s="21">
        <v>1</v>
      </c>
      <c r="K110" s="6">
        <f>+I110</f>
        <v>25543572568</v>
      </c>
      <c r="L110" s="21">
        <v>1</v>
      </c>
      <c r="M110" s="6">
        <f t="shared" si="24"/>
        <v>0</v>
      </c>
      <c r="N110" s="21">
        <v>0</v>
      </c>
    </row>
    <row r="111" spans="1:14" s="28" customFormat="1" x14ac:dyDescent="0.25">
      <c r="A111" s="24">
        <v>2101080</v>
      </c>
      <c r="B111" s="25" t="s">
        <v>30</v>
      </c>
      <c r="C111" s="26">
        <f>+C112</f>
        <v>0</v>
      </c>
      <c r="D111" s="26">
        <f t="shared" ref="D111:H111" si="42">+D112</f>
        <v>0</v>
      </c>
      <c r="E111" s="26">
        <f t="shared" si="42"/>
        <v>0</v>
      </c>
      <c r="F111" s="26">
        <f t="shared" si="42"/>
        <v>0</v>
      </c>
      <c r="G111" s="26">
        <f t="shared" si="42"/>
        <v>0</v>
      </c>
      <c r="H111" s="26">
        <f t="shared" si="42"/>
        <v>0</v>
      </c>
      <c r="I111" s="26">
        <v>379474440</v>
      </c>
      <c r="J111" s="27">
        <v>0</v>
      </c>
      <c r="K111" s="26">
        <v>379474440</v>
      </c>
      <c r="L111" s="27">
        <v>0</v>
      </c>
      <c r="M111" s="26">
        <f t="shared" si="24"/>
        <v>-379474440</v>
      </c>
      <c r="N111" s="27">
        <v>0</v>
      </c>
    </row>
    <row r="112" spans="1:14" x14ac:dyDescent="0.25">
      <c r="A112" s="7">
        <v>210108099</v>
      </c>
      <c r="B112" s="14" t="s">
        <v>30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379474440</v>
      </c>
      <c r="J112" s="21">
        <v>0</v>
      </c>
      <c r="K112" s="6">
        <v>379474440</v>
      </c>
      <c r="L112" s="21">
        <v>0</v>
      </c>
      <c r="M112" s="6">
        <f t="shared" si="24"/>
        <v>-379474440</v>
      </c>
      <c r="N112" s="21">
        <v>0</v>
      </c>
    </row>
    <row r="114" spans="1:16" x14ac:dyDescent="0.25">
      <c r="B114" s="15"/>
    </row>
    <row r="115" spans="1:16" x14ac:dyDescent="0.25">
      <c r="B115" s="16" t="s">
        <v>84</v>
      </c>
      <c r="H115" s="22"/>
      <c r="K115" s="22"/>
      <c r="M115" s="22"/>
    </row>
    <row r="116" spans="1:16" x14ac:dyDescent="0.25">
      <c r="B116" s="30" t="s">
        <v>80</v>
      </c>
      <c r="H116" s="22"/>
      <c r="K116" s="23"/>
      <c r="M116" s="23"/>
    </row>
    <row r="117" spans="1:16" ht="9" customHeight="1" x14ac:dyDescent="0.25">
      <c r="H117" s="23"/>
    </row>
    <row r="118" spans="1:16" s="18" customFormat="1" ht="12" customHeight="1" x14ac:dyDescent="0.25">
      <c r="A118" s="12"/>
      <c r="B118" s="32" t="s">
        <v>83</v>
      </c>
      <c r="C118" s="12"/>
      <c r="D118" s="12"/>
      <c r="E118" s="12"/>
      <c r="F118" s="12"/>
      <c r="G118" s="12"/>
      <c r="H118" s="12"/>
      <c r="I118" s="12"/>
      <c r="K118" s="12"/>
      <c r="M118" s="12"/>
      <c r="O118" s="12"/>
      <c r="P118" s="12"/>
    </row>
    <row r="119" spans="1:16" s="18" customFormat="1" ht="10.5" customHeight="1" x14ac:dyDescent="0.25">
      <c r="A119" s="12"/>
      <c r="B119" s="31"/>
      <c r="C119" s="12"/>
      <c r="D119" s="12"/>
      <c r="E119" s="12"/>
      <c r="F119" s="12"/>
      <c r="G119" s="12"/>
      <c r="H119" s="12"/>
      <c r="I119" s="12"/>
      <c r="K119" s="12"/>
      <c r="M119" s="12"/>
      <c r="O119" s="12"/>
      <c r="P119" s="12"/>
    </row>
  </sheetData>
  <mergeCells count="3">
    <mergeCell ref="B1:D1"/>
    <mergeCell ref="B2:H2"/>
    <mergeCell ref="B3:H3"/>
  </mergeCells>
  <pageMargins left="0.70866141732283472" right="0.70866141732283472" top="0.74803149606299213" bottom="0.74803149606299213" header="0.31496062992125984" footer="0.31496062992125984"/>
  <pageSetup scale="54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6"/>
  <sheetViews>
    <sheetView tabSelected="1" workbookViewId="0">
      <selection activeCell="F28" sqref="F28"/>
    </sheetView>
  </sheetViews>
  <sheetFormatPr baseColWidth="10" defaultRowHeight="15" x14ac:dyDescent="0.25"/>
  <cols>
    <col min="1" max="1" width="12" style="12" bestFit="1" customWidth="1"/>
    <col min="2" max="2" width="53.7109375" style="5" customWidth="1"/>
    <col min="3" max="3" width="16.28515625" style="12" customWidth="1"/>
    <col min="4" max="4" width="15.140625" style="12" customWidth="1"/>
    <col min="5" max="5" width="14" style="12" customWidth="1"/>
    <col min="6" max="6" width="16.28515625" style="12" customWidth="1"/>
    <col min="7" max="7" width="15.140625" style="12" customWidth="1"/>
    <col min="8" max="8" width="16.5703125" style="12" customWidth="1"/>
    <col min="9" max="9" width="16.28515625" style="12" customWidth="1"/>
    <col min="10" max="10" width="16.28515625" style="12" hidden="1" customWidth="1"/>
    <col min="11" max="11" width="5.5703125" style="18" hidden="1" customWidth="1"/>
    <col min="12" max="12" width="16.28515625" style="12" bestFit="1" customWidth="1"/>
    <col min="13" max="13" width="9.140625" style="18" customWidth="1"/>
    <col min="14" max="14" width="16.28515625" style="12" customWidth="1"/>
    <col min="15" max="15" width="5.5703125" style="18" customWidth="1"/>
    <col min="16" max="16" width="16.28515625" style="12" customWidth="1"/>
    <col min="17" max="17" width="5.5703125" style="18" customWidth="1"/>
    <col min="18" max="18" width="16.140625" style="12" customWidth="1"/>
    <col min="19" max="16384" width="11.42578125" style="12"/>
  </cols>
  <sheetData>
    <row r="1" spans="1:19" x14ac:dyDescent="0.25">
      <c r="B1" s="37" t="s">
        <v>78</v>
      </c>
      <c r="C1" s="37"/>
      <c r="D1" s="38"/>
      <c r="E1" s="3"/>
      <c r="F1" s="3"/>
      <c r="G1" s="3"/>
      <c r="H1" s="1"/>
      <c r="I1" s="2"/>
    </row>
    <row r="2" spans="1:19" ht="15.75" x14ac:dyDescent="0.25">
      <c r="B2" s="34" t="s">
        <v>87</v>
      </c>
      <c r="C2" s="34"/>
      <c r="D2" s="34"/>
      <c r="E2" s="34"/>
      <c r="F2" s="34"/>
      <c r="G2" s="34"/>
      <c r="H2" s="34"/>
      <c r="I2" s="34"/>
    </row>
    <row r="3" spans="1:19" x14ac:dyDescent="0.25">
      <c r="B3" s="35" t="s">
        <v>79</v>
      </c>
      <c r="C3" s="35"/>
      <c r="D3" s="35"/>
      <c r="E3" s="35"/>
      <c r="F3" s="35"/>
      <c r="G3" s="35"/>
      <c r="H3" s="35"/>
      <c r="I3" s="35"/>
    </row>
    <row r="5" spans="1:19" s="4" customFormat="1" ht="30" x14ac:dyDescent="0.25">
      <c r="A5" s="39" t="s">
        <v>0</v>
      </c>
      <c r="B5" s="39" t="s">
        <v>1</v>
      </c>
      <c r="C5" s="9" t="s">
        <v>2</v>
      </c>
      <c r="D5" s="9" t="s">
        <v>88</v>
      </c>
      <c r="E5" s="9" t="s">
        <v>6</v>
      </c>
      <c r="F5" s="9" t="s">
        <v>89</v>
      </c>
      <c r="G5" s="9" t="s">
        <v>4</v>
      </c>
      <c r="H5" s="9" t="s">
        <v>5</v>
      </c>
      <c r="I5" s="9" t="s">
        <v>7</v>
      </c>
      <c r="J5" s="9" t="s">
        <v>90</v>
      </c>
      <c r="K5" s="19" t="s">
        <v>81</v>
      </c>
      <c r="L5" s="9" t="s">
        <v>91</v>
      </c>
      <c r="M5" s="19" t="s">
        <v>81</v>
      </c>
      <c r="N5" s="9" t="s">
        <v>92</v>
      </c>
      <c r="O5" s="19" t="s">
        <v>81</v>
      </c>
      <c r="P5" s="9" t="s">
        <v>93</v>
      </c>
      <c r="Q5" s="19" t="s">
        <v>81</v>
      </c>
    </row>
    <row r="6" spans="1:19" s="42" customFormat="1" x14ac:dyDescent="0.25">
      <c r="A6" s="10">
        <v>0</v>
      </c>
      <c r="B6" s="13" t="s">
        <v>11</v>
      </c>
      <c r="C6" s="40">
        <f t="shared" ref="C6:F6" si="0">+C7+C224+C270+C279</f>
        <v>267338748735</v>
      </c>
      <c r="D6" s="40">
        <f t="shared" si="0"/>
        <v>26954558131</v>
      </c>
      <c r="E6" s="40">
        <f t="shared" si="0"/>
        <v>0</v>
      </c>
      <c r="F6" s="40">
        <f t="shared" si="0"/>
        <v>0</v>
      </c>
      <c r="G6" s="40">
        <v>24332903829</v>
      </c>
      <c r="H6" s="40">
        <v>24332903829</v>
      </c>
      <c r="I6" s="40">
        <v>294293306866</v>
      </c>
      <c r="J6" s="40">
        <v>216070725808.35999</v>
      </c>
      <c r="K6" s="41">
        <f>J6/I6</f>
        <v>0.73420197050809266</v>
      </c>
      <c r="L6" s="40">
        <v>192449614273.35999</v>
      </c>
      <c r="M6" s="41">
        <f>+L6/I6</f>
        <v>0.65393812833462672</v>
      </c>
      <c r="N6" s="40">
        <v>174330325148.62997</v>
      </c>
      <c r="O6" s="41">
        <f>+N6/I6</f>
        <v>0.59236931687341254</v>
      </c>
      <c r="P6" s="40">
        <v>153348005075.42999</v>
      </c>
      <c r="Q6" s="41">
        <f>+P6/I6</f>
        <v>0.52107201046625784</v>
      </c>
    </row>
    <row r="7" spans="1:19" x14ac:dyDescent="0.25">
      <c r="A7" s="24">
        <v>3</v>
      </c>
      <c r="B7" s="25" t="s">
        <v>94</v>
      </c>
      <c r="C7" s="26">
        <f>+C8+C116+C202</f>
        <v>218307044398</v>
      </c>
      <c r="D7" s="26">
        <f t="shared" ref="D7:F7" si="1">+D8+D116+D202</f>
        <v>2602440543</v>
      </c>
      <c r="E7" s="26">
        <f t="shared" si="1"/>
        <v>0</v>
      </c>
      <c r="F7" s="26">
        <f t="shared" si="1"/>
        <v>0</v>
      </c>
      <c r="G7" s="26">
        <v>9221501573</v>
      </c>
      <c r="H7" s="26">
        <v>15538057869</v>
      </c>
      <c r="I7" s="26">
        <v>214592928645</v>
      </c>
      <c r="J7" s="26">
        <v>166461206543</v>
      </c>
      <c r="K7" s="27">
        <f t="shared" ref="K7:K70" si="2">J7/I7</f>
        <v>0.77570685853482124</v>
      </c>
      <c r="L7" s="26">
        <v>160379026759</v>
      </c>
      <c r="M7" s="27">
        <f t="shared" ref="M7:M70" si="3">+L7/I7</f>
        <v>0.74736398711587659</v>
      </c>
      <c r="N7" s="26">
        <v>149286746588.48999</v>
      </c>
      <c r="O7" s="27">
        <f t="shared" ref="O7:O70" si="4">+N7/I7</f>
        <v>0.69567411904543375</v>
      </c>
      <c r="P7" s="26">
        <v>132519279388.31</v>
      </c>
      <c r="Q7" s="27">
        <f t="shared" ref="Q7:Q70" si="5">+P7/I7</f>
        <v>0.61753796001142225</v>
      </c>
    </row>
    <row r="8" spans="1:19" x14ac:dyDescent="0.25">
      <c r="A8" s="24">
        <v>310</v>
      </c>
      <c r="B8" s="25" t="s">
        <v>95</v>
      </c>
      <c r="C8" s="26">
        <f>+C9+C69</f>
        <v>98790000422</v>
      </c>
      <c r="D8" s="26">
        <f t="shared" ref="D8:F8" si="6">+D9+D69</f>
        <v>0</v>
      </c>
      <c r="E8" s="26">
        <f t="shared" si="6"/>
        <v>0</v>
      </c>
      <c r="F8" s="26">
        <f t="shared" si="6"/>
        <v>0</v>
      </c>
      <c r="G8" s="26">
        <v>8408911728</v>
      </c>
      <c r="H8" s="26">
        <v>8544911728</v>
      </c>
      <c r="I8" s="26">
        <v>98654000422</v>
      </c>
      <c r="J8" s="26">
        <v>81809100636</v>
      </c>
      <c r="K8" s="27">
        <f t="shared" si="2"/>
        <v>0.82925274480563727</v>
      </c>
      <c r="L8" s="26">
        <v>78189220598</v>
      </c>
      <c r="M8" s="27">
        <f t="shared" si="3"/>
        <v>0.79256006105722676</v>
      </c>
      <c r="N8" s="26">
        <v>72429744382</v>
      </c>
      <c r="O8" s="27">
        <f t="shared" si="4"/>
        <v>0.73417949674799043</v>
      </c>
      <c r="P8" s="26">
        <v>69441624166</v>
      </c>
      <c r="Q8" s="27">
        <f t="shared" si="5"/>
        <v>0.70389060624970268</v>
      </c>
    </row>
    <row r="9" spans="1:19" x14ac:dyDescent="0.25">
      <c r="A9" s="24">
        <v>31001</v>
      </c>
      <c r="B9" s="25" t="s">
        <v>96</v>
      </c>
      <c r="C9" s="26">
        <f>+C10+C33+C50+C66</f>
        <v>70903564605</v>
      </c>
      <c r="D9" s="26">
        <f t="shared" ref="D9:F9" si="7">+D10+D33+D50+D66</f>
        <v>0</v>
      </c>
      <c r="E9" s="26">
        <f t="shared" si="7"/>
        <v>0</v>
      </c>
      <c r="F9" s="26">
        <f t="shared" si="7"/>
        <v>0</v>
      </c>
      <c r="G9" s="26">
        <v>4623072369</v>
      </c>
      <c r="H9" s="26">
        <v>8498411728</v>
      </c>
      <c r="I9" s="26">
        <v>67028225246</v>
      </c>
      <c r="J9" s="26">
        <v>55077870186</v>
      </c>
      <c r="K9" s="27">
        <f t="shared" si="2"/>
        <v>0.82171159961134199</v>
      </c>
      <c r="L9" s="26">
        <v>52350494357</v>
      </c>
      <c r="M9" s="27">
        <f t="shared" si="3"/>
        <v>0.7810216392403152</v>
      </c>
      <c r="N9" s="26">
        <v>49306671613</v>
      </c>
      <c r="O9" s="27">
        <f t="shared" si="4"/>
        <v>0.73561057945424924</v>
      </c>
      <c r="P9" s="26">
        <v>47260001917</v>
      </c>
      <c r="Q9" s="27">
        <f t="shared" si="5"/>
        <v>0.70507613387571089</v>
      </c>
    </row>
    <row r="10" spans="1:19" x14ac:dyDescent="0.25">
      <c r="A10" s="24">
        <v>3100101</v>
      </c>
      <c r="B10" s="25" t="s">
        <v>97</v>
      </c>
      <c r="C10" s="26">
        <f>+C11+C18+C27</f>
        <v>49900041492</v>
      </c>
      <c r="D10" s="26">
        <f t="shared" ref="D10:F10" si="8">+D11+D18+D27</f>
        <v>0</v>
      </c>
      <c r="E10" s="26">
        <f t="shared" si="8"/>
        <v>0</v>
      </c>
      <c r="F10" s="26">
        <f t="shared" si="8"/>
        <v>0</v>
      </c>
      <c r="G10" s="26">
        <v>422316369</v>
      </c>
      <c r="H10" s="26">
        <v>8198411728</v>
      </c>
      <c r="I10" s="26">
        <v>42123946133</v>
      </c>
      <c r="J10" s="26">
        <v>32500903119</v>
      </c>
      <c r="K10" s="27">
        <f t="shared" si="2"/>
        <v>0.77155409458513946</v>
      </c>
      <c r="L10" s="26">
        <v>32384798655</v>
      </c>
      <c r="M10" s="27">
        <f t="shared" si="3"/>
        <v>0.76879783657375989</v>
      </c>
      <c r="N10" s="26">
        <v>29832148421</v>
      </c>
      <c r="O10" s="27">
        <f t="shared" si="4"/>
        <v>0.70819928234666085</v>
      </c>
      <c r="P10" s="26">
        <v>29045560635</v>
      </c>
      <c r="Q10" s="27">
        <f t="shared" si="5"/>
        <v>0.6895261081023375</v>
      </c>
    </row>
    <row r="11" spans="1:19" x14ac:dyDescent="0.25">
      <c r="A11" s="24">
        <v>310010101</v>
      </c>
      <c r="B11" s="25" t="s">
        <v>98</v>
      </c>
      <c r="C11" s="26">
        <f>+C12+C13+C14+C15+C16+C17</f>
        <v>27858735428</v>
      </c>
      <c r="D11" s="26">
        <f t="shared" ref="D11:F11" si="9">+D12+D13+D14+D15+D16+D17</f>
        <v>0</v>
      </c>
      <c r="E11" s="26">
        <f t="shared" si="9"/>
        <v>0</v>
      </c>
      <c r="F11" s="26">
        <f t="shared" si="9"/>
        <v>0</v>
      </c>
      <c r="G11" s="26">
        <v>422316369</v>
      </c>
      <c r="H11" s="26">
        <v>7001600000</v>
      </c>
      <c r="I11" s="26">
        <v>21279451797</v>
      </c>
      <c r="J11" s="26">
        <v>20280506582</v>
      </c>
      <c r="K11" s="27">
        <f t="shared" si="2"/>
        <v>0.95305587641403278</v>
      </c>
      <c r="L11" s="26">
        <v>20241073401</v>
      </c>
      <c r="M11" s="27">
        <f t="shared" si="3"/>
        <v>0.9512027656583526</v>
      </c>
      <c r="N11" s="26">
        <v>19897631387</v>
      </c>
      <c r="O11" s="27">
        <f t="shared" si="4"/>
        <v>0.93506315749192326</v>
      </c>
      <c r="P11" s="26">
        <v>19621686325</v>
      </c>
      <c r="Q11" s="27">
        <f t="shared" si="5"/>
        <v>0.92209548028705735</v>
      </c>
    </row>
    <row r="12" spans="1:19" x14ac:dyDescent="0.25">
      <c r="A12" s="7">
        <v>31001010101</v>
      </c>
      <c r="B12" s="14" t="s">
        <v>99</v>
      </c>
      <c r="C12" s="6">
        <v>25849724297</v>
      </c>
      <c r="D12" s="6">
        <v>0</v>
      </c>
      <c r="E12" s="6">
        <v>0</v>
      </c>
      <c r="F12" s="6">
        <v>0</v>
      </c>
      <c r="G12" s="6">
        <v>0</v>
      </c>
      <c r="H12" s="6">
        <v>6833600000</v>
      </c>
      <c r="I12" s="6">
        <v>19016124297</v>
      </c>
      <c r="J12" s="6">
        <v>18360720266</v>
      </c>
      <c r="K12" s="21">
        <f t="shared" si="2"/>
        <v>0.9655343002199771</v>
      </c>
      <c r="L12" s="6">
        <v>18360720266</v>
      </c>
      <c r="M12" s="21">
        <f t="shared" si="3"/>
        <v>0.9655343002199771</v>
      </c>
      <c r="N12" s="6">
        <v>18360276049</v>
      </c>
      <c r="O12" s="21">
        <f t="shared" si="4"/>
        <v>0.96551094020228578</v>
      </c>
      <c r="P12" s="6">
        <v>18115268487</v>
      </c>
      <c r="Q12" s="21">
        <f t="shared" si="5"/>
        <v>0.95262673950116539</v>
      </c>
      <c r="S12" s="22"/>
    </row>
    <row r="13" spans="1:19" x14ac:dyDescent="0.25">
      <c r="A13" s="7">
        <v>31001010102</v>
      </c>
      <c r="B13" s="14" t="s">
        <v>100</v>
      </c>
      <c r="C13" s="6">
        <v>949590441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949590441</v>
      </c>
      <c r="J13" s="6">
        <v>676659976</v>
      </c>
      <c r="K13" s="21">
        <f t="shared" si="2"/>
        <v>0.71258086305862467</v>
      </c>
      <c r="L13" s="6">
        <v>676658976</v>
      </c>
      <c r="M13" s="21">
        <f t="shared" si="3"/>
        <v>0.71257980997304504</v>
      </c>
      <c r="N13" s="6">
        <v>676658976</v>
      </c>
      <c r="O13" s="21">
        <f t="shared" si="4"/>
        <v>0.71257980997304504</v>
      </c>
      <c r="P13" s="6">
        <v>676658976</v>
      </c>
      <c r="Q13" s="21">
        <f t="shared" si="5"/>
        <v>0.71257980997304504</v>
      </c>
      <c r="S13" s="22"/>
    </row>
    <row r="14" spans="1:19" x14ac:dyDescent="0.25">
      <c r="A14" s="7">
        <v>31001010103</v>
      </c>
      <c r="B14" s="14" t="s">
        <v>101</v>
      </c>
      <c r="C14" s="6">
        <v>74590008</v>
      </c>
      <c r="D14" s="6">
        <v>0</v>
      </c>
      <c r="E14" s="6">
        <v>0</v>
      </c>
      <c r="F14" s="6">
        <v>0</v>
      </c>
      <c r="G14" s="6">
        <v>54516369</v>
      </c>
      <c r="H14" s="6">
        <v>0</v>
      </c>
      <c r="I14" s="6">
        <v>129106377</v>
      </c>
      <c r="J14" s="6">
        <v>123424439</v>
      </c>
      <c r="K14" s="21">
        <f t="shared" si="2"/>
        <v>0.95599026065149362</v>
      </c>
      <c r="L14" s="6">
        <v>123424439</v>
      </c>
      <c r="M14" s="21">
        <f t="shared" si="3"/>
        <v>0.95599026065149362</v>
      </c>
      <c r="N14" s="6">
        <v>123424439</v>
      </c>
      <c r="O14" s="21">
        <f t="shared" si="4"/>
        <v>0.95599026065149362</v>
      </c>
      <c r="P14" s="6">
        <v>123424439</v>
      </c>
      <c r="Q14" s="21">
        <f t="shared" si="5"/>
        <v>0.95599026065149362</v>
      </c>
      <c r="S14" s="22"/>
    </row>
    <row r="15" spans="1:19" x14ac:dyDescent="0.25">
      <c r="A15" s="7">
        <v>31001010104</v>
      </c>
      <c r="B15" s="14" t="s">
        <v>102</v>
      </c>
      <c r="C15" s="6">
        <v>149536390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149536390</v>
      </c>
      <c r="J15" s="6">
        <v>139165568</v>
      </c>
      <c r="K15" s="21">
        <f t="shared" si="2"/>
        <v>0.9306468345263651</v>
      </c>
      <c r="L15" s="6">
        <v>139165568</v>
      </c>
      <c r="M15" s="21">
        <f t="shared" si="3"/>
        <v>0.9306468345263651</v>
      </c>
      <c r="N15" s="6">
        <v>139165568</v>
      </c>
      <c r="O15" s="21">
        <f t="shared" si="4"/>
        <v>0.9306468345263651</v>
      </c>
      <c r="P15" s="6">
        <v>139165568</v>
      </c>
      <c r="Q15" s="21">
        <f t="shared" si="5"/>
        <v>0.9306468345263651</v>
      </c>
    </row>
    <row r="16" spans="1:19" x14ac:dyDescent="0.25">
      <c r="A16" s="7">
        <v>31001010105</v>
      </c>
      <c r="B16" s="14" t="s">
        <v>103</v>
      </c>
      <c r="C16" s="6">
        <v>835294292</v>
      </c>
      <c r="D16" s="6">
        <v>0</v>
      </c>
      <c r="E16" s="6">
        <v>0</v>
      </c>
      <c r="F16" s="6">
        <v>0</v>
      </c>
      <c r="G16" s="6">
        <v>349800000</v>
      </c>
      <c r="H16" s="6">
        <v>168000000</v>
      </c>
      <c r="I16" s="6">
        <v>1017094292</v>
      </c>
      <c r="J16" s="6">
        <v>964360728</v>
      </c>
      <c r="K16" s="21">
        <f t="shared" si="2"/>
        <v>0.94815272840013143</v>
      </c>
      <c r="L16" s="6">
        <v>924928547</v>
      </c>
      <c r="M16" s="21">
        <f t="shared" si="3"/>
        <v>0.90938328361005094</v>
      </c>
      <c r="N16" s="6">
        <v>581930750</v>
      </c>
      <c r="O16" s="21">
        <f t="shared" si="4"/>
        <v>0.57215024661646607</v>
      </c>
      <c r="P16" s="6">
        <v>550993250</v>
      </c>
      <c r="Q16" s="21">
        <f t="shared" si="5"/>
        <v>0.54173271282108426</v>
      </c>
    </row>
    <row r="17" spans="1:17" x14ac:dyDescent="0.25">
      <c r="A17" s="7">
        <v>31001010199</v>
      </c>
      <c r="B17" s="14" t="s">
        <v>104</v>
      </c>
      <c r="C17" s="6">
        <v>0</v>
      </c>
      <c r="D17" s="6">
        <v>0</v>
      </c>
      <c r="E17" s="6">
        <v>0</v>
      </c>
      <c r="F17" s="6">
        <v>0</v>
      </c>
      <c r="G17" s="6">
        <v>18000000</v>
      </c>
      <c r="H17" s="6">
        <v>0</v>
      </c>
      <c r="I17" s="6">
        <v>18000000</v>
      </c>
      <c r="J17" s="6">
        <v>16175605</v>
      </c>
      <c r="K17" s="21">
        <f t="shared" si="2"/>
        <v>0.89864472222222225</v>
      </c>
      <c r="L17" s="6">
        <v>16175605</v>
      </c>
      <c r="M17" s="21">
        <f t="shared" si="3"/>
        <v>0.89864472222222225</v>
      </c>
      <c r="N17" s="6">
        <v>16175605</v>
      </c>
      <c r="O17" s="21">
        <f t="shared" si="4"/>
        <v>0.89864472222222225</v>
      </c>
      <c r="P17" s="6">
        <v>16175605</v>
      </c>
      <c r="Q17" s="21">
        <f t="shared" si="5"/>
        <v>0.89864472222222225</v>
      </c>
    </row>
    <row r="18" spans="1:17" x14ac:dyDescent="0.25">
      <c r="A18" s="24">
        <v>310010102</v>
      </c>
      <c r="B18" s="25" t="s">
        <v>105</v>
      </c>
      <c r="C18" s="26">
        <f>+C19+C20+C21+C22+C23+C24+C25+C26</f>
        <v>14016193720</v>
      </c>
      <c r="D18" s="26">
        <f t="shared" ref="D18:F18" si="10">+D19+D20+D21+D22+D23+D24+D25+D26</f>
        <v>0</v>
      </c>
      <c r="E18" s="26">
        <f t="shared" si="10"/>
        <v>0</v>
      </c>
      <c r="F18" s="26">
        <f t="shared" si="10"/>
        <v>0</v>
      </c>
      <c r="G18" s="26">
        <v>0</v>
      </c>
      <c r="H18" s="26">
        <v>1196811728</v>
      </c>
      <c r="I18" s="26">
        <v>12819381992</v>
      </c>
      <c r="J18" s="26">
        <v>6513044753</v>
      </c>
      <c r="K18" s="27">
        <f t="shared" si="2"/>
        <v>0.50806230417850862</v>
      </c>
      <c r="L18" s="26">
        <v>6436538904</v>
      </c>
      <c r="M18" s="27">
        <f t="shared" si="3"/>
        <v>0.50209432155284506</v>
      </c>
      <c r="N18" s="26">
        <v>4317038368</v>
      </c>
      <c r="O18" s="27">
        <f t="shared" si="4"/>
        <v>0.33675869637819278</v>
      </c>
      <c r="P18" s="26">
        <v>4312013573</v>
      </c>
      <c r="Q18" s="27">
        <f t="shared" si="5"/>
        <v>0.33636672779475124</v>
      </c>
    </row>
    <row r="19" spans="1:17" x14ac:dyDescent="0.25">
      <c r="A19" s="7">
        <v>31001010201</v>
      </c>
      <c r="B19" s="14" t="s">
        <v>106</v>
      </c>
      <c r="C19" s="6">
        <v>2273145608</v>
      </c>
      <c r="D19" s="6">
        <v>0</v>
      </c>
      <c r="E19" s="6">
        <v>0</v>
      </c>
      <c r="F19" s="6">
        <v>0</v>
      </c>
      <c r="G19" s="6">
        <v>0</v>
      </c>
      <c r="H19" s="6">
        <v>27000000</v>
      </c>
      <c r="I19" s="6">
        <v>2246145608</v>
      </c>
      <c r="J19" s="6">
        <v>1500966222</v>
      </c>
      <c r="K19" s="21">
        <f t="shared" si="2"/>
        <v>0.66824083739454521</v>
      </c>
      <c r="L19" s="6">
        <v>1500966222</v>
      </c>
      <c r="M19" s="21">
        <f t="shared" si="3"/>
        <v>0.66824083739454521</v>
      </c>
      <c r="N19" s="6">
        <v>1500797532</v>
      </c>
      <c r="O19" s="21">
        <f t="shared" si="4"/>
        <v>0.66816573540676705</v>
      </c>
      <c r="P19" s="6">
        <v>1499985868</v>
      </c>
      <c r="Q19" s="21">
        <f t="shared" si="5"/>
        <v>0.66780437682114868</v>
      </c>
    </row>
    <row r="20" spans="1:17" x14ac:dyDescent="0.25">
      <c r="A20" s="7">
        <v>31001010202</v>
      </c>
      <c r="B20" s="14" t="s">
        <v>107</v>
      </c>
      <c r="C20" s="6">
        <v>2794680746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2794680746</v>
      </c>
      <c r="J20" s="6">
        <v>2145611339</v>
      </c>
      <c r="K20" s="21">
        <f t="shared" si="2"/>
        <v>0.76774828111260762</v>
      </c>
      <c r="L20" s="6">
        <v>2139516645</v>
      </c>
      <c r="M20" s="21">
        <f t="shared" si="3"/>
        <v>0.76556746170820045</v>
      </c>
      <c r="N20" s="6">
        <v>20351534</v>
      </c>
      <c r="O20" s="21">
        <f t="shared" si="4"/>
        <v>7.2822393145009342E-3</v>
      </c>
      <c r="P20" s="6">
        <v>17919422</v>
      </c>
      <c r="Q20" s="21">
        <f t="shared" si="5"/>
        <v>6.4119746148635758E-3</v>
      </c>
    </row>
    <row r="21" spans="1:17" x14ac:dyDescent="0.25">
      <c r="A21" s="7">
        <v>31001010203</v>
      </c>
      <c r="B21" s="14" t="s">
        <v>108</v>
      </c>
      <c r="C21" s="6">
        <v>1789067615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1789067615</v>
      </c>
      <c r="J21" s="6">
        <v>16901563</v>
      </c>
      <c r="K21" s="21">
        <f t="shared" si="2"/>
        <v>9.4471348417985868E-3</v>
      </c>
      <c r="L21" s="6">
        <v>13763424</v>
      </c>
      <c r="M21" s="21">
        <f t="shared" si="3"/>
        <v>7.6930708960376544E-3</v>
      </c>
      <c r="N21" s="6">
        <v>13689622</v>
      </c>
      <c r="O21" s="21">
        <f t="shared" si="4"/>
        <v>7.6518192410519933E-3</v>
      </c>
      <c r="P21" s="6">
        <v>13415770</v>
      </c>
      <c r="Q21" s="21">
        <f t="shared" si="5"/>
        <v>7.4987495651470948E-3</v>
      </c>
    </row>
    <row r="22" spans="1:17" x14ac:dyDescent="0.25">
      <c r="A22" s="7">
        <v>31001010204</v>
      </c>
      <c r="B22" s="14" t="s">
        <v>109</v>
      </c>
      <c r="C22" s="6">
        <v>2909138227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2909138227</v>
      </c>
      <c r="J22" s="6">
        <v>61769454</v>
      </c>
      <c r="K22" s="21">
        <f t="shared" si="2"/>
        <v>2.1232904448029173E-2</v>
      </c>
      <c r="L22" s="6">
        <v>61769454</v>
      </c>
      <c r="M22" s="21">
        <f t="shared" si="3"/>
        <v>2.1232904448029173E-2</v>
      </c>
      <c r="N22" s="6">
        <v>61716426</v>
      </c>
      <c r="O22" s="21">
        <f t="shared" si="4"/>
        <v>2.1214676369518553E-2</v>
      </c>
      <c r="P22" s="6">
        <v>61515591</v>
      </c>
      <c r="Q22" s="21">
        <f t="shared" si="5"/>
        <v>2.1145640461174276E-2</v>
      </c>
    </row>
    <row r="23" spans="1:17" x14ac:dyDescent="0.25">
      <c r="A23" s="7">
        <v>31001010205</v>
      </c>
      <c r="B23" s="14" t="s">
        <v>110</v>
      </c>
      <c r="C23" s="6">
        <v>835294292</v>
      </c>
      <c r="D23" s="6">
        <v>0</v>
      </c>
      <c r="E23" s="6">
        <v>0</v>
      </c>
      <c r="F23" s="6">
        <v>0</v>
      </c>
      <c r="G23" s="6">
        <v>0</v>
      </c>
      <c r="H23" s="6">
        <v>100000000</v>
      </c>
      <c r="I23" s="6">
        <v>735294292</v>
      </c>
      <c r="J23" s="6">
        <v>569549586</v>
      </c>
      <c r="K23" s="21">
        <f t="shared" si="2"/>
        <v>0.77458725328987055</v>
      </c>
      <c r="L23" s="6">
        <v>569549586</v>
      </c>
      <c r="M23" s="21">
        <f t="shared" si="3"/>
        <v>0.77458725328987055</v>
      </c>
      <c r="N23" s="6">
        <v>569549586</v>
      </c>
      <c r="O23" s="21">
        <f t="shared" si="4"/>
        <v>0.77458725328987055</v>
      </c>
      <c r="P23" s="6">
        <v>568770622</v>
      </c>
      <c r="Q23" s="21">
        <f t="shared" si="5"/>
        <v>0.77352786250107319</v>
      </c>
    </row>
    <row r="24" spans="1:17" x14ac:dyDescent="0.25">
      <c r="A24" s="7">
        <v>31001010206</v>
      </c>
      <c r="B24" s="14" t="s">
        <v>111</v>
      </c>
      <c r="C24" s="6">
        <v>23987927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23987927</v>
      </c>
      <c r="J24" s="6">
        <v>18727114</v>
      </c>
      <c r="K24" s="21">
        <f t="shared" si="2"/>
        <v>0.78068913583070354</v>
      </c>
      <c r="L24" s="6">
        <v>18552470</v>
      </c>
      <c r="M24" s="21">
        <f t="shared" si="3"/>
        <v>0.77340864010466603</v>
      </c>
      <c r="N24" s="6">
        <v>18552470</v>
      </c>
      <c r="O24" s="21">
        <f t="shared" si="4"/>
        <v>0.77340864010466603</v>
      </c>
      <c r="P24" s="6">
        <v>18552470</v>
      </c>
      <c r="Q24" s="21">
        <f t="shared" si="5"/>
        <v>0.77340864010466603</v>
      </c>
    </row>
    <row r="25" spans="1:17" x14ac:dyDescent="0.25">
      <c r="A25" s="7">
        <v>31001010207</v>
      </c>
      <c r="B25" s="14" t="s">
        <v>112</v>
      </c>
      <c r="C25" s="6">
        <v>3027570808</v>
      </c>
      <c r="D25" s="6">
        <v>0</v>
      </c>
      <c r="E25" s="6">
        <v>0</v>
      </c>
      <c r="F25" s="6">
        <v>0</v>
      </c>
      <c r="G25" s="6">
        <v>0</v>
      </c>
      <c r="H25" s="6">
        <v>1008811728</v>
      </c>
      <c r="I25" s="6">
        <v>2018759080</v>
      </c>
      <c r="J25" s="6">
        <v>1971099128</v>
      </c>
      <c r="K25" s="21">
        <f t="shared" si="2"/>
        <v>0.97639146123370002</v>
      </c>
      <c r="L25" s="6">
        <v>1904654864</v>
      </c>
      <c r="M25" s="21">
        <f t="shared" si="3"/>
        <v>0.94347804196625584</v>
      </c>
      <c r="N25" s="6">
        <v>1904623047</v>
      </c>
      <c r="O25" s="21">
        <f t="shared" si="4"/>
        <v>0.94346228129411058</v>
      </c>
      <c r="P25" s="6">
        <v>1904112872</v>
      </c>
      <c r="Q25" s="21">
        <f t="shared" si="5"/>
        <v>0.94320956416453616</v>
      </c>
    </row>
    <row r="26" spans="1:17" x14ac:dyDescent="0.25">
      <c r="A26" s="7">
        <v>31001010208</v>
      </c>
      <c r="B26" s="14" t="s">
        <v>113</v>
      </c>
      <c r="C26" s="6">
        <v>363308497</v>
      </c>
      <c r="D26" s="6">
        <v>0</v>
      </c>
      <c r="E26" s="6">
        <v>0</v>
      </c>
      <c r="F26" s="6">
        <v>0</v>
      </c>
      <c r="G26" s="6">
        <v>0</v>
      </c>
      <c r="H26" s="6">
        <v>61000000</v>
      </c>
      <c r="I26" s="6">
        <v>302308497</v>
      </c>
      <c r="J26" s="6">
        <v>228420347</v>
      </c>
      <c r="K26" s="21">
        <f t="shared" si="2"/>
        <v>0.755586922851196</v>
      </c>
      <c r="L26" s="6">
        <v>227766239</v>
      </c>
      <c r="M26" s="21">
        <f t="shared" si="3"/>
        <v>0.75342321258009493</v>
      </c>
      <c r="N26" s="6">
        <v>227758151</v>
      </c>
      <c r="O26" s="21">
        <f t="shared" si="4"/>
        <v>0.75339645845283665</v>
      </c>
      <c r="P26" s="6">
        <v>227740958</v>
      </c>
      <c r="Q26" s="21">
        <f t="shared" si="5"/>
        <v>0.7533395860851374</v>
      </c>
    </row>
    <row r="27" spans="1:17" s="28" customFormat="1" x14ac:dyDescent="0.25">
      <c r="A27" s="24">
        <v>310010103</v>
      </c>
      <c r="B27" s="25" t="s">
        <v>114</v>
      </c>
      <c r="C27" s="26">
        <f>+C28+C29+C30+C31+C32</f>
        <v>8025112344</v>
      </c>
      <c r="D27" s="26">
        <f t="shared" ref="D27:F27" si="11">+D28+D29+D30+D31+D32</f>
        <v>0</v>
      </c>
      <c r="E27" s="26">
        <f t="shared" si="11"/>
        <v>0</v>
      </c>
      <c r="F27" s="26">
        <f t="shared" si="11"/>
        <v>0</v>
      </c>
      <c r="G27" s="26">
        <v>0</v>
      </c>
      <c r="H27" s="26">
        <v>0</v>
      </c>
      <c r="I27" s="26">
        <v>8025112344</v>
      </c>
      <c r="J27" s="26">
        <v>5707351784</v>
      </c>
      <c r="K27" s="27">
        <f t="shared" si="2"/>
        <v>0.71118652790787651</v>
      </c>
      <c r="L27" s="26">
        <v>5707186350</v>
      </c>
      <c r="M27" s="27">
        <f t="shared" si="3"/>
        <v>0.71116591336780421</v>
      </c>
      <c r="N27" s="26">
        <v>5617478666</v>
      </c>
      <c r="O27" s="27">
        <f t="shared" si="4"/>
        <v>0.69998754225539594</v>
      </c>
      <c r="P27" s="26">
        <v>5111860737</v>
      </c>
      <c r="Q27" s="27">
        <f t="shared" si="5"/>
        <v>0.63698307486273364</v>
      </c>
    </row>
    <row r="28" spans="1:17" x14ac:dyDescent="0.25">
      <c r="A28" s="7">
        <v>31001010301</v>
      </c>
      <c r="B28" s="14" t="s">
        <v>115</v>
      </c>
      <c r="C28" s="6">
        <v>3436637112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3436637112</v>
      </c>
      <c r="J28" s="6">
        <v>2361209732</v>
      </c>
      <c r="K28" s="21">
        <f t="shared" si="2"/>
        <v>0.68706984620376754</v>
      </c>
      <c r="L28" s="6">
        <v>2361049298</v>
      </c>
      <c r="M28" s="21">
        <f t="shared" si="3"/>
        <v>0.68702316277611097</v>
      </c>
      <c r="N28" s="6">
        <v>2361049298</v>
      </c>
      <c r="O28" s="21">
        <f t="shared" si="4"/>
        <v>0.68702316277611097</v>
      </c>
      <c r="P28" s="6">
        <v>2087919881</v>
      </c>
      <c r="Q28" s="21">
        <f t="shared" si="5"/>
        <v>0.60754738220961169</v>
      </c>
    </row>
    <row r="29" spans="1:17" x14ac:dyDescent="0.25">
      <c r="A29" s="7">
        <v>31001010302</v>
      </c>
      <c r="B29" s="14" t="s">
        <v>116</v>
      </c>
      <c r="C29" s="6">
        <v>2434282644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2434282644</v>
      </c>
      <c r="J29" s="6">
        <v>1847154535</v>
      </c>
      <c r="K29" s="21">
        <f t="shared" si="2"/>
        <v>0.75880857120386225</v>
      </c>
      <c r="L29" s="6">
        <v>1847149535</v>
      </c>
      <c r="M29" s="21">
        <f t="shared" si="3"/>
        <v>0.75880651721066128</v>
      </c>
      <c r="N29" s="6">
        <v>1757441851</v>
      </c>
      <c r="O29" s="21">
        <f t="shared" si="4"/>
        <v>0.72195472260862081</v>
      </c>
      <c r="P29" s="6">
        <v>1677838328</v>
      </c>
      <c r="Q29" s="21">
        <f t="shared" si="5"/>
        <v>0.68925370360566884</v>
      </c>
    </row>
    <row r="30" spans="1:17" x14ac:dyDescent="0.25">
      <c r="A30" s="7">
        <v>31001010303</v>
      </c>
      <c r="B30" s="14" t="s">
        <v>117</v>
      </c>
      <c r="C30" s="6">
        <v>149490996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149490996</v>
      </c>
      <c r="J30" s="6">
        <v>111158135</v>
      </c>
      <c r="K30" s="21">
        <f t="shared" si="2"/>
        <v>0.74357745934076191</v>
      </c>
      <c r="L30" s="6">
        <v>111158135</v>
      </c>
      <c r="M30" s="21">
        <f t="shared" si="3"/>
        <v>0.74357745934076191</v>
      </c>
      <c r="N30" s="6">
        <v>111158135</v>
      </c>
      <c r="O30" s="21">
        <f t="shared" si="4"/>
        <v>0.74357745934076191</v>
      </c>
      <c r="P30" s="6">
        <v>98497002</v>
      </c>
      <c r="Q30" s="21">
        <f t="shared" si="5"/>
        <v>0.65888250553899586</v>
      </c>
    </row>
    <row r="31" spans="1:17" x14ac:dyDescent="0.25">
      <c r="A31" s="7">
        <v>31001010304</v>
      </c>
      <c r="B31" s="14" t="s">
        <v>118</v>
      </c>
      <c r="C31" s="6">
        <v>1145543832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1145543832</v>
      </c>
      <c r="J31" s="6">
        <v>792994793</v>
      </c>
      <c r="K31" s="21">
        <f t="shared" si="2"/>
        <v>0.69224308214860175</v>
      </c>
      <c r="L31" s="6">
        <v>792994793</v>
      </c>
      <c r="M31" s="21">
        <f t="shared" si="3"/>
        <v>0.69224308214860175</v>
      </c>
      <c r="N31" s="6">
        <v>792994793</v>
      </c>
      <c r="O31" s="21">
        <f t="shared" si="4"/>
        <v>0.69224308214860175</v>
      </c>
      <c r="P31" s="6">
        <v>712865374</v>
      </c>
      <c r="Q31" s="21">
        <f t="shared" si="5"/>
        <v>0.62229427987527242</v>
      </c>
    </row>
    <row r="32" spans="1:17" x14ac:dyDescent="0.25">
      <c r="A32" s="7">
        <v>31001010305</v>
      </c>
      <c r="B32" s="14" t="s">
        <v>119</v>
      </c>
      <c r="C32" s="6">
        <v>859157760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859157760</v>
      </c>
      <c r="J32" s="6">
        <v>594834589</v>
      </c>
      <c r="K32" s="21">
        <f t="shared" si="2"/>
        <v>0.69234617516578101</v>
      </c>
      <c r="L32" s="6">
        <v>594834589</v>
      </c>
      <c r="M32" s="21">
        <f t="shared" si="3"/>
        <v>0.69234617516578101</v>
      </c>
      <c r="N32" s="6">
        <v>594834589</v>
      </c>
      <c r="O32" s="21">
        <f t="shared" si="4"/>
        <v>0.69234617516578101</v>
      </c>
      <c r="P32" s="6">
        <v>534740152</v>
      </c>
      <c r="Q32" s="21">
        <f t="shared" si="5"/>
        <v>0.62240042154772601</v>
      </c>
    </row>
    <row r="33" spans="1:17" s="28" customFormat="1" x14ac:dyDescent="0.25">
      <c r="A33" s="24">
        <v>3100102</v>
      </c>
      <c r="B33" s="25" t="s">
        <v>120</v>
      </c>
      <c r="C33" s="26">
        <f>+C34+C37+C44</f>
        <v>10697019459</v>
      </c>
      <c r="D33" s="26">
        <f t="shared" ref="D33:F33" si="12">+D34+D37+D44</f>
        <v>0</v>
      </c>
      <c r="E33" s="26">
        <f t="shared" si="12"/>
        <v>0</v>
      </c>
      <c r="F33" s="26">
        <f t="shared" si="12"/>
        <v>0</v>
      </c>
      <c r="G33" s="26">
        <v>2200000000</v>
      </c>
      <c r="H33" s="26">
        <v>200000000</v>
      </c>
      <c r="I33" s="26">
        <v>12697019459</v>
      </c>
      <c r="J33" s="26">
        <v>11215061039</v>
      </c>
      <c r="K33" s="27">
        <f t="shared" si="2"/>
        <v>0.88328296851198829</v>
      </c>
      <c r="L33" s="26">
        <v>9626340059</v>
      </c>
      <c r="M33" s="27">
        <f t="shared" si="3"/>
        <v>0.75815746286634089</v>
      </c>
      <c r="N33" s="26">
        <v>9534804081</v>
      </c>
      <c r="O33" s="27">
        <f t="shared" si="4"/>
        <v>0.75094821361728847</v>
      </c>
      <c r="P33" s="26">
        <v>9397052685</v>
      </c>
      <c r="Q33" s="27">
        <f t="shared" si="5"/>
        <v>0.74009910084363206</v>
      </c>
    </row>
    <row r="34" spans="1:17" s="28" customFormat="1" x14ac:dyDescent="0.25">
      <c r="A34" s="24">
        <v>310010201</v>
      </c>
      <c r="B34" s="25" t="s">
        <v>98</v>
      </c>
      <c r="C34" s="26">
        <f>+C35+C36</f>
        <v>6341540666</v>
      </c>
      <c r="D34" s="26">
        <f t="shared" ref="D34:F34" si="13">+D35+D36</f>
        <v>0</v>
      </c>
      <c r="E34" s="26">
        <f t="shared" si="13"/>
        <v>0</v>
      </c>
      <c r="F34" s="26">
        <f t="shared" si="13"/>
        <v>0</v>
      </c>
      <c r="G34" s="26">
        <v>2100000000</v>
      </c>
      <c r="H34" s="26">
        <v>200000000</v>
      </c>
      <c r="I34" s="26">
        <v>8241540666</v>
      </c>
      <c r="J34" s="26">
        <v>8204285781</v>
      </c>
      <c r="K34" s="27">
        <f t="shared" si="2"/>
        <v>0.99547962128565437</v>
      </c>
      <c r="L34" s="26">
        <v>6615566601</v>
      </c>
      <c r="M34" s="27">
        <f t="shared" si="3"/>
        <v>0.80270993848178629</v>
      </c>
      <c r="N34" s="26">
        <v>6524030623</v>
      </c>
      <c r="O34" s="27">
        <f t="shared" si="4"/>
        <v>0.79160327994430846</v>
      </c>
      <c r="P34" s="26">
        <v>6456283793</v>
      </c>
      <c r="Q34" s="27">
        <f t="shared" si="5"/>
        <v>0.78338311423190887</v>
      </c>
    </row>
    <row r="35" spans="1:17" x14ac:dyDescent="0.25">
      <c r="A35" s="7">
        <v>31001020101</v>
      </c>
      <c r="B35" s="14" t="s">
        <v>99</v>
      </c>
      <c r="C35" s="6">
        <v>5985488964</v>
      </c>
      <c r="D35" s="6">
        <v>0</v>
      </c>
      <c r="E35" s="6">
        <v>0</v>
      </c>
      <c r="F35" s="6">
        <v>0</v>
      </c>
      <c r="G35" s="6">
        <v>2050000000</v>
      </c>
      <c r="H35" s="6">
        <v>0</v>
      </c>
      <c r="I35" s="6">
        <v>8035488964</v>
      </c>
      <c r="J35" s="6">
        <v>8035488964</v>
      </c>
      <c r="K35" s="21">
        <f t="shared" si="2"/>
        <v>1</v>
      </c>
      <c r="L35" s="6">
        <v>6452223063</v>
      </c>
      <c r="M35" s="21">
        <f t="shared" si="3"/>
        <v>0.8029658296970813</v>
      </c>
      <c r="N35" s="6">
        <v>6452223063</v>
      </c>
      <c r="O35" s="21">
        <f t="shared" si="4"/>
        <v>0.8029658296970813</v>
      </c>
      <c r="P35" s="6">
        <v>6386498233</v>
      </c>
      <c r="Q35" s="21">
        <f t="shared" si="5"/>
        <v>0.79478651039312165</v>
      </c>
    </row>
    <row r="36" spans="1:17" x14ac:dyDescent="0.25">
      <c r="A36" s="7">
        <v>31001020102</v>
      </c>
      <c r="B36" s="14" t="s">
        <v>103</v>
      </c>
      <c r="C36" s="6">
        <v>356051702</v>
      </c>
      <c r="D36" s="6">
        <v>0</v>
      </c>
      <c r="E36" s="6">
        <v>0</v>
      </c>
      <c r="F36" s="6">
        <v>0</v>
      </c>
      <c r="G36" s="6">
        <v>50000000</v>
      </c>
      <c r="H36" s="6">
        <v>200000000</v>
      </c>
      <c r="I36" s="6">
        <v>206051702</v>
      </c>
      <c r="J36" s="6">
        <v>168796817</v>
      </c>
      <c r="K36" s="21">
        <f t="shared" si="2"/>
        <v>0.81919642187668029</v>
      </c>
      <c r="L36" s="6">
        <v>163343538</v>
      </c>
      <c r="M36" s="21">
        <f t="shared" si="3"/>
        <v>0.79273083606948314</v>
      </c>
      <c r="N36" s="6">
        <v>71807560</v>
      </c>
      <c r="O36" s="21">
        <f t="shared" si="4"/>
        <v>0.34849292339259591</v>
      </c>
      <c r="P36" s="6">
        <v>69785560</v>
      </c>
      <c r="Q36" s="21">
        <f t="shared" si="5"/>
        <v>0.33867985230231196</v>
      </c>
    </row>
    <row r="37" spans="1:17" s="28" customFormat="1" x14ac:dyDescent="0.25">
      <c r="A37" s="24">
        <v>310010202</v>
      </c>
      <c r="B37" s="25" t="s">
        <v>105</v>
      </c>
      <c r="C37" s="26">
        <f>+C38+C39+C40+C41+C42+C43</f>
        <v>2678229205</v>
      </c>
      <c r="D37" s="26">
        <f t="shared" ref="D37:F37" si="14">+D38+D39+D40+D41+D42+D43</f>
        <v>0</v>
      </c>
      <c r="E37" s="26">
        <f t="shared" si="14"/>
        <v>0</v>
      </c>
      <c r="F37" s="26">
        <f t="shared" si="14"/>
        <v>0</v>
      </c>
      <c r="G37" s="26">
        <v>100000000</v>
      </c>
      <c r="H37" s="26">
        <v>0</v>
      </c>
      <c r="I37" s="26">
        <v>2778229205</v>
      </c>
      <c r="J37" s="26">
        <v>1387240656</v>
      </c>
      <c r="K37" s="27">
        <f t="shared" si="2"/>
        <v>0.49932548887736566</v>
      </c>
      <c r="L37" s="26">
        <v>1387240656</v>
      </c>
      <c r="M37" s="27">
        <f t="shared" si="3"/>
        <v>0.49932548887736566</v>
      </c>
      <c r="N37" s="26">
        <v>1387240656</v>
      </c>
      <c r="O37" s="27">
        <f t="shared" si="4"/>
        <v>0.49932548887736566</v>
      </c>
      <c r="P37" s="26">
        <v>1317236090</v>
      </c>
      <c r="Q37" s="27">
        <f t="shared" si="5"/>
        <v>0.47412794006677356</v>
      </c>
    </row>
    <row r="38" spans="1:17" x14ac:dyDescent="0.25">
      <c r="A38" s="7">
        <v>31001020201</v>
      </c>
      <c r="B38" s="14" t="s">
        <v>106</v>
      </c>
      <c r="C38" s="6">
        <v>498790747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498790747</v>
      </c>
      <c r="J38" s="6">
        <v>302548636</v>
      </c>
      <c r="K38" s="21">
        <f t="shared" si="2"/>
        <v>0.60656425128110891</v>
      </c>
      <c r="L38" s="6">
        <v>302548636</v>
      </c>
      <c r="M38" s="21">
        <f t="shared" si="3"/>
        <v>0.60656425128110891</v>
      </c>
      <c r="N38" s="6">
        <v>302548636</v>
      </c>
      <c r="O38" s="21">
        <f t="shared" si="4"/>
        <v>0.60656425128110891</v>
      </c>
      <c r="P38" s="6">
        <v>302548636</v>
      </c>
      <c r="Q38" s="21">
        <f t="shared" si="5"/>
        <v>0.60656425128110891</v>
      </c>
    </row>
    <row r="39" spans="1:17" x14ac:dyDescent="0.25">
      <c r="A39" s="7">
        <v>31001020202</v>
      </c>
      <c r="B39" s="14" t="s">
        <v>107</v>
      </c>
      <c r="C39" s="6">
        <v>571531064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571531064</v>
      </c>
      <c r="J39" s="6">
        <v>109269059</v>
      </c>
      <c r="K39" s="21">
        <f t="shared" si="2"/>
        <v>0.19118656164593006</v>
      </c>
      <c r="L39" s="6">
        <v>109269059</v>
      </c>
      <c r="M39" s="21">
        <f t="shared" si="3"/>
        <v>0.19118656164593006</v>
      </c>
      <c r="N39" s="6">
        <v>109269059</v>
      </c>
      <c r="O39" s="21">
        <f t="shared" si="4"/>
        <v>0.19118656164593006</v>
      </c>
      <c r="P39" s="6">
        <v>93426808</v>
      </c>
      <c r="Q39" s="21">
        <f t="shared" si="5"/>
        <v>0.16346759412538248</v>
      </c>
    </row>
    <row r="40" spans="1:17" x14ac:dyDescent="0.25">
      <c r="A40" s="7">
        <v>31001020203</v>
      </c>
      <c r="B40" s="14" t="s">
        <v>108</v>
      </c>
      <c r="C40" s="6">
        <v>374093060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374093060</v>
      </c>
      <c r="J40" s="6">
        <v>77221970</v>
      </c>
      <c r="K40" s="21">
        <f t="shared" si="2"/>
        <v>0.20642449234423113</v>
      </c>
      <c r="L40" s="6">
        <v>77221970</v>
      </c>
      <c r="M40" s="21">
        <f t="shared" si="3"/>
        <v>0.20642449234423113</v>
      </c>
      <c r="N40" s="6">
        <v>77221970</v>
      </c>
      <c r="O40" s="21">
        <f t="shared" si="4"/>
        <v>0.20642449234423113</v>
      </c>
      <c r="P40" s="6">
        <v>61904364</v>
      </c>
      <c r="Q40" s="21">
        <f t="shared" si="5"/>
        <v>0.16547851489145507</v>
      </c>
    </row>
    <row r="41" spans="1:17" x14ac:dyDescent="0.25">
      <c r="A41" s="7">
        <v>31001020204</v>
      </c>
      <c r="B41" s="14" t="s">
        <v>109</v>
      </c>
      <c r="C41" s="6">
        <v>540356643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540356643</v>
      </c>
      <c r="J41" s="6">
        <v>105886140</v>
      </c>
      <c r="K41" s="21">
        <f t="shared" si="2"/>
        <v>0.19595602528754327</v>
      </c>
      <c r="L41" s="6">
        <v>105886140</v>
      </c>
      <c r="M41" s="21">
        <f t="shared" si="3"/>
        <v>0.19595602528754327</v>
      </c>
      <c r="N41" s="6">
        <v>105886140</v>
      </c>
      <c r="O41" s="21">
        <f t="shared" si="4"/>
        <v>0.19595602528754327</v>
      </c>
      <c r="P41" s="6">
        <v>91910817</v>
      </c>
      <c r="Q41" s="21">
        <f t="shared" si="5"/>
        <v>0.1700928788248468</v>
      </c>
    </row>
    <row r="42" spans="1:17" x14ac:dyDescent="0.25">
      <c r="A42" s="7">
        <v>31001020205</v>
      </c>
      <c r="B42" s="14" t="s">
        <v>112</v>
      </c>
      <c r="C42" s="6">
        <v>619158653</v>
      </c>
      <c r="D42" s="6">
        <v>0</v>
      </c>
      <c r="E42" s="6">
        <v>0</v>
      </c>
      <c r="F42" s="6">
        <v>0</v>
      </c>
      <c r="G42" s="6">
        <v>100000000</v>
      </c>
      <c r="H42" s="6">
        <v>0</v>
      </c>
      <c r="I42" s="6">
        <v>719158653</v>
      </c>
      <c r="J42" s="6">
        <v>719015189</v>
      </c>
      <c r="K42" s="21">
        <f t="shared" si="2"/>
        <v>0.99980051133445791</v>
      </c>
      <c r="L42" s="6">
        <v>719015189</v>
      </c>
      <c r="M42" s="21">
        <f t="shared" si="3"/>
        <v>0.99980051133445791</v>
      </c>
      <c r="N42" s="6">
        <v>719015189</v>
      </c>
      <c r="O42" s="21">
        <f t="shared" si="4"/>
        <v>0.99980051133445791</v>
      </c>
      <c r="P42" s="6">
        <v>694828012</v>
      </c>
      <c r="Q42" s="21">
        <f t="shared" si="5"/>
        <v>0.96616790898850524</v>
      </c>
    </row>
    <row r="43" spans="1:17" x14ac:dyDescent="0.25">
      <c r="A43" s="7">
        <v>31001020206</v>
      </c>
      <c r="B43" s="14" t="s">
        <v>113</v>
      </c>
      <c r="C43" s="6">
        <v>74299038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74299038</v>
      </c>
      <c r="J43" s="6">
        <v>73299662</v>
      </c>
      <c r="K43" s="21">
        <f t="shared" si="2"/>
        <v>0.98654927402963144</v>
      </c>
      <c r="L43" s="6">
        <v>73299662</v>
      </c>
      <c r="M43" s="21">
        <f t="shared" si="3"/>
        <v>0.98654927402963144</v>
      </c>
      <c r="N43" s="6">
        <v>73299662</v>
      </c>
      <c r="O43" s="21">
        <f t="shared" si="4"/>
        <v>0.98654927402963144</v>
      </c>
      <c r="P43" s="6">
        <v>72617453</v>
      </c>
      <c r="Q43" s="21">
        <f t="shared" si="5"/>
        <v>0.97736733818814725</v>
      </c>
    </row>
    <row r="44" spans="1:17" s="28" customFormat="1" x14ac:dyDescent="0.25">
      <c r="A44" s="24">
        <v>310010203</v>
      </c>
      <c r="B44" s="25" t="s">
        <v>114</v>
      </c>
      <c r="C44" s="26">
        <f>+C45+C46+C47+C48+C49</f>
        <v>1677249588</v>
      </c>
      <c r="D44" s="26">
        <f t="shared" ref="D44:F44" si="15">+D45+D46+D47+D48+D49</f>
        <v>0</v>
      </c>
      <c r="E44" s="26">
        <f t="shared" si="15"/>
        <v>0</v>
      </c>
      <c r="F44" s="26">
        <f t="shared" si="15"/>
        <v>0</v>
      </c>
      <c r="G44" s="26">
        <v>0</v>
      </c>
      <c r="H44" s="26">
        <v>0</v>
      </c>
      <c r="I44" s="26">
        <v>1677249588</v>
      </c>
      <c r="J44" s="26">
        <v>1623534602</v>
      </c>
      <c r="K44" s="27">
        <f t="shared" si="2"/>
        <v>0.96797436327645714</v>
      </c>
      <c r="L44" s="26">
        <v>1623532802</v>
      </c>
      <c r="M44" s="27">
        <f t="shared" si="3"/>
        <v>0.96797329009091992</v>
      </c>
      <c r="N44" s="26">
        <v>1623532802</v>
      </c>
      <c r="O44" s="27">
        <f t="shared" si="4"/>
        <v>0.96797329009091992</v>
      </c>
      <c r="P44" s="26">
        <v>1623532802</v>
      </c>
      <c r="Q44" s="27">
        <f t="shared" si="5"/>
        <v>0.96797329009091992</v>
      </c>
    </row>
    <row r="45" spans="1:17" x14ac:dyDescent="0.25">
      <c r="A45" s="7">
        <v>31001020301</v>
      </c>
      <c r="B45" s="14" t="s">
        <v>115</v>
      </c>
      <c r="C45" s="6">
        <v>718257852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718257852</v>
      </c>
      <c r="J45" s="6">
        <v>691781796</v>
      </c>
      <c r="K45" s="21">
        <f t="shared" si="2"/>
        <v>0.96313850809110269</v>
      </c>
      <c r="L45" s="6">
        <v>691779996</v>
      </c>
      <c r="M45" s="21">
        <f t="shared" si="3"/>
        <v>0.96313600202730532</v>
      </c>
      <c r="N45" s="6">
        <v>691779996</v>
      </c>
      <c r="O45" s="21">
        <f t="shared" si="4"/>
        <v>0.96313600202730532</v>
      </c>
      <c r="P45" s="6">
        <v>691779996</v>
      </c>
      <c r="Q45" s="21">
        <f t="shared" si="5"/>
        <v>0.96313600202730532</v>
      </c>
    </row>
    <row r="46" spans="1:17" x14ac:dyDescent="0.25">
      <c r="A46" s="7">
        <v>31001020302</v>
      </c>
      <c r="B46" s="14" t="s">
        <v>116</v>
      </c>
      <c r="C46" s="6">
        <v>508765704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508765704</v>
      </c>
      <c r="J46" s="6">
        <v>494073844</v>
      </c>
      <c r="K46" s="21">
        <f t="shared" si="2"/>
        <v>0.97112254248961716</v>
      </c>
      <c r="L46" s="6">
        <v>494073844</v>
      </c>
      <c r="M46" s="21">
        <f t="shared" si="3"/>
        <v>0.97112254248961716</v>
      </c>
      <c r="N46" s="6">
        <v>494073844</v>
      </c>
      <c r="O46" s="21">
        <f t="shared" si="4"/>
        <v>0.97112254248961716</v>
      </c>
      <c r="P46" s="6">
        <v>494073844</v>
      </c>
      <c r="Q46" s="21">
        <f t="shared" si="5"/>
        <v>0.97112254248961716</v>
      </c>
    </row>
    <row r="47" spans="1:17" x14ac:dyDescent="0.25">
      <c r="A47" s="7">
        <v>31001020303</v>
      </c>
      <c r="B47" s="14" t="s">
        <v>117</v>
      </c>
      <c r="C47" s="6">
        <v>31243464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31243464</v>
      </c>
      <c r="J47" s="6">
        <v>30338217</v>
      </c>
      <c r="K47" s="21">
        <f t="shared" si="2"/>
        <v>0.97102603603748927</v>
      </c>
      <c r="L47" s="6">
        <v>30338217</v>
      </c>
      <c r="M47" s="21">
        <f t="shared" si="3"/>
        <v>0.97102603603748927</v>
      </c>
      <c r="N47" s="6">
        <v>30338217</v>
      </c>
      <c r="O47" s="21">
        <f t="shared" si="4"/>
        <v>0.97102603603748927</v>
      </c>
      <c r="P47" s="6">
        <v>30338217</v>
      </c>
      <c r="Q47" s="21">
        <f t="shared" si="5"/>
        <v>0.97102603603748927</v>
      </c>
    </row>
    <row r="48" spans="1:17" x14ac:dyDescent="0.25">
      <c r="A48" s="7">
        <v>31001020304</v>
      </c>
      <c r="B48" s="14" t="s">
        <v>118</v>
      </c>
      <c r="C48" s="6">
        <v>239418720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239418720</v>
      </c>
      <c r="J48" s="6">
        <v>232771640</v>
      </c>
      <c r="K48" s="21">
        <f t="shared" si="2"/>
        <v>0.97223659035517351</v>
      </c>
      <c r="L48" s="6">
        <v>232771640</v>
      </c>
      <c r="M48" s="21">
        <f t="shared" si="3"/>
        <v>0.97223659035517351</v>
      </c>
      <c r="N48" s="6">
        <v>232771640</v>
      </c>
      <c r="O48" s="21">
        <f t="shared" si="4"/>
        <v>0.97223659035517351</v>
      </c>
      <c r="P48" s="6">
        <v>232771640</v>
      </c>
      <c r="Q48" s="21">
        <f t="shared" si="5"/>
        <v>0.97223659035517351</v>
      </c>
    </row>
    <row r="49" spans="1:17" x14ac:dyDescent="0.25">
      <c r="A49" s="7">
        <v>31001020305</v>
      </c>
      <c r="B49" s="14" t="s">
        <v>119</v>
      </c>
      <c r="C49" s="6">
        <v>179563848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179563848</v>
      </c>
      <c r="J49" s="6">
        <v>174569105</v>
      </c>
      <c r="K49" s="21">
        <f t="shared" si="2"/>
        <v>0.97218402782279423</v>
      </c>
      <c r="L49" s="6">
        <v>174569105</v>
      </c>
      <c r="M49" s="21">
        <f t="shared" si="3"/>
        <v>0.97218402782279423</v>
      </c>
      <c r="N49" s="6">
        <v>174569105</v>
      </c>
      <c r="O49" s="21">
        <f t="shared" si="4"/>
        <v>0.97218402782279423</v>
      </c>
      <c r="P49" s="6">
        <v>174569105</v>
      </c>
      <c r="Q49" s="21">
        <f t="shared" si="5"/>
        <v>0.97218402782279423</v>
      </c>
    </row>
    <row r="50" spans="1:17" s="28" customFormat="1" x14ac:dyDescent="0.25">
      <c r="A50" s="24">
        <v>3100103</v>
      </c>
      <c r="B50" s="25" t="s">
        <v>121</v>
      </c>
      <c r="C50" s="26">
        <f>+C51+C54+C60</f>
        <v>10137503654</v>
      </c>
      <c r="D50" s="26">
        <f t="shared" ref="D50:F50" si="16">+D51+D54+D60</f>
        <v>0</v>
      </c>
      <c r="E50" s="26">
        <f t="shared" si="16"/>
        <v>0</v>
      </c>
      <c r="F50" s="26">
        <f t="shared" si="16"/>
        <v>0</v>
      </c>
      <c r="G50" s="26">
        <v>1099756000</v>
      </c>
      <c r="H50" s="26">
        <v>100000000</v>
      </c>
      <c r="I50" s="26">
        <v>11137259654</v>
      </c>
      <c r="J50" s="26">
        <v>10292503198</v>
      </c>
      <c r="K50" s="27">
        <f t="shared" si="2"/>
        <v>0.92415042099726918</v>
      </c>
      <c r="L50" s="26">
        <v>9492282299</v>
      </c>
      <c r="M50" s="27">
        <f t="shared" si="3"/>
        <v>0.85229963149784349</v>
      </c>
      <c r="N50" s="26">
        <v>9328352402</v>
      </c>
      <c r="O50" s="27">
        <f t="shared" si="4"/>
        <v>0.83758058012499315</v>
      </c>
      <c r="P50" s="26">
        <v>8269766092</v>
      </c>
      <c r="Q50" s="27">
        <f t="shared" si="5"/>
        <v>0.74253149777556582</v>
      </c>
    </row>
    <row r="51" spans="1:17" s="28" customFormat="1" x14ac:dyDescent="0.25">
      <c r="A51" s="24">
        <v>310010301</v>
      </c>
      <c r="B51" s="25" t="s">
        <v>122</v>
      </c>
      <c r="C51" s="26">
        <f>+C52+C53</f>
        <v>6922696105</v>
      </c>
      <c r="D51" s="26">
        <f t="shared" ref="D51:F51" si="17">+D52+D53</f>
        <v>0</v>
      </c>
      <c r="E51" s="26">
        <f t="shared" si="17"/>
        <v>0</v>
      </c>
      <c r="F51" s="26">
        <f t="shared" si="17"/>
        <v>0</v>
      </c>
      <c r="G51" s="26">
        <v>1087756000</v>
      </c>
      <c r="H51" s="26">
        <v>100000000</v>
      </c>
      <c r="I51" s="26">
        <v>7910452105</v>
      </c>
      <c r="J51" s="26">
        <v>7852482078</v>
      </c>
      <c r="K51" s="27">
        <f t="shared" si="2"/>
        <v>0.99267171759205031</v>
      </c>
      <c r="L51" s="26">
        <v>7145539542</v>
      </c>
      <c r="M51" s="27">
        <f t="shared" si="3"/>
        <v>0.90330355928499739</v>
      </c>
      <c r="N51" s="26">
        <v>6983888907</v>
      </c>
      <c r="O51" s="27">
        <f t="shared" si="4"/>
        <v>0.88286849023277159</v>
      </c>
      <c r="P51" s="26">
        <v>5925890329</v>
      </c>
      <c r="Q51" s="27">
        <f t="shared" si="5"/>
        <v>0.74912157362717513</v>
      </c>
    </row>
    <row r="52" spans="1:17" x14ac:dyDescent="0.25">
      <c r="A52" s="7">
        <v>31001030101</v>
      </c>
      <c r="B52" s="14" t="s">
        <v>99</v>
      </c>
      <c r="C52" s="6">
        <v>6388120202</v>
      </c>
      <c r="D52" s="6">
        <v>0</v>
      </c>
      <c r="E52" s="6">
        <v>0</v>
      </c>
      <c r="F52" s="6">
        <v>0</v>
      </c>
      <c r="G52" s="6">
        <v>1000000000</v>
      </c>
      <c r="H52" s="6">
        <v>0</v>
      </c>
      <c r="I52" s="6">
        <v>7388120202</v>
      </c>
      <c r="J52" s="6">
        <v>7342186204</v>
      </c>
      <c r="K52" s="21">
        <f t="shared" si="2"/>
        <v>0.99378272189080441</v>
      </c>
      <c r="L52" s="6">
        <v>6720304112</v>
      </c>
      <c r="M52" s="21">
        <f t="shared" si="3"/>
        <v>0.90960947145672877</v>
      </c>
      <c r="N52" s="6">
        <v>6720304112</v>
      </c>
      <c r="O52" s="21">
        <f t="shared" si="4"/>
        <v>0.90960947145672877</v>
      </c>
      <c r="P52" s="6">
        <v>5720505534</v>
      </c>
      <c r="Q52" s="21">
        <f t="shared" si="5"/>
        <v>0.77428430745501831</v>
      </c>
    </row>
    <row r="53" spans="1:17" x14ac:dyDescent="0.25">
      <c r="A53" s="7">
        <v>31001030102</v>
      </c>
      <c r="B53" s="14" t="s">
        <v>103</v>
      </c>
      <c r="C53" s="6">
        <v>534575903</v>
      </c>
      <c r="D53" s="6">
        <v>0</v>
      </c>
      <c r="E53" s="6">
        <v>0</v>
      </c>
      <c r="F53" s="6">
        <v>0</v>
      </c>
      <c r="G53" s="6">
        <v>87756000</v>
      </c>
      <c r="H53" s="6">
        <v>100000000</v>
      </c>
      <c r="I53" s="6">
        <v>522331903</v>
      </c>
      <c r="J53" s="43">
        <v>510295874</v>
      </c>
      <c r="K53" s="21">
        <f t="shared" si="2"/>
        <v>0.97695712452011574</v>
      </c>
      <c r="L53" s="43">
        <v>425235430</v>
      </c>
      <c r="M53" s="21">
        <f t="shared" si="3"/>
        <v>0.81410962561863653</v>
      </c>
      <c r="N53" s="43">
        <v>263584795</v>
      </c>
      <c r="O53" s="21">
        <f t="shared" si="4"/>
        <v>0.50463085537396324</v>
      </c>
      <c r="P53" s="43">
        <v>205384795</v>
      </c>
      <c r="Q53" s="21">
        <f t="shared" si="5"/>
        <v>0.39320744878951036</v>
      </c>
    </row>
    <row r="54" spans="1:17" s="28" customFormat="1" x14ac:dyDescent="0.25">
      <c r="A54" s="24">
        <v>310010302</v>
      </c>
      <c r="B54" s="25" t="s">
        <v>105</v>
      </c>
      <c r="C54" s="26">
        <f>+C55+C56+C57+C58+C59</f>
        <v>1424738989</v>
      </c>
      <c r="D54" s="26">
        <f t="shared" ref="D54:F54" si="18">+D55+D56+D57+D58+D59</f>
        <v>0</v>
      </c>
      <c r="E54" s="26">
        <f t="shared" si="18"/>
        <v>0</v>
      </c>
      <c r="F54" s="26">
        <f t="shared" si="18"/>
        <v>0</v>
      </c>
      <c r="G54" s="26">
        <v>0</v>
      </c>
      <c r="H54" s="26">
        <v>0</v>
      </c>
      <c r="I54" s="26">
        <v>1424738989</v>
      </c>
      <c r="J54" s="26">
        <v>858323831</v>
      </c>
      <c r="K54" s="27">
        <f t="shared" si="2"/>
        <v>0.6024428597987922</v>
      </c>
      <c r="L54" s="26">
        <v>765045468</v>
      </c>
      <c r="M54" s="27">
        <f t="shared" si="3"/>
        <v>0.53697236750499289</v>
      </c>
      <c r="N54" s="26">
        <v>765045468</v>
      </c>
      <c r="O54" s="27">
        <f t="shared" si="4"/>
        <v>0.53697236750499289</v>
      </c>
      <c r="P54" s="26">
        <v>764457736</v>
      </c>
      <c r="Q54" s="27">
        <f t="shared" si="5"/>
        <v>0.53655984843691251</v>
      </c>
    </row>
    <row r="55" spans="1:17" x14ac:dyDescent="0.25">
      <c r="A55" s="7">
        <v>31001030201</v>
      </c>
      <c r="B55" s="14" t="s">
        <v>106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21" t="e">
        <f t="shared" si="2"/>
        <v>#DIV/0!</v>
      </c>
      <c r="L55" s="6">
        <v>0</v>
      </c>
      <c r="M55" s="21" t="e">
        <f t="shared" si="3"/>
        <v>#DIV/0!</v>
      </c>
      <c r="N55" s="6">
        <v>0</v>
      </c>
      <c r="O55" s="21" t="e">
        <f t="shared" si="4"/>
        <v>#DIV/0!</v>
      </c>
      <c r="P55" s="6">
        <v>0</v>
      </c>
      <c r="Q55" s="21" t="e">
        <f t="shared" si="5"/>
        <v>#DIV/0!</v>
      </c>
    </row>
    <row r="56" spans="1:17" x14ac:dyDescent="0.25">
      <c r="A56" s="7">
        <v>31001030202</v>
      </c>
      <c r="B56" s="14" t="s">
        <v>108</v>
      </c>
      <c r="C56" s="6">
        <v>532343175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532343175</v>
      </c>
      <c r="J56" s="6">
        <v>318006361</v>
      </c>
      <c r="K56" s="21">
        <f t="shared" si="2"/>
        <v>0.59737097409016282</v>
      </c>
      <c r="L56" s="6">
        <v>281957825</v>
      </c>
      <c r="M56" s="21">
        <f t="shared" si="3"/>
        <v>0.52965424981732878</v>
      </c>
      <c r="N56" s="6">
        <v>281957825</v>
      </c>
      <c r="O56" s="21">
        <f t="shared" si="4"/>
        <v>0.52965424981732878</v>
      </c>
      <c r="P56" s="6">
        <v>281741216</v>
      </c>
      <c r="Q56" s="21">
        <f t="shared" si="5"/>
        <v>0.52924735251842014</v>
      </c>
    </row>
    <row r="57" spans="1:17" x14ac:dyDescent="0.25">
      <c r="A57" s="7">
        <v>31001030203</v>
      </c>
      <c r="B57" s="14" t="s">
        <v>109</v>
      </c>
      <c r="C57" s="6">
        <v>266171458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266171458</v>
      </c>
      <c r="J57" s="6">
        <v>159003035</v>
      </c>
      <c r="K57" s="21">
        <f t="shared" si="2"/>
        <v>0.59737071808803788</v>
      </c>
      <c r="L57" s="6">
        <v>140978766</v>
      </c>
      <c r="M57" s="21">
        <f t="shared" si="3"/>
        <v>0.52965395711211083</v>
      </c>
      <c r="N57" s="6">
        <v>140978766</v>
      </c>
      <c r="O57" s="21">
        <f t="shared" si="4"/>
        <v>0.52965395711211083</v>
      </c>
      <c r="P57" s="6">
        <v>140870462</v>
      </c>
      <c r="Q57" s="21">
        <f t="shared" si="5"/>
        <v>0.52924706149372336</v>
      </c>
    </row>
    <row r="58" spans="1:17" x14ac:dyDescent="0.25">
      <c r="A58" s="7">
        <v>31001030204</v>
      </c>
      <c r="B58" s="14" t="s">
        <v>112</v>
      </c>
      <c r="C58" s="6">
        <v>532343175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532343175</v>
      </c>
      <c r="J58" s="6">
        <v>331173604</v>
      </c>
      <c r="K58" s="21">
        <f t="shared" si="2"/>
        <v>0.62210547547641615</v>
      </c>
      <c r="L58" s="6">
        <v>305454357</v>
      </c>
      <c r="M58" s="21">
        <f t="shared" si="3"/>
        <v>0.57379219147498228</v>
      </c>
      <c r="N58" s="6">
        <v>305454357</v>
      </c>
      <c r="O58" s="21">
        <f t="shared" si="4"/>
        <v>0.57379219147498228</v>
      </c>
      <c r="P58" s="6">
        <v>305219697</v>
      </c>
      <c r="Q58" s="21">
        <f t="shared" si="5"/>
        <v>0.57335138559820931</v>
      </c>
    </row>
    <row r="59" spans="1:17" x14ac:dyDescent="0.25">
      <c r="A59" s="7">
        <v>31001030205</v>
      </c>
      <c r="B59" s="14" t="s">
        <v>113</v>
      </c>
      <c r="C59" s="6">
        <v>93881181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93881181</v>
      </c>
      <c r="J59" s="6">
        <v>50140831</v>
      </c>
      <c r="K59" s="21">
        <f t="shared" si="2"/>
        <v>0.53408820027519677</v>
      </c>
      <c r="L59" s="6">
        <v>36654520</v>
      </c>
      <c r="M59" s="21">
        <f t="shared" si="3"/>
        <v>0.39043522471239472</v>
      </c>
      <c r="N59" s="6">
        <v>36654520</v>
      </c>
      <c r="O59" s="21">
        <f t="shared" si="4"/>
        <v>0.39043522471239472</v>
      </c>
      <c r="P59" s="6">
        <v>36626361</v>
      </c>
      <c r="Q59" s="21">
        <f t="shared" si="5"/>
        <v>0.39013528174512419</v>
      </c>
    </row>
    <row r="60" spans="1:17" s="28" customFormat="1" x14ac:dyDescent="0.25">
      <c r="A60" s="24">
        <v>310010303</v>
      </c>
      <c r="B60" s="25" t="s">
        <v>114</v>
      </c>
      <c r="C60" s="26">
        <f>+C61+C62+C63+C64+C65</f>
        <v>1790068560</v>
      </c>
      <c r="D60" s="26">
        <f t="shared" ref="D60:F60" si="19">+D61+D62+D63+D64+D65</f>
        <v>0</v>
      </c>
      <c r="E60" s="26">
        <f t="shared" si="19"/>
        <v>0</v>
      </c>
      <c r="F60" s="26">
        <f t="shared" si="19"/>
        <v>0</v>
      </c>
      <c r="G60" s="26">
        <v>12000000</v>
      </c>
      <c r="H60" s="26">
        <v>0</v>
      </c>
      <c r="I60" s="26">
        <v>1802068560</v>
      </c>
      <c r="J60" s="26">
        <v>1581697289</v>
      </c>
      <c r="K60" s="27">
        <f t="shared" si="2"/>
        <v>0.87771204942391312</v>
      </c>
      <c r="L60" s="26">
        <v>1581697289</v>
      </c>
      <c r="M60" s="27">
        <f t="shared" si="3"/>
        <v>0.87771204942391312</v>
      </c>
      <c r="N60" s="26">
        <v>1579418027</v>
      </c>
      <c r="O60" s="27">
        <f t="shared" si="4"/>
        <v>0.87644724626903203</v>
      </c>
      <c r="P60" s="26">
        <v>1579418027</v>
      </c>
      <c r="Q60" s="27">
        <f t="shared" si="5"/>
        <v>0.87644724626903203</v>
      </c>
    </row>
    <row r="61" spans="1:17" x14ac:dyDescent="0.25">
      <c r="A61" s="7">
        <v>31001030301</v>
      </c>
      <c r="B61" s="14" t="s">
        <v>115</v>
      </c>
      <c r="C61" s="6">
        <v>766572782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766572782</v>
      </c>
      <c r="J61" s="6">
        <v>632050722</v>
      </c>
      <c r="K61" s="21">
        <f t="shared" si="2"/>
        <v>0.82451495388470497</v>
      </c>
      <c r="L61" s="6">
        <v>632050722</v>
      </c>
      <c r="M61" s="21">
        <f t="shared" si="3"/>
        <v>0.82451495388470497</v>
      </c>
      <c r="N61" s="6">
        <v>631193859</v>
      </c>
      <c r="O61" s="21">
        <f t="shared" si="4"/>
        <v>0.82339716961148246</v>
      </c>
      <c r="P61" s="6">
        <v>631193859</v>
      </c>
      <c r="Q61" s="21">
        <f t="shared" si="5"/>
        <v>0.82339716961148246</v>
      </c>
    </row>
    <row r="62" spans="1:17" x14ac:dyDescent="0.25">
      <c r="A62" s="7">
        <v>31001030302</v>
      </c>
      <c r="B62" s="14" t="s">
        <v>116</v>
      </c>
      <c r="C62" s="6">
        <v>542987944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542987944</v>
      </c>
      <c r="J62" s="6">
        <v>503680721</v>
      </c>
      <c r="K62" s="21">
        <f t="shared" si="2"/>
        <v>0.92760940010852244</v>
      </c>
      <c r="L62" s="6">
        <v>503680721</v>
      </c>
      <c r="M62" s="21">
        <f t="shared" si="3"/>
        <v>0.92760940010852244</v>
      </c>
      <c r="N62" s="6">
        <v>502787902</v>
      </c>
      <c r="O62" s="21">
        <f t="shared" si="4"/>
        <v>0.92596512971566092</v>
      </c>
      <c r="P62" s="6">
        <v>502787902</v>
      </c>
      <c r="Q62" s="21">
        <f t="shared" si="5"/>
        <v>0.92596512971566092</v>
      </c>
    </row>
    <row r="63" spans="1:17" x14ac:dyDescent="0.25">
      <c r="A63" s="7">
        <v>31001030303</v>
      </c>
      <c r="B63" s="14" t="s">
        <v>117</v>
      </c>
      <c r="C63" s="6">
        <v>33343604</v>
      </c>
      <c r="D63" s="6">
        <v>0</v>
      </c>
      <c r="E63" s="6">
        <v>0</v>
      </c>
      <c r="F63" s="6">
        <v>0</v>
      </c>
      <c r="G63" s="6">
        <v>12000000</v>
      </c>
      <c r="H63" s="6">
        <v>0</v>
      </c>
      <c r="I63" s="6">
        <v>45343604</v>
      </c>
      <c r="J63" s="6">
        <v>45256304</v>
      </c>
      <c r="K63" s="21">
        <f t="shared" si="2"/>
        <v>0.99807470089938155</v>
      </c>
      <c r="L63" s="6">
        <v>45256304</v>
      </c>
      <c r="M63" s="21">
        <f t="shared" si="3"/>
        <v>0.99807470089938155</v>
      </c>
      <c r="N63" s="6">
        <v>45207604</v>
      </c>
      <c r="O63" s="21">
        <f t="shared" si="4"/>
        <v>0.99700067952251881</v>
      </c>
      <c r="P63" s="6">
        <v>45207604</v>
      </c>
      <c r="Q63" s="21">
        <f t="shared" si="5"/>
        <v>0.99700067952251881</v>
      </c>
    </row>
    <row r="64" spans="1:17" x14ac:dyDescent="0.25">
      <c r="A64" s="7">
        <v>31001030304</v>
      </c>
      <c r="B64" s="14" t="s">
        <v>118</v>
      </c>
      <c r="C64" s="6">
        <v>255522602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255522602</v>
      </c>
      <c r="J64" s="6">
        <v>228985576</v>
      </c>
      <c r="K64" s="21">
        <f t="shared" si="2"/>
        <v>0.89614607164966176</v>
      </c>
      <c r="L64" s="6">
        <v>228985576</v>
      </c>
      <c r="M64" s="21">
        <f t="shared" si="3"/>
        <v>0.89614607164966176</v>
      </c>
      <c r="N64" s="6">
        <v>228710836</v>
      </c>
      <c r="O64" s="21">
        <f t="shared" si="4"/>
        <v>0.89507086343774789</v>
      </c>
      <c r="P64" s="6">
        <v>228710836</v>
      </c>
      <c r="Q64" s="21">
        <f t="shared" si="5"/>
        <v>0.89507086343774789</v>
      </c>
    </row>
    <row r="65" spans="1:17" x14ac:dyDescent="0.25">
      <c r="A65" s="7">
        <v>31001030305</v>
      </c>
      <c r="B65" s="14" t="s">
        <v>119</v>
      </c>
      <c r="C65" s="6">
        <v>191641628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191641628</v>
      </c>
      <c r="J65" s="6">
        <v>171723966</v>
      </c>
      <c r="K65" s="21">
        <f t="shared" si="2"/>
        <v>0.89606818618760642</v>
      </c>
      <c r="L65" s="6">
        <v>171723966</v>
      </c>
      <c r="M65" s="21">
        <f t="shared" si="3"/>
        <v>0.89606818618760642</v>
      </c>
      <c r="N65" s="6">
        <v>171517826</v>
      </c>
      <c r="O65" s="21">
        <f t="shared" si="4"/>
        <v>0.89499253262448808</v>
      </c>
      <c r="P65" s="6">
        <v>171517826</v>
      </c>
      <c r="Q65" s="21">
        <f t="shared" si="5"/>
        <v>0.89499253262448808</v>
      </c>
    </row>
    <row r="66" spans="1:17" s="28" customFormat="1" x14ac:dyDescent="0.25">
      <c r="A66" s="24">
        <v>3100104</v>
      </c>
      <c r="B66" s="25" t="s">
        <v>123</v>
      </c>
      <c r="C66" s="26">
        <f>+C67</f>
        <v>169000000</v>
      </c>
      <c r="D66" s="26">
        <f t="shared" ref="D66:F67" si="20">+D67</f>
        <v>0</v>
      </c>
      <c r="E66" s="26">
        <f t="shared" si="20"/>
        <v>0</v>
      </c>
      <c r="F66" s="26">
        <f t="shared" si="20"/>
        <v>0</v>
      </c>
      <c r="G66" s="26">
        <v>901000000</v>
      </c>
      <c r="H66" s="26">
        <v>0</v>
      </c>
      <c r="I66" s="26">
        <v>1070000000</v>
      </c>
      <c r="J66" s="26">
        <v>1069402830</v>
      </c>
      <c r="K66" s="27">
        <f t="shared" si="2"/>
        <v>0.99944189719626164</v>
      </c>
      <c r="L66" s="26">
        <v>847073344</v>
      </c>
      <c r="M66" s="27">
        <f t="shared" si="3"/>
        <v>0.79165733084112144</v>
      </c>
      <c r="N66" s="26">
        <v>611366709</v>
      </c>
      <c r="O66" s="27">
        <f t="shared" si="4"/>
        <v>0.57137075607476639</v>
      </c>
      <c r="P66" s="26">
        <v>547622505</v>
      </c>
      <c r="Q66" s="27">
        <f t="shared" si="5"/>
        <v>0.51179673364485978</v>
      </c>
    </row>
    <row r="67" spans="1:17" s="28" customFormat="1" x14ac:dyDescent="0.25">
      <c r="A67" s="24">
        <v>310010401</v>
      </c>
      <c r="B67" s="25" t="s">
        <v>122</v>
      </c>
      <c r="C67" s="26">
        <f>+C68</f>
        <v>169000000</v>
      </c>
      <c r="D67" s="26">
        <f t="shared" si="20"/>
        <v>0</v>
      </c>
      <c r="E67" s="26">
        <f t="shared" si="20"/>
        <v>0</v>
      </c>
      <c r="F67" s="26">
        <f t="shared" si="20"/>
        <v>0</v>
      </c>
      <c r="G67" s="26">
        <v>901000000</v>
      </c>
      <c r="H67" s="26">
        <v>0</v>
      </c>
      <c r="I67" s="26">
        <v>1070000000</v>
      </c>
      <c r="J67" s="26">
        <v>1069402830</v>
      </c>
      <c r="K67" s="27">
        <f t="shared" si="2"/>
        <v>0.99944189719626164</v>
      </c>
      <c r="L67" s="26">
        <v>847073344</v>
      </c>
      <c r="M67" s="27">
        <f t="shared" si="3"/>
        <v>0.79165733084112144</v>
      </c>
      <c r="N67" s="26">
        <v>611366709</v>
      </c>
      <c r="O67" s="27">
        <f t="shared" si="4"/>
        <v>0.57137075607476639</v>
      </c>
      <c r="P67" s="26">
        <v>547622505</v>
      </c>
      <c r="Q67" s="27">
        <f t="shared" si="5"/>
        <v>0.51179673364485978</v>
      </c>
    </row>
    <row r="68" spans="1:17" x14ac:dyDescent="0.25">
      <c r="A68" s="7">
        <v>31001040101</v>
      </c>
      <c r="B68" s="14" t="s">
        <v>124</v>
      </c>
      <c r="C68" s="6">
        <v>169000000</v>
      </c>
      <c r="D68" s="6">
        <v>0</v>
      </c>
      <c r="E68" s="6">
        <v>0</v>
      </c>
      <c r="F68" s="6">
        <v>0</v>
      </c>
      <c r="G68" s="6">
        <v>901000000</v>
      </c>
      <c r="H68" s="6">
        <v>0</v>
      </c>
      <c r="I68" s="6">
        <v>1070000000</v>
      </c>
      <c r="J68" s="6">
        <v>1069402830</v>
      </c>
      <c r="K68" s="21">
        <f t="shared" si="2"/>
        <v>0.99944189719626164</v>
      </c>
      <c r="L68" s="6">
        <v>847073344</v>
      </c>
      <c r="M68" s="21">
        <f t="shared" si="3"/>
        <v>0.79165733084112144</v>
      </c>
      <c r="N68" s="6">
        <v>611366709</v>
      </c>
      <c r="O68" s="21">
        <f t="shared" si="4"/>
        <v>0.57137075607476639</v>
      </c>
      <c r="P68" s="6">
        <v>547622505</v>
      </c>
      <c r="Q68" s="21">
        <f t="shared" si="5"/>
        <v>0.51179673364485978</v>
      </c>
    </row>
    <row r="69" spans="1:17" s="28" customFormat="1" x14ac:dyDescent="0.25">
      <c r="A69" s="24">
        <v>31002</v>
      </c>
      <c r="B69" s="25" t="s">
        <v>125</v>
      </c>
      <c r="C69" s="26">
        <f>+C70+C97+C111</f>
        <v>27886435817</v>
      </c>
      <c r="D69" s="26">
        <f t="shared" ref="D69:F69" si="21">+D70+D97+D111</f>
        <v>0</v>
      </c>
      <c r="E69" s="26">
        <f t="shared" si="21"/>
        <v>0</v>
      </c>
      <c r="F69" s="26">
        <f t="shared" si="21"/>
        <v>0</v>
      </c>
      <c r="G69" s="26">
        <v>3785839359</v>
      </c>
      <c r="H69" s="26">
        <v>46500000</v>
      </c>
      <c r="I69" s="26">
        <v>31625775176</v>
      </c>
      <c r="J69" s="26">
        <v>26731230450</v>
      </c>
      <c r="K69" s="27">
        <f t="shared" si="2"/>
        <v>0.8452355808273011</v>
      </c>
      <c r="L69" s="26">
        <v>25838726241</v>
      </c>
      <c r="M69" s="27">
        <f t="shared" si="3"/>
        <v>0.81701479559648404</v>
      </c>
      <c r="N69" s="26">
        <v>23123072769</v>
      </c>
      <c r="O69" s="27">
        <f t="shared" si="4"/>
        <v>0.73114643484051312</v>
      </c>
      <c r="P69" s="26">
        <v>22181622249</v>
      </c>
      <c r="Q69" s="27">
        <f t="shared" si="5"/>
        <v>0.70137797810670177</v>
      </c>
    </row>
    <row r="70" spans="1:17" s="28" customFormat="1" x14ac:dyDescent="0.25">
      <c r="A70" s="24">
        <v>3100201</v>
      </c>
      <c r="B70" s="25" t="s">
        <v>126</v>
      </c>
      <c r="C70" s="26">
        <f>+C71+C79+C91</f>
        <v>18706435817</v>
      </c>
      <c r="D70" s="26">
        <f t="shared" ref="D70:F70" si="22">+D71+D79+D91</f>
        <v>0</v>
      </c>
      <c r="E70" s="26">
        <f t="shared" si="22"/>
        <v>0</v>
      </c>
      <c r="F70" s="26">
        <f t="shared" si="22"/>
        <v>0</v>
      </c>
      <c r="G70" s="26">
        <v>175339359</v>
      </c>
      <c r="H70" s="26">
        <v>46500000</v>
      </c>
      <c r="I70" s="26">
        <v>18835275176</v>
      </c>
      <c r="J70" s="26">
        <v>15829114450</v>
      </c>
      <c r="K70" s="27">
        <f t="shared" si="2"/>
        <v>0.84039730251297495</v>
      </c>
      <c r="L70" s="26">
        <v>15813198181</v>
      </c>
      <c r="M70" s="27">
        <f t="shared" si="3"/>
        <v>0.8395522780123359</v>
      </c>
      <c r="N70" s="26">
        <v>14711840158</v>
      </c>
      <c r="O70" s="27">
        <f t="shared" si="4"/>
        <v>0.78107911992418877</v>
      </c>
      <c r="P70" s="26">
        <v>14341336858</v>
      </c>
      <c r="Q70" s="27">
        <f t="shared" si="5"/>
        <v>0.76140840651342334</v>
      </c>
    </row>
    <row r="71" spans="1:17" s="28" customFormat="1" x14ac:dyDescent="0.25">
      <c r="A71" s="24">
        <v>310020101</v>
      </c>
      <c r="B71" s="25" t="s">
        <v>122</v>
      </c>
      <c r="C71" s="26">
        <f>+C72+C73+C74+C75+C76+C77+C78</f>
        <v>10832877537</v>
      </c>
      <c r="D71" s="26">
        <f t="shared" ref="D71:F71" si="23">+D72+D73+D74+D75+D76+D77+D78</f>
        <v>0</v>
      </c>
      <c r="E71" s="26">
        <f t="shared" si="23"/>
        <v>0</v>
      </c>
      <c r="F71" s="26">
        <f t="shared" si="23"/>
        <v>0</v>
      </c>
      <c r="G71" s="26">
        <v>97739359</v>
      </c>
      <c r="H71" s="26">
        <v>0</v>
      </c>
      <c r="I71" s="26">
        <v>10930616896</v>
      </c>
      <c r="J71" s="26">
        <v>9886721200</v>
      </c>
      <c r="K71" s="27">
        <f t="shared" ref="K71:K134" si="24">J71/I71</f>
        <v>0.9044980072092722</v>
      </c>
      <c r="L71" s="26">
        <v>9883418497</v>
      </c>
      <c r="M71" s="27">
        <f t="shared" ref="M71:M134" si="25">+L71/I71</f>
        <v>0.90419585564441318</v>
      </c>
      <c r="N71" s="26">
        <v>9870397840</v>
      </c>
      <c r="O71" s="27">
        <f t="shared" ref="O71:O134" si="26">+N71/I71</f>
        <v>0.90300464593284013</v>
      </c>
      <c r="P71" s="26">
        <v>9764475964</v>
      </c>
      <c r="Q71" s="27">
        <f t="shared" ref="Q71:Q134" si="27">+P71/I71</f>
        <v>0.89331426184859308</v>
      </c>
    </row>
    <row r="72" spans="1:17" x14ac:dyDescent="0.25">
      <c r="A72" s="7">
        <v>31002010101</v>
      </c>
      <c r="B72" s="14" t="s">
        <v>99</v>
      </c>
      <c r="C72" s="6">
        <v>9141783066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9141783066</v>
      </c>
      <c r="J72" s="6">
        <v>8653475787</v>
      </c>
      <c r="K72" s="21">
        <f t="shared" si="24"/>
        <v>0.94658511633074016</v>
      </c>
      <c r="L72" s="6">
        <v>8650173084</v>
      </c>
      <c r="M72" s="21">
        <f t="shared" si="25"/>
        <v>0.94622384074848709</v>
      </c>
      <c r="N72" s="6">
        <v>8637152427</v>
      </c>
      <c r="O72" s="21">
        <f t="shared" si="26"/>
        <v>0.94479953906620084</v>
      </c>
      <c r="P72" s="6">
        <v>8531230551</v>
      </c>
      <c r="Q72" s="21">
        <f t="shared" si="27"/>
        <v>0.93321297272183601</v>
      </c>
    </row>
    <row r="73" spans="1:17" x14ac:dyDescent="0.25">
      <c r="A73" s="7">
        <v>31002010102</v>
      </c>
      <c r="B73" s="14" t="s">
        <v>100</v>
      </c>
      <c r="C73" s="6">
        <v>1587489133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1587489133</v>
      </c>
      <c r="J73" s="6">
        <v>1066704200</v>
      </c>
      <c r="K73" s="21">
        <f t="shared" si="24"/>
        <v>0.671944253239811</v>
      </c>
      <c r="L73" s="6">
        <v>1066704200</v>
      </c>
      <c r="M73" s="21">
        <f t="shared" si="25"/>
        <v>0.671944253239811</v>
      </c>
      <c r="N73" s="6">
        <v>1066704200</v>
      </c>
      <c r="O73" s="21">
        <f t="shared" si="26"/>
        <v>0.671944253239811</v>
      </c>
      <c r="P73" s="6">
        <v>1066704200</v>
      </c>
      <c r="Q73" s="21">
        <f t="shared" si="27"/>
        <v>0.671944253239811</v>
      </c>
    </row>
    <row r="74" spans="1:17" x14ac:dyDescent="0.25">
      <c r="A74" s="7">
        <v>31002010103</v>
      </c>
      <c r="B74" s="14" t="s">
        <v>127</v>
      </c>
      <c r="C74" s="6">
        <v>6342882</v>
      </c>
      <c r="D74" s="6">
        <v>0</v>
      </c>
      <c r="E74" s="6">
        <v>0</v>
      </c>
      <c r="F74" s="6">
        <v>0</v>
      </c>
      <c r="G74" s="6">
        <v>2779580</v>
      </c>
      <c r="H74" s="6">
        <v>0</v>
      </c>
      <c r="I74" s="6">
        <v>9122462</v>
      </c>
      <c r="J74" s="6">
        <v>7383085</v>
      </c>
      <c r="K74" s="21">
        <f t="shared" si="24"/>
        <v>0.80933031017284585</v>
      </c>
      <c r="L74" s="6">
        <v>7383085</v>
      </c>
      <c r="M74" s="21">
        <f t="shared" si="25"/>
        <v>0.80933031017284585</v>
      </c>
      <c r="N74" s="6">
        <v>7383085</v>
      </c>
      <c r="O74" s="21">
        <f t="shared" si="26"/>
        <v>0.80933031017284585</v>
      </c>
      <c r="P74" s="6">
        <v>7383085</v>
      </c>
      <c r="Q74" s="21">
        <f t="shared" si="27"/>
        <v>0.80933031017284585</v>
      </c>
    </row>
    <row r="75" spans="1:17" x14ac:dyDescent="0.25">
      <c r="A75" s="7">
        <v>31002010104</v>
      </c>
      <c r="B75" s="14" t="s">
        <v>128</v>
      </c>
      <c r="C75" s="6">
        <v>62314483</v>
      </c>
      <c r="D75" s="6">
        <v>0</v>
      </c>
      <c r="E75" s="6">
        <v>0</v>
      </c>
      <c r="F75" s="6">
        <v>0</v>
      </c>
      <c r="G75" s="6">
        <v>60000000</v>
      </c>
      <c r="H75" s="6">
        <v>0</v>
      </c>
      <c r="I75" s="6">
        <v>122314483</v>
      </c>
      <c r="J75" s="6">
        <v>99407983</v>
      </c>
      <c r="K75" s="21">
        <f t="shared" si="24"/>
        <v>0.81272454873557365</v>
      </c>
      <c r="L75" s="6">
        <v>99407983</v>
      </c>
      <c r="M75" s="21">
        <f t="shared" si="25"/>
        <v>0.81272454873557365</v>
      </c>
      <c r="N75" s="6">
        <v>99407983</v>
      </c>
      <c r="O75" s="21">
        <f t="shared" si="26"/>
        <v>0.81272454873557365</v>
      </c>
      <c r="P75" s="6">
        <v>99407983</v>
      </c>
      <c r="Q75" s="21">
        <f t="shared" si="27"/>
        <v>0.81272454873557365</v>
      </c>
    </row>
    <row r="76" spans="1:17" x14ac:dyDescent="0.25">
      <c r="A76" s="7">
        <v>31002010105</v>
      </c>
      <c r="B76" s="14" t="s">
        <v>129</v>
      </c>
      <c r="C76" s="6">
        <v>10023371</v>
      </c>
      <c r="D76" s="6">
        <v>0</v>
      </c>
      <c r="E76" s="6">
        <v>0</v>
      </c>
      <c r="F76" s="6">
        <v>0</v>
      </c>
      <c r="G76" s="6">
        <v>11000000</v>
      </c>
      <c r="H76" s="6">
        <v>0</v>
      </c>
      <c r="I76" s="6">
        <v>21023371</v>
      </c>
      <c r="J76" s="6">
        <v>17629032</v>
      </c>
      <c r="K76" s="21">
        <f t="shared" si="24"/>
        <v>0.83854449412513343</v>
      </c>
      <c r="L76" s="6">
        <v>17629032</v>
      </c>
      <c r="M76" s="21">
        <f t="shared" si="25"/>
        <v>0.83854449412513343</v>
      </c>
      <c r="N76" s="6">
        <v>17629032</v>
      </c>
      <c r="O76" s="21">
        <f t="shared" si="26"/>
        <v>0.83854449412513343</v>
      </c>
      <c r="P76" s="6">
        <v>17629032</v>
      </c>
      <c r="Q76" s="21">
        <f t="shared" si="27"/>
        <v>0.83854449412513343</v>
      </c>
    </row>
    <row r="77" spans="1:17" x14ac:dyDescent="0.25">
      <c r="A77" s="7">
        <v>31002010106</v>
      </c>
      <c r="B77" s="14" t="s">
        <v>130</v>
      </c>
      <c r="C77" s="6">
        <v>20001452</v>
      </c>
      <c r="D77" s="6">
        <v>0</v>
      </c>
      <c r="E77" s="6">
        <v>0</v>
      </c>
      <c r="F77" s="6">
        <v>0</v>
      </c>
      <c r="G77" s="6">
        <v>23959779</v>
      </c>
      <c r="H77" s="6">
        <v>0</v>
      </c>
      <c r="I77" s="6">
        <v>43961231</v>
      </c>
      <c r="J77" s="6">
        <v>37642177</v>
      </c>
      <c r="K77" s="21">
        <f t="shared" si="24"/>
        <v>0.85625848375356006</v>
      </c>
      <c r="L77" s="6">
        <v>37642177</v>
      </c>
      <c r="M77" s="21">
        <f t="shared" si="25"/>
        <v>0.85625848375356006</v>
      </c>
      <c r="N77" s="6">
        <v>37642177</v>
      </c>
      <c r="O77" s="21">
        <f t="shared" si="26"/>
        <v>0.85625848375356006</v>
      </c>
      <c r="P77" s="6">
        <v>37642177</v>
      </c>
      <c r="Q77" s="21">
        <f t="shared" si="27"/>
        <v>0.85625848375356006</v>
      </c>
    </row>
    <row r="78" spans="1:17" x14ac:dyDescent="0.25">
      <c r="A78" s="7">
        <v>31002010107</v>
      </c>
      <c r="B78" s="14" t="s">
        <v>131</v>
      </c>
      <c r="C78" s="6">
        <v>4923150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4923150</v>
      </c>
      <c r="J78" s="6">
        <v>4478936</v>
      </c>
      <c r="K78" s="21">
        <f t="shared" si="24"/>
        <v>0.90977037059606147</v>
      </c>
      <c r="L78" s="6">
        <v>4478936</v>
      </c>
      <c r="M78" s="21">
        <f t="shared" si="25"/>
        <v>0.90977037059606147</v>
      </c>
      <c r="N78" s="6">
        <v>4478936</v>
      </c>
      <c r="O78" s="21">
        <f t="shared" si="26"/>
        <v>0.90977037059606147</v>
      </c>
      <c r="P78" s="6">
        <v>4478936</v>
      </c>
      <c r="Q78" s="21">
        <f t="shared" si="27"/>
        <v>0.90977037059606147</v>
      </c>
    </row>
    <row r="79" spans="1:17" s="28" customFormat="1" x14ac:dyDescent="0.25">
      <c r="A79" s="24">
        <v>310020102</v>
      </c>
      <c r="B79" s="25" t="s">
        <v>105</v>
      </c>
      <c r="C79" s="26">
        <f>+C80+C81+C82+C83+C84+C85+C86+C87+C88+C89+C90</f>
        <v>4649931464</v>
      </c>
      <c r="D79" s="26">
        <f t="shared" ref="D79:F79" si="28">+D80+D81+D82+D83+D84+D85+D86+D87+D88+D89+D90</f>
        <v>0</v>
      </c>
      <c r="E79" s="26">
        <f t="shared" si="28"/>
        <v>0</v>
      </c>
      <c r="F79" s="26">
        <f t="shared" si="28"/>
        <v>0</v>
      </c>
      <c r="G79" s="26">
        <v>53600000</v>
      </c>
      <c r="H79" s="26">
        <v>46500000</v>
      </c>
      <c r="I79" s="26">
        <v>4657031464</v>
      </c>
      <c r="J79" s="26">
        <v>3308814179</v>
      </c>
      <c r="K79" s="27">
        <f t="shared" si="24"/>
        <v>0.71049856643184572</v>
      </c>
      <c r="L79" s="26">
        <v>3296200613</v>
      </c>
      <c r="M79" s="27">
        <f t="shared" si="25"/>
        <v>0.70779006723069027</v>
      </c>
      <c r="N79" s="26">
        <v>2238629862</v>
      </c>
      <c r="O79" s="27">
        <f t="shared" si="26"/>
        <v>0.48069889140864952</v>
      </c>
      <c r="P79" s="26">
        <v>2192256889</v>
      </c>
      <c r="Q79" s="27">
        <f t="shared" si="27"/>
        <v>0.47074126639398628</v>
      </c>
    </row>
    <row r="80" spans="1:17" x14ac:dyDescent="0.25">
      <c r="A80" s="7">
        <v>31002010201</v>
      </c>
      <c r="B80" s="14" t="s">
        <v>106</v>
      </c>
      <c r="C80" s="6">
        <v>507291949</v>
      </c>
      <c r="D80" s="6">
        <v>0</v>
      </c>
      <c r="E80" s="6">
        <v>0</v>
      </c>
      <c r="F80" s="6">
        <v>0</v>
      </c>
      <c r="G80" s="6">
        <v>53600000</v>
      </c>
      <c r="H80" s="6">
        <v>0</v>
      </c>
      <c r="I80" s="6">
        <v>560891949</v>
      </c>
      <c r="J80" s="6">
        <v>560102255</v>
      </c>
      <c r="K80" s="21">
        <f t="shared" si="24"/>
        <v>0.99859207463860389</v>
      </c>
      <c r="L80" s="6">
        <v>559789228</v>
      </c>
      <c r="M80" s="21">
        <f t="shared" si="25"/>
        <v>0.99803398675633337</v>
      </c>
      <c r="N80" s="6">
        <v>557595181</v>
      </c>
      <c r="O80" s="21">
        <f t="shared" si="26"/>
        <v>0.9941222761248798</v>
      </c>
      <c r="P80" s="6">
        <v>557299633</v>
      </c>
      <c r="Q80" s="21">
        <f t="shared" si="27"/>
        <v>0.99359535110745545</v>
      </c>
    </row>
    <row r="81" spans="1:17" x14ac:dyDescent="0.25">
      <c r="A81" s="7">
        <v>31002010202</v>
      </c>
      <c r="B81" s="14" t="s">
        <v>107</v>
      </c>
      <c r="C81" s="6">
        <v>1075126220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1075126220</v>
      </c>
      <c r="J81" s="6">
        <v>1042711681</v>
      </c>
      <c r="K81" s="21">
        <f t="shared" si="24"/>
        <v>0.96985048043940369</v>
      </c>
      <c r="L81" s="6">
        <v>1042120753</v>
      </c>
      <c r="M81" s="21">
        <f t="shared" si="25"/>
        <v>0.96930084450921494</v>
      </c>
      <c r="N81" s="6">
        <v>31196548</v>
      </c>
      <c r="O81" s="21">
        <f t="shared" si="26"/>
        <v>2.9016637693014314E-2</v>
      </c>
      <c r="P81" s="6">
        <v>12535160</v>
      </c>
      <c r="Q81" s="21">
        <f t="shared" si="27"/>
        <v>1.1659244995438769E-2</v>
      </c>
    </row>
    <row r="82" spans="1:17" x14ac:dyDescent="0.25">
      <c r="A82" s="7">
        <v>31002010203</v>
      </c>
      <c r="B82" s="14" t="s">
        <v>108</v>
      </c>
      <c r="C82" s="6">
        <v>546591150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546591150</v>
      </c>
      <c r="J82" s="6">
        <v>30444525</v>
      </c>
      <c r="K82" s="21">
        <f t="shared" si="24"/>
        <v>5.5698898527720399E-2</v>
      </c>
      <c r="L82" s="6">
        <v>29965134</v>
      </c>
      <c r="M82" s="21">
        <f t="shared" si="25"/>
        <v>5.4821842614905129E-2</v>
      </c>
      <c r="N82" s="6">
        <v>16498777</v>
      </c>
      <c r="O82" s="21">
        <f t="shared" si="26"/>
        <v>3.0184859377982976E-2</v>
      </c>
      <c r="P82" s="6">
        <v>7161057</v>
      </c>
      <c r="Q82" s="21">
        <f t="shared" si="27"/>
        <v>1.310130432957065E-2</v>
      </c>
    </row>
    <row r="83" spans="1:17" x14ac:dyDescent="0.25">
      <c r="A83" s="7">
        <v>31002010204</v>
      </c>
      <c r="B83" s="14" t="s">
        <v>109</v>
      </c>
      <c r="C83" s="6">
        <v>837164818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837164818</v>
      </c>
      <c r="J83" s="6">
        <v>176978439</v>
      </c>
      <c r="K83" s="21">
        <f t="shared" si="24"/>
        <v>0.21140214590336498</v>
      </c>
      <c r="L83" s="6">
        <v>176435308</v>
      </c>
      <c r="M83" s="21">
        <f t="shared" si="25"/>
        <v>0.21075337162580093</v>
      </c>
      <c r="N83" s="6">
        <v>173443911</v>
      </c>
      <c r="O83" s="21">
        <f t="shared" si="26"/>
        <v>0.20718012423689788</v>
      </c>
      <c r="P83" s="6">
        <v>169333842</v>
      </c>
      <c r="Q83" s="21">
        <f t="shared" si="27"/>
        <v>0.20227061429139034</v>
      </c>
    </row>
    <row r="84" spans="1:17" x14ac:dyDescent="0.25">
      <c r="A84" s="7">
        <v>31002010205</v>
      </c>
      <c r="B84" s="14" t="s">
        <v>132</v>
      </c>
      <c r="C84" s="6">
        <v>8157656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8157656</v>
      </c>
      <c r="J84" s="6">
        <v>108293</v>
      </c>
      <c r="K84" s="21">
        <f t="shared" si="24"/>
        <v>1.3275014293321513E-2</v>
      </c>
      <c r="L84" s="6">
        <v>108293</v>
      </c>
      <c r="M84" s="21">
        <f t="shared" si="25"/>
        <v>1.3275014293321513E-2</v>
      </c>
      <c r="N84" s="6">
        <v>108293</v>
      </c>
      <c r="O84" s="21">
        <f t="shared" si="26"/>
        <v>1.3275014293321513E-2</v>
      </c>
      <c r="P84" s="6">
        <v>108293</v>
      </c>
      <c r="Q84" s="21">
        <f t="shared" si="27"/>
        <v>1.3275014293321513E-2</v>
      </c>
    </row>
    <row r="85" spans="1:17" x14ac:dyDescent="0.25">
      <c r="A85" s="7">
        <v>31002010206</v>
      </c>
      <c r="B85" s="14" t="s">
        <v>133</v>
      </c>
      <c r="C85" s="6">
        <v>335531701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335531701</v>
      </c>
      <c r="J85" s="6">
        <v>322870579</v>
      </c>
      <c r="K85" s="21">
        <f t="shared" si="24"/>
        <v>0.96226549693437169</v>
      </c>
      <c r="L85" s="6">
        <v>313102787</v>
      </c>
      <c r="M85" s="21">
        <f t="shared" si="25"/>
        <v>0.93315411350655064</v>
      </c>
      <c r="N85" s="6">
        <v>311975126</v>
      </c>
      <c r="O85" s="21">
        <f t="shared" si="26"/>
        <v>0.9297932954478122</v>
      </c>
      <c r="P85" s="6">
        <v>310818319</v>
      </c>
      <c r="Q85" s="21">
        <f t="shared" si="27"/>
        <v>0.92634561227345846</v>
      </c>
    </row>
    <row r="86" spans="1:17" x14ac:dyDescent="0.25">
      <c r="A86" s="7">
        <v>31002010207</v>
      </c>
      <c r="B86" s="14" t="s">
        <v>134</v>
      </c>
      <c r="C86" s="6">
        <v>63910920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63910920</v>
      </c>
      <c r="J86" s="6">
        <v>63147716</v>
      </c>
      <c r="K86" s="21">
        <f t="shared" si="24"/>
        <v>0.98805831616881745</v>
      </c>
      <c r="L86" s="6">
        <v>63047907</v>
      </c>
      <c r="M86" s="21">
        <f t="shared" si="25"/>
        <v>0.98649662686752126</v>
      </c>
      <c r="N86" s="6">
        <v>61283876</v>
      </c>
      <c r="O86" s="21">
        <f t="shared" si="26"/>
        <v>0.95889522479100597</v>
      </c>
      <c r="P86" s="6">
        <v>59576643</v>
      </c>
      <c r="Q86" s="21">
        <f t="shared" si="27"/>
        <v>0.93218252843176097</v>
      </c>
    </row>
    <row r="87" spans="1:17" x14ac:dyDescent="0.25">
      <c r="A87" s="7">
        <v>31002010208</v>
      </c>
      <c r="B87" s="14" t="s">
        <v>127</v>
      </c>
      <c r="C87" s="6">
        <v>6342882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6342882</v>
      </c>
      <c r="J87" s="6">
        <v>0</v>
      </c>
      <c r="K87" s="21">
        <f t="shared" si="24"/>
        <v>0</v>
      </c>
      <c r="L87" s="6">
        <v>0</v>
      </c>
      <c r="M87" s="21">
        <f t="shared" si="25"/>
        <v>0</v>
      </c>
      <c r="N87" s="6">
        <v>0</v>
      </c>
      <c r="O87" s="21">
        <f t="shared" si="26"/>
        <v>0</v>
      </c>
      <c r="P87" s="6">
        <v>0</v>
      </c>
      <c r="Q87" s="21">
        <f t="shared" si="27"/>
        <v>0</v>
      </c>
    </row>
    <row r="88" spans="1:17" x14ac:dyDescent="0.25">
      <c r="A88" s="7">
        <v>31002010209</v>
      </c>
      <c r="B88" s="14" t="s">
        <v>135</v>
      </c>
      <c r="C88" s="6">
        <v>16342882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16342882</v>
      </c>
      <c r="J88" s="6">
        <v>6956091</v>
      </c>
      <c r="K88" s="21">
        <f t="shared" si="24"/>
        <v>0.42563429143036091</v>
      </c>
      <c r="L88" s="6">
        <v>6499648</v>
      </c>
      <c r="M88" s="21">
        <f t="shared" si="25"/>
        <v>0.39770512936457597</v>
      </c>
      <c r="N88" s="6">
        <v>6499648</v>
      </c>
      <c r="O88" s="21">
        <f t="shared" si="26"/>
        <v>0.39770512936457597</v>
      </c>
      <c r="P88" s="6">
        <v>6499648</v>
      </c>
      <c r="Q88" s="21">
        <f t="shared" si="27"/>
        <v>0.39770512936457597</v>
      </c>
    </row>
    <row r="89" spans="1:17" x14ac:dyDescent="0.25">
      <c r="A89" s="7">
        <v>31002010210</v>
      </c>
      <c r="B89" s="14" t="s">
        <v>112</v>
      </c>
      <c r="C89" s="6">
        <v>1119170797</v>
      </c>
      <c r="D89" s="6">
        <v>0</v>
      </c>
      <c r="E89" s="6">
        <v>0</v>
      </c>
      <c r="F89" s="6">
        <v>0</v>
      </c>
      <c r="G89" s="6">
        <v>0</v>
      </c>
      <c r="H89" s="6">
        <v>46500000</v>
      </c>
      <c r="I89" s="6">
        <v>1072670797</v>
      </c>
      <c r="J89" s="6">
        <v>990184462</v>
      </c>
      <c r="K89" s="21">
        <f t="shared" si="24"/>
        <v>0.92310191045501166</v>
      </c>
      <c r="L89" s="6">
        <v>989860114</v>
      </c>
      <c r="M89" s="21">
        <f t="shared" si="25"/>
        <v>0.92279953623087219</v>
      </c>
      <c r="N89" s="6">
        <v>966897141</v>
      </c>
      <c r="O89" s="21">
        <f t="shared" si="26"/>
        <v>0.90139224793308137</v>
      </c>
      <c r="P89" s="6">
        <v>957304425</v>
      </c>
      <c r="Q89" s="21">
        <f t="shared" si="27"/>
        <v>0.89244941474807393</v>
      </c>
    </row>
    <row r="90" spans="1:17" x14ac:dyDescent="0.25">
      <c r="A90" s="7">
        <v>31002010211</v>
      </c>
      <c r="B90" s="14" t="s">
        <v>113</v>
      </c>
      <c r="C90" s="6">
        <v>134300489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134300489</v>
      </c>
      <c r="J90" s="6">
        <v>115310138</v>
      </c>
      <c r="K90" s="21">
        <f t="shared" si="24"/>
        <v>0.85859805022750135</v>
      </c>
      <c r="L90" s="6">
        <v>115271441</v>
      </c>
      <c r="M90" s="21">
        <f t="shared" si="25"/>
        <v>0.85830991278073454</v>
      </c>
      <c r="N90" s="6">
        <v>113131361</v>
      </c>
      <c r="O90" s="21">
        <f t="shared" si="26"/>
        <v>0.84237490006458582</v>
      </c>
      <c r="P90" s="6">
        <v>111619869</v>
      </c>
      <c r="Q90" s="21">
        <f t="shared" si="27"/>
        <v>0.83112034685145486</v>
      </c>
    </row>
    <row r="91" spans="1:17" s="28" customFormat="1" x14ac:dyDescent="0.25">
      <c r="A91" s="24">
        <v>310020103</v>
      </c>
      <c r="B91" s="25" t="s">
        <v>114</v>
      </c>
      <c r="C91" s="26">
        <f>+C92+C93+C94+C95+C96</f>
        <v>3223626816</v>
      </c>
      <c r="D91" s="26">
        <f t="shared" ref="D91:F91" si="29">+D92+D93+D94+D95+D96</f>
        <v>0</v>
      </c>
      <c r="E91" s="26">
        <f t="shared" si="29"/>
        <v>0</v>
      </c>
      <c r="F91" s="26">
        <f t="shared" si="29"/>
        <v>0</v>
      </c>
      <c r="G91" s="26">
        <v>24000000</v>
      </c>
      <c r="H91" s="26">
        <v>0</v>
      </c>
      <c r="I91" s="26">
        <v>3247626816</v>
      </c>
      <c r="J91" s="26">
        <v>2633579071</v>
      </c>
      <c r="K91" s="27">
        <f t="shared" si="24"/>
        <v>0.81092416715652593</v>
      </c>
      <c r="L91" s="26">
        <v>2633579071</v>
      </c>
      <c r="M91" s="27">
        <f t="shared" si="25"/>
        <v>0.81092416715652593</v>
      </c>
      <c r="N91" s="26">
        <v>2602812456</v>
      </c>
      <c r="O91" s="27">
        <f t="shared" si="26"/>
        <v>0.80145059868849167</v>
      </c>
      <c r="P91" s="26">
        <v>2384604005</v>
      </c>
      <c r="Q91" s="27">
        <f t="shared" si="27"/>
        <v>0.73426047391031268</v>
      </c>
    </row>
    <row r="92" spans="1:17" x14ac:dyDescent="0.25">
      <c r="A92" s="7">
        <v>31002010301</v>
      </c>
      <c r="B92" s="14" t="s">
        <v>115</v>
      </c>
      <c r="C92" s="6">
        <v>1380471324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1380471324</v>
      </c>
      <c r="J92" s="6">
        <v>1207609202</v>
      </c>
      <c r="K92" s="21">
        <f t="shared" si="24"/>
        <v>0.87478036016052729</v>
      </c>
      <c r="L92" s="6">
        <v>1207609202</v>
      </c>
      <c r="M92" s="21">
        <f t="shared" si="25"/>
        <v>0.87478036016052729</v>
      </c>
      <c r="N92" s="6">
        <v>1207609202</v>
      </c>
      <c r="O92" s="21">
        <f t="shared" si="26"/>
        <v>0.87478036016052729</v>
      </c>
      <c r="P92" s="6">
        <v>1095235509</v>
      </c>
      <c r="Q92" s="21">
        <f t="shared" si="27"/>
        <v>0.79337794995008526</v>
      </c>
    </row>
    <row r="93" spans="1:17" x14ac:dyDescent="0.25">
      <c r="A93" s="7">
        <v>31002010302</v>
      </c>
      <c r="B93" s="14" t="s">
        <v>116</v>
      </c>
      <c r="C93" s="6">
        <v>977833440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977833440</v>
      </c>
      <c r="J93" s="6">
        <v>637214983</v>
      </c>
      <c r="K93" s="21">
        <f t="shared" si="24"/>
        <v>0.6516600444754681</v>
      </c>
      <c r="L93" s="6">
        <v>637214983</v>
      </c>
      <c r="M93" s="21">
        <f t="shared" si="25"/>
        <v>0.6516600444754681</v>
      </c>
      <c r="N93" s="6">
        <v>606448368</v>
      </c>
      <c r="O93" s="21">
        <f t="shared" si="26"/>
        <v>0.62019597938888238</v>
      </c>
      <c r="P93" s="6">
        <v>566472940</v>
      </c>
      <c r="Q93" s="21">
        <f t="shared" si="27"/>
        <v>0.57931434621421829</v>
      </c>
    </row>
    <row r="94" spans="1:17" x14ac:dyDescent="0.25">
      <c r="A94" s="7">
        <v>31002010303</v>
      </c>
      <c r="B94" s="14" t="s">
        <v>117</v>
      </c>
      <c r="C94" s="6">
        <v>60049068</v>
      </c>
      <c r="D94" s="6">
        <v>0</v>
      </c>
      <c r="E94" s="6">
        <v>0</v>
      </c>
      <c r="F94" s="6">
        <v>0</v>
      </c>
      <c r="G94" s="6">
        <v>24000000</v>
      </c>
      <c r="H94" s="6">
        <v>0</v>
      </c>
      <c r="I94" s="6">
        <v>84049068</v>
      </c>
      <c r="J94" s="6">
        <v>78485237</v>
      </c>
      <c r="K94" s="21">
        <f t="shared" si="24"/>
        <v>0.93380258541355865</v>
      </c>
      <c r="L94" s="6">
        <v>78485237</v>
      </c>
      <c r="M94" s="21">
        <f t="shared" si="25"/>
        <v>0.93380258541355865</v>
      </c>
      <c r="N94" s="6">
        <v>78485237</v>
      </c>
      <c r="O94" s="21">
        <f t="shared" si="26"/>
        <v>0.93380258541355865</v>
      </c>
      <c r="P94" s="6">
        <v>78156021</v>
      </c>
      <c r="Q94" s="21">
        <f t="shared" si="27"/>
        <v>0.92988563537670643</v>
      </c>
    </row>
    <row r="95" spans="1:17" x14ac:dyDescent="0.25">
      <c r="A95" s="7">
        <v>31002010304</v>
      </c>
      <c r="B95" s="14" t="s">
        <v>118</v>
      </c>
      <c r="C95" s="6">
        <v>460156128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460156128</v>
      </c>
      <c r="J95" s="6">
        <v>405878267</v>
      </c>
      <c r="K95" s="21">
        <f t="shared" si="24"/>
        <v>0.88204468505958922</v>
      </c>
      <c r="L95" s="6">
        <v>405878267</v>
      </c>
      <c r="M95" s="21">
        <f t="shared" si="25"/>
        <v>0.88204468505958922</v>
      </c>
      <c r="N95" s="6">
        <v>405878267</v>
      </c>
      <c r="O95" s="21">
        <f t="shared" si="26"/>
        <v>0.88204468505958922</v>
      </c>
      <c r="P95" s="6">
        <v>368429966</v>
      </c>
      <c r="Q95" s="21">
        <f t="shared" si="27"/>
        <v>0.80066295672585286</v>
      </c>
    </row>
    <row r="96" spans="1:17" x14ac:dyDescent="0.25">
      <c r="A96" s="7">
        <v>31002010305</v>
      </c>
      <c r="B96" s="14" t="s">
        <v>119</v>
      </c>
      <c r="C96" s="6">
        <v>345116856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345116856</v>
      </c>
      <c r="J96" s="6">
        <v>304391382</v>
      </c>
      <c r="K96" s="21">
        <f t="shared" si="24"/>
        <v>0.88199511761894356</v>
      </c>
      <c r="L96" s="6">
        <v>304391382</v>
      </c>
      <c r="M96" s="21">
        <f t="shared" si="25"/>
        <v>0.88199511761894356</v>
      </c>
      <c r="N96" s="6">
        <v>304391382</v>
      </c>
      <c r="O96" s="21">
        <f t="shared" si="26"/>
        <v>0.88199511761894356</v>
      </c>
      <c r="P96" s="6">
        <v>276309569</v>
      </c>
      <c r="Q96" s="21">
        <f t="shared" si="27"/>
        <v>0.80062611893984104</v>
      </c>
    </row>
    <row r="97" spans="1:19" s="28" customFormat="1" hidden="1" x14ac:dyDescent="0.25">
      <c r="A97" s="24">
        <v>3100202</v>
      </c>
      <c r="B97" s="25" t="s">
        <v>136</v>
      </c>
      <c r="C97" s="26">
        <f>+C98+C100+C105</f>
        <v>0</v>
      </c>
      <c r="D97" s="26">
        <v>0</v>
      </c>
      <c r="E97" s="26">
        <f t="shared" ref="E97:F97" si="30">+E98+E100+E105</f>
        <v>0</v>
      </c>
      <c r="F97" s="26">
        <f t="shared" si="30"/>
        <v>0</v>
      </c>
      <c r="G97" s="26">
        <v>0</v>
      </c>
      <c r="H97" s="26">
        <v>0</v>
      </c>
      <c r="I97" s="26">
        <v>0</v>
      </c>
      <c r="J97" s="26">
        <v>0</v>
      </c>
      <c r="K97" s="27" t="e">
        <f t="shared" si="24"/>
        <v>#DIV/0!</v>
      </c>
      <c r="L97" s="26">
        <v>0</v>
      </c>
      <c r="M97" s="27" t="e">
        <f t="shared" si="25"/>
        <v>#DIV/0!</v>
      </c>
      <c r="N97" s="26">
        <v>0</v>
      </c>
      <c r="O97" s="27" t="e">
        <f t="shared" si="26"/>
        <v>#DIV/0!</v>
      </c>
      <c r="P97" s="26">
        <v>0</v>
      </c>
      <c r="Q97" s="27" t="e">
        <f t="shared" si="27"/>
        <v>#DIV/0!</v>
      </c>
    </row>
    <row r="98" spans="1:19" s="28" customFormat="1" hidden="1" x14ac:dyDescent="0.25">
      <c r="A98" s="24">
        <v>310020201</v>
      </c>
      <c r="B98" s="25" t="s">
        <v>122</v>
      </c>
      <c r="C98" s="26">
        <f>+C99</f>
        <v>0</v>
      </c>
      <c r="D98" s="26">
        <v>0</v>
      </c>
      <c r="E98" s="26">
        <f t="shared" ref="E98:F98" si="31">+E99</f>
        <v>0</v>
      </c>
      <c r="F98" s="26">
        <f t="shared" si="31"/>
        <v>0</v>
      </c>
      <c r="G98" s="26">
        <v>0</v>
      </c>
      <c r="H98" s="26">
        <v>0</v>
      </c>
      <c r="I98" s="26">
        <v>0</v>
      </c>
      <c r="J98" s="26">
        <v>0</v>
      </c>
      <c r="K98" s="27" t="e">
        <f t="shared" si="24"/>
        <v>#DIV/0!</v>
      </c>
      <c r="L98" s="26">
        <v>0</v>
      </c>
      <c r="M98" s="27" t="e">
        <f t="shared" si="25"/>
        <v>#DIV/0!</v>
      </c>
      <c r="N98" s="26">
        <v>0</v>
      </c>
      <c r="O98" s="27" t="e">
        <f t="shared" si="26"/>
        <v>#DIV/0!</v>
      </c>
      <c r="P98" s="26">
        <v>0</v>
      </c>
      <c r="Q98" s="27" t="e">
        <f t="shared" si="27"/>
        <v>#DIV/0!</v>
      </c>
    </row>
    <row r="99" spans="1:19" hidden="1" x14ac:dyDescent="0.25">
      <c r="A99" s="7">
        <v>31002020101</v>
      </c>
      <c r="B99" s="14" t="s">
        <v>99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21" t="e">
        <f t="shared" si="24"/>
        <v>#DIV/0!</v>
      </c>
      <c r="L99" s="6">
        <v>0</v>
      </c>
      <c r="M99" s="21" t="e">
        <f t="shared" si="25"/>
        <v>#DIV/0!</v>
      </c>
      <c r="N99" s="6">
        <v>0</v>
      </c>
      <c r="O99" s="21" t="e">
        <f t="shared" si="26"/>
        <v>#DIV/0!</v>
      </c>
      <c r="P99" s="6">
        <v>0</v>
      </c>
      <c r="Q99" s="21" t="e">
        <f t="shared" si="27"/>
        <v>#DIV/0!</v>
      </c>
    </row>
    <row r="100" spans="1:19" s="28" customFormat="1" hidden="1" x14ac:dyDescent="0.25">
      <c r="A100" s="24">
        <v>310020202</v>
      </c>
      <c r="B100" s="25" t="s">
        <v>105</v>
      </c>
      <c r="C100" s="26">
        <f>+C101+C102+C103+C104</f>
        <v>0</v>
      </c>
      <c r="D100" s="26">
        <v>0</v>
      </c>
      <c r="E100" s="26">
        <f t="shared" ref="E100:F100" si="32">+E101+E102+E103+E104</f>
        <v>0</v>
      </c>
      <c r="F100" s="26">
        <f t="shared" si="32"/>
        <v>0</v>
      </c>
      <c r="G100" s="26">
        <v>0</v>
      </c>
      <c r="H100" s="26">
        <v>0</v>
      </c>
      <c r="I100" s="26">
        <v>0</v>
      </c>
      <c r="J100" s="26">
        <v>0</v>
      </c>
      <c r="K100" s="27" t="e">
        <f t="shared" si="24"/>
        <v>#DIV/0!</v>
      </c>
      <c r="L100" s="26">
        <v>0</v>
      </c>
      <c r="M100" s="27" t="e">
        <f t="shared" si="25"/>
        <v>#DIV/0!</v>
      </c>
      <c r="N100" s="26">
        <v>0</v>
      </c>
      <c r="O100" s="27" t="e">
        <f t="shared" si="26"/>
        <v>#DIV/0!</v>
      </c>
      <c r="P100" s="26">
        <v>0</v>
      </c>
      <c r="Q100" s="27" t="e">
        <f t="shared" si="27"/>
        <v>#DIV/0!</v>
      </c>
    </row>
    <row r="101" spans="1:19" hidden="1" x14ac:dyDescent="0.25">
      <c r="A101" s="7">
        <v>31002020201</v>
      </c>
      <c r="B101" s="14" t="s">
        <v>137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21" t="e">
        <f t="shared" si="24"/>
        <v>#DIV/0!</v>
      </c>
      <c r="L101" s="6">
        <v>0</v>
      </c>
      <c r="M101" s="21" t="e">
        <f t="shared" si="25"/>
        <v>#DIV/0!</v>
      </c>
      <c r="N101" s="6">
        <v>0</v>
      </c>
      <c r="O101" s="21" t="e">
        <f t="shared" si="26"/>
        <v>#DIV/0!</v>
      </c>
      <c r="P101" s="6">
        <v>0</v>
      </c>
      <c r="Q101" s="21" t="e">
        <f t="shared" si="27"/>
        <v>#DIV/0!</v>
      </c>
    </row>
    <row r="102" spans="1:19" hidden="1" x14ac:dyDescent="0.25">
      <c r="A102" s="7">
        <v>31002020202</v>
      </c>
      <c r="B102" s="14" t="s">
        <v>112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21" t="e">
        <f t="shared" si="24"/>
        <v>#DIV/0!</v>
      </c>
      <c r="L102" s="6">
        <v>0</v>
      </c>
      <c r="M102" s="21" t="e">
        <f t="shared" si="25"/>
        <v>#DIV/0!</v>
      </c>
      <c r="N102" s="6">
        <v>0</v>
      </c>
      <c r="O102" s="21" t="e">
        <f t="shared" si="26"/>
        <v>#DIV/0!</v>
      </c>
      <c r="P102" s="6">
        <v>0</v>
      </c>
      <c r="Q102" s="21" t="e">
        <f t="shared" si="27"/>
        <v>#DIV/0!</v>
      </c>
    </row>
    <row r="103" spans="1:19" hidden="1" x14ac:dyDescent="0.25">
      <c r="A103" s="7">
        <v>31002020203</v>
      </c>
      <c r="B103" s="14" t="s">
        <v>113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21" t="e">
        <f t="shared" si="24"/>
        <v>#DIV/0!</v>
      </c>
      <c r="L103" s="6">
        <v>0</v>
      </c>
      <c r="M103" s="21" t="e">
        <f t="shared" si="25"/>
        <v>#DIV/0!</v>
      </c>
      <c r="N103" s="6">
        <v>0</v>
      </c>
      <c r="O103" s="21" t="e">
        <f t="shared" si="26"/>
        <v>#DIV/0!</v>
      </c>
      <c r="P103" s="6">
        <v>0</v>
      </c>
      <c r="Q103" s="21" t="e">
        <f t="shared" si="27"/>
        <v>#DIV/0!</v>
      </c>
    </row>
    <row r="104" spans="1:19" hidden="1" x14ac:dyDescent="0.25">
      <c r="A104" s="7">
        <v>31002020204</v>
      </c>
      <c r="B104" s="14" t="s">
        <v>109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21" t="e">
        <f t="shared" si="24"/>
        <v>#DIV/0!</v>
      </c>
      <c r="L104" s="6">
        <v>0</v>
      </c>
      <c r="M104" s="21" t="e">
        <f t="shared" si="25"/>
        <v>#DIV/0!</v>
      </c>
      <c r="N104" s="6">
        <v>0</v>
      </c>
      <c r="O104" s="21" t="e">
        <f t="shared" si="26"/>
        <v>#DIV/0!</v>
      </c>
      <c r="P104" s="6">
        <v>0</v>
      </c>
      <c r="Q104" s="21" t="e">
        <f t="shared" si="27"/>
        <v>#DIV/0!</v>
      </c>
    </row>
    <row r="105" spans="1:19" s="28" customFormat="1" hidden="1" x14ac:dyDescent="0.25">
      <c r="A105" s="24">
        <v>310020203</v>
      </c>
      <c r="B105" s="25" t="s">
        <v>114</v>
      </c>
      <c r="C105" s="26">
        <f>+C106+C107+C108+C109+C110</f>
        <v>0</v>
      </c>
      <c r="D105" s="26">
        <v>0</v>
      </c>
      <c r="E105" s="26">
        <f t="shared" ref="E105:F105" si="33">+E106+E107+E108+E109+E110</f>
        <v>0</v>
      </c>
      <c r="F105" s="26">
        <f t="shared" si="33"/>
        <v>0</v>
      </c>
      <c r="G105" s="26">
        <v>0</v>
      </c>
      <c r="H105" s="26">
        <v>0</v>
      </c>
      <c r="I105" s="26">
        <v>0</v>
      </c>
      <c r="J105" s="26">
        <v>0</v>
      </c>
      <c r="K105" s="27" t="e">
        <f t="shared" si="24"/>
        <v>#DIV/0!</v>
      </c>
      <c r="L105" s="26">
        <v>0</v>
      </c>
      <c r="M105" s="27" t="e">
        <f t="shared" si="25"/>
        <v>#DIV/0!</v>
      </c>
      <c r="N105" s="26">
        <v>0</v>
      </c>
      <c r="O105" s="27" t="e">
        <f t="shared" si="26"/>
        <v>#DIV/0!</v>
      </c>
      <c r="P105" s="26">
        <v>0</v>
      </c>
      <c r="Q105" s="27" t="e">
        <f t="shared" si="27"/>
        <v>#DIV/0!</v>
      </c>
    </row>
    <row r="106" spans="1:19" hidden="1" x14ac:dyDescent="0.25">
      <c r="A106" s="7">
        <v>31002020301</v>
      </c>
      <c r="B106" s="14" t="s">
        <v>115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21" t="e">
        <f t="shared" si="24"/>
        <v>#DIV/0!</v>
      </c>
      <c r="L106" s="6">
        <v>0</v>
      </c>
      <c r="M106" s="21" t="e">
        <f t="shared" si="25"/>
        <v>#DIV/0!</v>
      </c>
      <c r="N106" s="6">
        <v>0</v>
      </c>
      <c r="O106" s="21" t="e">
        <f t="shared" si="26"/>
        <v>#DIV/0!</v>
      </c>
      <c r="P106" s="6">
        <v>0</v>
      </c>
      <c r="Q106" s="21" t="e">
        <f t="shared" si="27"/>
        <v>#DIV/0!</v>
      </c>
    </row>
    <row r="107" spans="1:19" hidden="1" x14ac:dyDescent="0.25">
      <c r="A107" s="7">
        <v>31002020302</v>
      </c>
      <c r="B107" s="14" t="s">
        <v>116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21" t="e">
        <f t="shared" si="24"/>
        <v>#DIV/0!</v>
      </c>
      <c r="L107" s="6">
        <v>0</v>
      </c>
      <c r="M107" s="21" t="e">
        <f t="shared" si="25"/>
        <v>#DIV/0!</v>
      </c>
      <c r="N107" s="6">
        <v>0</v>
      </c>
      <c r="O107" s="21" t="e">
        <f t="shared" si="26"/>
        <v>#DIV/0!</v>
      </c>
      <c r="P107" s="6">
        <v>0</v>
      </c>
      <c r="Q107" s="21" t="e">
        <f t="shared" si="27"/>
        <v>#DIV/0!</v>
      </c>
    </row>
    <row r="108" spans="1:19" hidden="1" x14ac:dyDescent="0.25">
      <c r="A108" s="7">
        <v>31002020303</v>
      </c>
      <c r="B108" s="14" t="s">
        <v>117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21" t="e">
        <f t="shared" si="24"/>
        <v>#DIV/0!</v>
      </c>
      <c r="L108" s="6">
        <v>0</v>
      </c>
      <c r="M108" s="21" t="e">
        <f t="shared" si="25"/>
        <v>#DIV/0!</v>
      </c>
      <c r="N108" s="6">
        <v>0</v>
      </c>
      <c r="O108" s="21" t="e">
        <f t="shared" si="26"/>
        <v>#DIV/0!</v>
      </c>
      <c r="P108" s="6">
        <v>0</v>
      </c>
      <c r="Q108" s="21" t="e">
        <f t="shared" si="27"/>
        <v>#DIV/0!</v>
      </c>
    </row>
    <row r="109" spans="1:19" hidden="1" x14ac:dyDescent="0.25">
      <c r="A109" s="7">
        <v>31002020304</v>
      </c>
      <c r="B109" s="14" t="s">
        <v>118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21" t="e">
        <f t="shared" si="24"/>
        <v>#DIV/0!</v>
      </c>
      <c r="L109" s="6">
        <v>0</v>
      </c>
      <c r="M109" s="21" t="e">
        <f t="shared" si="25"/>
        <v>#DIV/0!</v>
      </c>
      <c r="N109" s="6">
        <v>0</v>
      </c>
      <c r="O109" s="21" t="e">
        <f t="shared" si="26"/>
        <v>#DIV/0!</v>
      </c>
      <c r="P109" s="6">
        <v>0</v>
      </c>
      <c r="Q109" s="21" t="e">
        <f t="shared" si="27"/>
        <v>#DIV/0!</v>
      </c>
    </row>
    <row r="110" spans="1:19" hidden="1" x14ac:dyDescent="0.25">
      <c r="A110" s="7">
        <v>31002020305</v>
      </c>
      <c r="B110" s="14" t="s">
        <v>119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21" t="e">
        <f t="shared" si="24"/>
        <v>#DIV/0!</v>
      </c>
      <c r="L110" s="6">
        <v>0</v>
      </c>
      <c r="M110" s="21" t="e">
        <f t="shared" si="25"/>
        <v>#DIV/0!</v>
      </c>
      <c r="N110" s="6">
        <v>0</v>
      </c>
      <c r="O110" s="21" t="e">
        <f t="shared" si="26"/>
        <v>#DIV/0!</v>
      </c>
      <c r="P110" s="6">
        <v>0</v>
      </c>
      <c r="Q110" s="21" t="e">
        <f t="shared" si="27"/>
        <v>#DIV/0!</v>
      </c>
    </row>
    <row r="111" spans="1:19" s="28" customFormat="1" x14ac:dyDescent="0.25">
      <c r="A111" s="24">
        <v>3100203</v>
      </c>
      <c r="B111" s="25" t="s">
        <v>138</v>
      </c>
      <c r="C111" s="26">
        <f>+C112</f>
        <v>9180000000</v>
      </c>
      <c r="D111" s="26">
        <f t="shared" ref="D111:F111" si="34">+D112</f>
        <v>0</v>
      </c>
      <c r="E111" s="26">
        <f t="shared" si="34"/>
        <v>0</v>
      </c>
      <c r="F111" s="26">
        <f t="shared" si="34"/>
        <v>0</v>
      </c>
      <c r="G111" s="26">
        <v>3610500000</v>
      </c>
      <c r="H111" s="26">
        <v>0</v>
      </c>
      <c r="I111" s="26">
        <v>12790500000</v>
      </c>
      <c r="J111" s="26">
        <v>10902116000</v>
      </c>
      <c r="K111" s="27">
        <f t="shared" si="24"/>
        <v>0.85236042375200349</v>
      </c>
      <c r="L111" s="26">
        <v>10025528060</v>
      </c>
      <c r="M111" s="27">
        <f t="shared" si="25"/>
        <v>0.78382612564012355</v>
      </c>
      <c r="N111" s="26">
        <v>8411232611</v>
      </c>
      <c r="O111" s="27">
        <f t="shared" si="26"/>
        <v>0.65761562182870104</v>
      </c>
      <c r="P111" s="26">
        <v>7840285391</v>
      </c>
      <c r="Q111" s="27">
        <f t="shared" si="27"/>
        <v>0.61297724021734878</v>
      </c>
    </row>
    <row r="112" spans="1:19" s="28" customFormat="1" x14ac:dyDescent="0.25">
      <c r="A112" s="24">
        <v>310020301</v>
      </c>
      <c r="B112" s="25" t="s">
        <v>138</v>
      </c>
      <c r="C112" s="26">
        <f>+C113+C114+C115</f>
        <v>9180000000</v>
      </c>
      <c r="D112" s="26">
        <f t="shared" ref="D112:F112" si="35">+D113+D114+D115</f>
        <v>0</v>
      </c>
      <c r="E112" s="26">
        <f t="shared" si="35"/>
        <v>0</v>
      </c>
      <c r="F112" s="26">
        <f t="shared" si="35"/>
        <v>0</v>
      </c>
      <c r="G112" s="26">
        <v>3610500000</v>
      </c>
      <c r="H112" s="26">
        <v>0</v>
      </c>
      <c r="I112" s="26">
        <v>12790500000</v>
      </c>
      <c r="J112" s="26">
        <v>10902116000</v>
      </c>
      <c r="K112" s="27">
        <f t="shared" si="24"/>
        <v>0.85236042375200349</v>
      </c>
      <c r="L112" s="26">
        <v>10025528060</v>
      </c>
      <c r="M112" s="27">
        <f t="shared" si="25"/>
        <v>0.78382612564012355</v>
      </c>
      <c r="N112" s="26">
        <v>8411232611</v>
      </c>
      <c r="O112" s="27">
        <f t="shared" si="26"/>
        <v>0.65761562182870104</v>
      </c>
      <c r="P112" s="26">
        <v>7840285391</v>
      </c>
      <c r="Q112" s="27">
        <f t="shared" si="27"/>
        <v>0.61297724021734878</v>
      </c>
      <c r="R112" s="44"/>
      <c r="S112" s="45"/>
    </row>
    <row r="113" spans="1:19" x14ac:dyDescent="0.25">
      <c r="A113" s="7">
        <v>31002030101</v>
      </c>
      <c r="B113" s="14" t="s">
        <v>139</v>
      </c>
      <c r="C113" s="6">
        <v>3500000000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3500000000</v>
      </c>
      <c r="J113" s="6">
        <v>1751616000</v>
      </c>
      <c r="K113" s="21">
        <f t="shared" si="24"/>
        <v>0.50046171428571429</v>
      </c>
      <c r="L113" s="6">
        <v>931913162</v>
      </c>
      <c r="M113" s="21">
        <f t="shared" si="25"/>
        <v>0.26626090342857145</v>
      </c>
      <c r="N113" s="6">
        <v>755428235</v>
      </c>
      <c r="O113" s="21">
        <f t="shared" si="26"/>
        <v>0.21583663857142857</v>
      </c>
      <c r="P113" s="6">
        <v>747028235</v>
      </c>
      <c r="Q113" s="21">
        <f t="shared" si="27"/>
        <v>0.21343663857142858</v>
      </c>
      <c r="R113" s="46"/>
      <c r="S113" s="45"/>
    </row>
    <row r="114" spans="1:19" ht="30" x14ac:dyDescent="0.25">
      <c r="A114" s="7">
        <v>31002030102</v>
      </c>
      <c r="B114" s="14" t="s">
        <v>140</v>
      </c>
      <c r="C114" s="6">
        <v>5500000000</v>
      </c>
      <c r="D114" s="6">
        <v>0</v>
      </c>
      <c r="E114" s="6">
        <v>0</v>
      </c>
      <c r="F114" s="6">
        <v>0</v>
      </c>
      <c r="G114" s="6">
        <v>3610500000</v>
      </c>
      <c r="H114" s="6">
        <v>0</v>
      </c>
      <c r="I114" s="6">
        <v>9110500000</v>
      </c>
      <c r="J114" s="6">
        <v>9110500000</v>
      </c>
      <c r="K114" s="21">
        <f t="shared" si="24"/>
        <v>1</v>
      </c>
      <c r="L114" s="6">
        <v>9062258763</v>
      </c>
      <c r="M114" s="21">
        <f t="shared" si="25"/>
        <v>0.99470487492453763</v>
      </c>
      <c r="N114" s="6">
        <v>7624448241</v>
      </c>
      <c r="O114" s="21">
        <f t="shared" si="26"/>
        <v>0.83688581757312985</v>
      </c>
      <c r="P114" s="6">
        <v>7064093991</v>
      </c>
      <c r="Q114" s="21">
        <f t="shared" si="27"/>
        <v>0.77537939641073483</v>
      </c>
      <c r="R114" s="46"/>
      <c r="S114" s="45"/>
    </row>
    <row r="115" spans="1:19" x14ac:dyDescent="0.25">
      <c r="A115" s="7">
        <v>31002030103</v>
      </c>
      <c r="B115" s="14" t="s">
        <v>141</v>
      </c>
      <c r="C115" s="6">
        <v>180000000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180000000</v>
      </c>
      <c r="J115" s="6">
        <v>40000000</v>
      </c>
      <c r="K115" s="21">
        <f t="shared" si="24"/>
        <v>0.22222222222222221</v>
      </c>
      <c r="L115" s="6">
        <v>31356135</v>
      </c>
      <c r="M115" s="21">
        <f t="shared" si="25"/>
        <v>0.17420074999999999</v>
      </c>
      <c r="N115" s="6">
        <v>31356135</v>
      </c>
      <c r="O115" s="21">
        <f t="shared" si="26"/>
        <v>0.17420074999999999</v>
      </c>
      <c r="P115" s="6">
        <v>29163165</v>
      </c>
      <c r="Q115" s="21">
        <f t="shared" si="27"/>
        <v>0.16201758333333333</v>
      </c>
    </row>
    <row r="116" spans="1:19" s="28" customFormat="1" x14ac:dyDescent="0.25">
      <c r="A116" s="24">
        <v>322</v>
      </c>
      <c r="B116" s="25" t="s">
        <v>142</v>
      </c>
      <c r="C116" s="26">
        <f>+C117+C197</f>
        <v>30105676168</v>
      </c>
      <c r="D116" s="26">
        <f t="shared" ref="D116:F116" si="36">+D117+D197</f>
        <v>0</v>
      </c>
      <c r="E116" s="26">
        <f t="shared" si="36"/>
        <v>0</v>
      </c>
      <c r="F116" s="26">
        <f t="shared" si="36"/>
        <v>0</v>
      </c>
      <c r="G116" s="26">
        <v>805568897</v>
      </c>
      <c r="H116" s="26">
        <v>825568897</v>
      </c>
      <c r="I116" s="26">
        <v>30085676168</v>
      </c>
      <c r="J116" s="26">
        <v>22125295821</v>
      </c>
      <c r="K116" s="27">
        <f t="shared" si="24"/>
        <v>0.73540962474804228</v>
      </c>
      <c r="L116" s="26">
        <v>20692671771</v>
      </c>
      <c r="M116" s="27">
        <f t="shared" si="25"/>
        <v>0.68779148108392285</v>
      </c>
      <c r="N116" s="26">
        <v>15649346001.49</v>
      </c>
      <c r="O116" s="27">
        <f t="shared" si="26"/>
        <v>0.52015935803148405</v>
      </c>
      <c r="P116" s="26">
        <v>8406601642.3100004</v>
      </c>
      <c r="Q116" s="27">
        <f t="shared" si="27"/>
        <v>0.27942206102887945</v>
      </c>
    </row>
    <row r="117" spans="1:19" s="28" customFormat="1" x14ac:dyDescent="0.25">
      <c r="A117" s="24">
        <v>32201</v>
      </c>
      <c r="B117" s="25" t="s">
        <v>143</v>
      </c>
      <c r="C117" s="26">
        <f>+C118+C132+C144+C156+C163+C191</f>
        <v>29013377200</v>
      </c>
      <c r="D117" s="26">
        <f t="shared" ref="D117:F117" si="37">+D118+D132+D144+D156+D163+D191</f>
        <v>0</v>
      </c>
      <c r="E117" s="26">
        <f t="shared" si="37"/>
        <v>0</v>
      </c>
      <c r="F117" s="26">
        <f t="shared" si="37"/>
        <v>0</v>
      </c>
      <c r="G117" s="26">
        <v>805568897</v>
      </c>
      <c r="H117" s="26">
        <v>825568897</v>
      </c>
      <c r="I117" s="26">
        <v>28993377200</v>
      </c>
      <c r="J117" s="26">
        <v>22075984401</v>
      </c>
      <c r="K117" s="27">
        <f t="shared" si="24"/>
        <v>0.76141472753301742</v>
      </c>
      <c r="L117" s="26">
        <v>20643360351</v>
      </c>
      <c r="M117" s="27">
        <f t="shared" si="25"/>
        <v>0.71200261385900221</v>
      </c>
      <c r="N117" s="26">
        <v>15600037393.49</v>
      </c>
      <c r="O117" s="27">
        <f t="shared" si="26"/>
        <v>0.53805520087842684</v>
      </c>
      <c r="P117" s="26">
        <v>8357293894.3100004</v>
      </c>
      <c r="Q117" s="27">
        <f t="shared" si="27"/>
        <v>0.28824837605706727</v>
      </c>
    </row>
    <row r="118" spans="1:19" s="28" customFormat="1" x14ac:dyDescent="0.25">
      <c r="A118" s="24">
        <v>3220101</v>
      </c>
      <c r="B118" s="25" t="s">
        <v>144</v>
      </c>
      <c r="C118" s="26">
        <f>+C119</f>
        <v>1487100200</v>
      </c>
      <c r="D118" s="26">
        <f t="shared" ref="D118:F118" si="38">+D119</f>
        <v>0</v>
      </c>
      <c r="E118" s="26">
        <f t="shared" si="38"/>
        <v>0</v>
      </c>
      <c r="F118" s="26">
        <f t="shared" si="38"/>
        <v>0</v>
      </c>
      <c r="G118" s="26">
        <v>23930000</v>
      </c>
      <c r="H118" s="26">
        <v>113930000</v>
      </c>
      <c r="I118" s="26">
        <v>1397100200</v>
      </c>
      <c r="J118" s="26">
        <v>1133280358</v>
      </c>
      <c r="K118" s="27">
        <f t="shared" si="24"/>
        <v>0.81116612681037481</v>
      </c>
      <c r="L118" s="26">
        <v>1027071567</v>
      </c>
      <c r="M118" s="27">
        <f t="shared" si="25"/>
        <v>0.73514524369834033</v>
      </c>
      <c r="N118" s="26">
        <v>758077039</v>
      </c>
      <c r="O118" s="27">
        <f t="shared" si="26"/>
        <v>0.54260749443740686</v>
      </c>
      <c r="P118" s="26">
        <v>63452046</v>
      </c>
      <c r="Q118" s="27">
        <f t="shared" si="27"/>
        <v>4.5416961503548563E-2</v>
      </c>
    </row>
    <row r="119" spans="1:19" s="28" customFormat="1" x14ac:dyDescent="0.25">
      <c r="A119" s="24">
        <v>322010101</v>
      </c>
      <c r="B119" s="25" t="s">
        <v>145</v>
      </c>
      <c r="C119" s="26">
        <f>+C120+C121+C122+C123+C124+C125+C126+C127+C128+C129+C130+C131</f>
        <v>1487100200</v>
      </c>
      <c r="D119" s="26">
        <f t="shared" ref="D119:F119" si="39">+D120+D121+D122+D123+D124+D125+D126+D127+D128+D129+D130+D131</f>
        <v>0</v>
      </c>
      <c r="E119" s="26">
        <f t="shared" si="39"/>
        <v>0</v>
      </c>
      <c r="F119" s="26">
        <f t="shared" si="39"/>
        <v>0</v>
      </c>
      <c r="G119" s="26">
        <v>23930000</v>
      </c>
      <c r="H119" s="26">
        <v>113930000</v>
      </c>
      <c r="I119" s="26">
        <v>1397100200</v>
      </c>
      <c r="J119" s="26">
        <v>1133280358</v>
      </c>
      <c r="K119" s="27">
        <f t="shared" si="24"/>
        <v>0.81116612681037481</v>
      </c>
      <c r="L119" s="26">
        <v>1027071567</v>
      </c>
      <c r="M119" s="27">
        <f t="shared" si="25"/>
        <v>0.73514524369834033</v>
      </c>
      <c r="N119" s="26">
        <v>758077039</v>
      </c>
      <c r="O119" s="27">
        <f t="shared" si="26"/>
        <v>0.54260749443740686</v>
      </c>
      <c r="P119" s="26">
        <v>63452046</v>
      </c>
      <c r="Q119" s="27">
        <f t="shared" si="27"/>
        <v>4.5416961503548563E-2</v>
      </c>
    </row>
    <row r="120" spans="1:19" ht="30" x14ac:dyDescent="0.25">
      <c r="A120" s="7">
        <v>32201010101</v>
      </c>
      <c r="B120" s="14" t="s">
        <v>146</v>
      </c>
      <c r="C120" s="6">
        <v>210000000</v>
      </c>
      <c r="D120" s="6">
        <v>0</v>
      </c>
      <c r="E120" s="6">
        <v>0</v>
      </c>
      <c r="F120" s="6">
        <v>0</v>
      </c>
      <c r="G120" s="6">
        <v>14930000</v>
      </c>
      <c r="H120" s="6">
        <v>0</v>
      </c>
      <c r="I120" s="6">
        <v>224930000</v>
      </c>
      <c r="J120" s="6">
        <v>216226602</v>
      </c>
      <c r="K120" s="21">
        <f t="shared" si="24"/>
        <v>0.96130619303783404</v>
      </c>
      <c r="L120" s="6">
        <v>206038325</v>
      </c>
      <c r="M120" s="21">
        <f t="shared" si="25"/>
        <v>0.91601087004845949</v>
      </c>
      <c r="N120" s="6">
        <v>162402597</v>
      </c>
      <c r="O120" s="21">
        <f t="shared" si="26"/>
        <v>0.72201394656115236</v>
      </c>
      <c r="P120" s="6">
        <v>32621217</v>
      </c>
      <c r="Q120" s="21">
        <f t="shared" si="27"/>
        <v>0.14502830658427066</v>
      </c>
    </row>
    <row r="121" spans="1:19" x14ac:dyDescent="0.25">
      <c r="A121" s="7">
        <v>32201010102</v>
      </c>
      <c r="B121" s="14" t="s">
        <v>147</v>
      </c>
      <c r="C121" s="6">
        <v>1000000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1000000</v>
      </c>
      <c r="J121" s="6">
        <v>0</v>
      </c>
      <c r="K121" s="21">
        <f t="shared" si="24"/>
        <v>0</v>
      </c>
      <c r="L121" s="6">
        <v>0</v>
      </c>
      <c r="M121" s="21">
        <f t="shared" si="25"/>
        <v>0</v>
      </c>
      <c r="N121" s="6">
        <v>0</v>
      </c>
      <c r="O121" s="21">
        <f t="shared" si="26"/>
        <v>0</v>
      </c>
      <c r="P121" s="6">
        <v>0</v>
      </c>
      <c r="Q121" s="21">
        <f t="shared" si="27"/>
        <v>0</v>
      </c>
    </row>
    <row r="122" spans="1:19" x14ac:dyDescent="0.25">
      <c r="A122" s="7">
        <v>32201010103</v>
      </c>
      <c r="B122" s="14" t="s">
        <v>148</v>
      </c>
      <c r="C122" s="6">
        <v>100000000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100000000</v>
      </c>
      <c r="J122" s="6">
        <v>22100000</v>
      </c>
      <c r="K122" s="21">
        <f t="shared" si="24"/>
        <v>0.221</v>
      </c>
      <c r="L122" s="6">
        <v>22048081</v>
      </c>
      <c r="M122" s="21">
        <f t="shared" si="25"/>
        <v>0.22048081</v>
      </c>
      <c r="N122" s="6">
        <v>7100000</v>
      </c>
      <c r="O122" s="21">
        <f t="shared" si="26"/>
        <v>7.0999999999999994E-2</v>
      </c>
      <c r="P122" s="6">
        <v>500000</v>
      </c>
      <c r="Q122" s="21">
        <f t="shared" si="27"/>
        <v>5.0000000000000001E-3</v>
      </c>
    </row>
    <row r="123" spans="1:19" x14ac:dyDescent="0.25">
      <c r="A123" s="7">
        <v>32201010104</v>
      </c>
      <c r="B123" s="14" t="s">
        <v>149</v>
      </c>
      <c r="C123" s="6">
        <v>135400000</v>
      </c>
      <c r="D123" s="6">
        <v>0</v>
      </c>
      <c r="E123" s="6">
        <v>0</v>
      </c>
      <c r="F123" s="6">
        <v>0</v>
      </c>
      <c r="G123" s="6">
        <v>0</v>
      </c>
      <c r="H123" s="6">
        <v>113930000</v>
      </c>
      <c r="I123" s="6">
        <v>21470000</v>
      </c>
      <c r="J123" s="6">
        <v>0</v>
      </c>
      <c r="K123" s="21">
        <f t="shared" si="24"/>
        <v>0</v>
      </c>
      <c r="L123" s="6">
        <v>0</v>
      </c>
      <c r="M123" s="21">
        <f t="shared" si="25"/>
        <v>0</v>
      </c>
      <c r="N123" s="6">
        <v>0</v>
      </c>
      <c r="O123" s="21">
        <f t="shared" si="26"/>
        <v>0</v>
      </c>
      <c r="P123" s="6">
        <v>0</v>
      </c>
      <c r="Q123" s="21">
        <f t="shared" si="27"/>
        <v>0</v>
      </c>
    </row>
    <row r="124" spans="1:19" x14ac:dyDescent="0.25">
      <c r="A124" s="7">
        <v>32201010105</v>
      </c>
      <c r="B124" s="14" t="s">
        <v>150</v>
      </c>
      <c r="C124" s="6">
        <v>1500000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1500000</v>
      </c>
      <c r="J124" s="6">
        <v>567994</v>
      </c>
      <c r="K124" s="21">
        <f t="shared" si="24"/>
        <v>0.37866266666666665</v>
      </c>
      <c r="L124" s="6">
        <v>567994</v>
      </c>
      <c r="M124" s="21">
        <f t="shared" si="25"/>
        <v>0.37866266666666665</v>
      </c>
      <c r="N124" s="6">
        <v>567994</v>
      </c>
      <c r="O124" s="21">
        <f t="shared" si="26"/>
        <v>0.37866266666666665</v>
      </c>
      <c r="P124" s="6">
        <v>0</v>
      </c>
      <c r="Q124" s="21">
        <f t="shared" si="27"/>
        <v>0</v>
      </c>
    </row>
    <row r="125" spans="1:19" x14ac:dyDescent="0.25">
      <c r="A125" s="7">
        <v>32201010106</v>
      </c>
      <c r="B125" s="14" t="s">
        <v>151</v>
      </c>
      <c r="C125" s="6">
        <v>350000000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350000000</v>
      </c>
      <c r="J125" s="6">
        <v>325151294</v>
      </c>
      <c r="K125" s="21">
        <f t="shared" si="24"/>
        <v>0.92900369714285713</v>
      </c>
      <c r="L125" s="6">
        <v>293363425</v>
      </c>
      <c r="M125" s="21">
        <f t="shared" si="25"/>
        <v>0.83818121428571424</v>
      </c>
      <c r="N125" s="6">
        <v>171282125</v>
      </c>
      <c r="O125" s="21">
        <f t="shared" si="26"/>
        <v>0.48937750000000002</v>
      </c>
      <c r="P125" s="6">
        <v>21338729</v>
      </c>
      <c r="Q125" s="21">
        <f t="shared" si="27"/>
        <v>6.096779714285714E-2</v>
      </c>
    </row>
    <row r="126" spans="1:19" ht="30" x14ac:dyDescent="0.25">
      <c r="A126" s="7">
        <v>32201010107</v>
      </c>
      <c r="B126" s="14" t="s">
        <v>152</v>
      </c>
      <c r="C126" s="6">
        <v>1000000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1000000</v>
      </c>
      <c r="J126" s="6">
        <v>0</v>
      </c>
      <c r="K126" s="21">
        <f t="shared" si="24"/>
        <v>0</v>
      </c>
      <c r="L126" s="6">
        <v>0</v>
      </c>
      <c r="M126" s="21">
        <f t="shared" si="25"/>
        <v>0</v>
      </c>
      <c r="N126" s="6">
        <v>0</v>
      </c>
      <c r="O126" s="21">
        <f t="shared" si="26"/>
        <v>0</v>
      </c>
      <c r="P126" s="6">
        <v>0</v>
      </c>
      <c r="Q126" s="21">
        <f t="shared" si="27"/>
        <v>0</v>
      </c>
    </row>
    <row r="127" spans="1:19" ht="30" x14ac:dyDescent="0.25">
      <c r="A127" s="7">
        <v>32201010108</v>
      </c>
      <c r="B127" s="14" t="s">
        <v>153</v>
      </c>
      <c r="C127" s="6">
        <v>83737000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83737000</v>
      </c>
      <c r="J127" s="6">
        <v>0</v>
      </c>
      <c r="K127" s="21">
        <f t="shared" si="24"/>
        <v>0</v>
      </c>
      <c r="L127" s="6">
        <v>0</v>
      </c>
      <c r="M127" s="21">
        <f t="shared" si="25"/>
        <v>0</v>
      </c>
      <c r="N127" s="6">
        <v>0</v>
      </c>
      <c r="O127" s="21">
        <f t="shared" si="26"/>
        <v>0</v>
      </c>
      <c r="P127" s="6">
        <v>0</v>
      </c>
      <c r="Q127" s="21">
        <f t="shared" si="27"/>
        <v>0</v>
      </c>
    </row>
    <row r="128" spans="1:19" ht="30" x14ac:dyDescent="0.25">
      <c r="A128" s="7">
        <v>32201010109</v>
      </c>
      <c r="B128" s="14" t="s">
        <v>154</v>
      </c>
      <c r="C128" s="6">
        <v>77095200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77095200</v>
      </c>
      <c r="J128" s="6">
        <v>34972990</v>
      </c>
      <c r="K128" s="21">
        <f t="shared" si="24"/>
        <v>0.45363381896668015</v>
      </c>
      <c r="L128" s="6">
        <v>34972990</v>
      </c>
      <c r="M128" s="21">
        <f t="shared" si="25"/>
        <v>0.45363381896668015</v>
      </c>
      <c r="N128" s="6">
        <v>21972990</v>
      </c>
      <c r="O128" s="21">
        <f t="shared" si="26"/>
        <v>0.28501112909753135</v>
      </c>
      <c r="P128" s="6">
        <v>2500000</v>
      </c>
      <c r="Q128" s="21">
        <f t="shared" si="27"/>
        <v>3.2427440359451692E-2</v>
      </c>
    </row>
    <row r="129" spans="1:17" ht="30" x14ac:dyDescent="0.25">
      <c r="A129" s="7">
        <v>32201010110</v>
      </c>
      <c r="B129" s="14" t="s">
        <v>155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21" t="e">
        <f t="shared" si="24"/>
        <v>#DIV/0!</v>
      </c>
      <c r="L129" s="6">
        <v>0</v>
      </c>
      <c r="M129" s="21" t="e">
        <f t="shared" si="25"/>
        <v>#DIV/0!</v>
      </c>
      <c r="N129" s="6">
        <v>0</v>
      </c>
      <c r="O129" s="21" t="e">
        <f t="shared" si="26"/>
        <v>#DIV/0!</v>
      </c>
      <c r="P129" s="6">
        <v>0</v>
      </c>
      <c r="Q129" s="21" t="e">
        <f t="shared" si="27"/>
        <v>#DIV/0!</v>
      </c>
    </row>
    <row r="130" spans="1:17" x14ac:dyDescent="0.25">
      <c r="A130" s="7">
        <v>32201010111</v>
      </c>
      <c r="B130" s="14" t="s">
        <v>156</v>
      </c>
      <c r="C130" s="6">
        <v>300000000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300000000</v>
      </c>
      <c r="J130" s="6">
        <v>300000000</v>
      </c>
      <c r="K130" s="21">
        <f t="shared" si="24"/>
        <v>1</v>
      </c>
      <c r="L130" s="6">
        <v>269769600</v>
      </c>
      <c r="M130" s="21">
        <f t="shared" si="25"/>
        <v>0.89923200000000003</v>
      </c>
      <c r="N130" s="6">
        <v>223643673</v>
      </c>
      <c r="O130" s="21">
        <f t="shared" si="26"/>
        <v>0.74547890999999999</v>
      </c>
      <c r="P130" s="6">
        <v>0</v>
      </c>
      <c r="Q130" s="21">
        <f t="shared" si="27"/>
        <v>0</v>
      </c>
    </row>
    <row r="131" spans="1:17" x14ac:dyDescent="0.25">
      <c r="A131" s="7">
        <v>32201010112</v>
      </c>
      <c r="B131" s="14" t="s">
        <v>157</v>
      </c>
      <c r="C131" s="6">
        <v>227368000</v>
      </c>
      <c r="D131" s="6">
        <v>0</v>
      </c>
      <c r="E131" s="6">
        <v>0</v>
      </c>
      <c r="F131" s="6">
        <v>0</v>
      </c>
      <c r="G131" s="6">
        <v>9000000</v>
      </c>
      <c r="H131" s="6">
        <v>0</v>
      </c>
      <c r="I131" s="6">
        <v>236368000</v>
      </c>
      <c r="J131" s="6">
        <v>234261478</v>
      </c>
      <c r="K131" s="21">
        <f t="shared" si="24"/>
        <v>0.99108795606850331</v>
      </c>
      <c r="L131" s="6">
        <v>200311152</v>
      </c>
      <c r="M131" s="21">
        <f t="shared" si="25"/>
        <v>0.84745461314560344</v>
      </c>
      <c r="N131" s="6">
        <v>171107660</v>
      </c>
      <c r="O131" s="21">
        <f t="shared" si="26"/>
        <v>0.72390365870168549</v>
      </c>
      <c r="P131" s="6">
        <v>6492100</v>
      </c>
      <c r="Q131" s="21">
        <f t="shared" si="27"/>
        <v>2.7466069857171867E-2</v>
      </c>
    </row>
    <row r="132" spans="1:17" s="28" customFormat="1" x14ac:dyDescent="0.25">
      <c r="A132" s="24">
        <v>3220102</v>
      </c>
      <c r="B132" s="25" t="s">
        <v>158</v>
      </c>
      <c r="C132" s="26">
        <f>+C133</f>
        <v>81485000</v>
      </c>
      <c r="D132" s="26">
        <f t="shared" ref="D132:F132" si="40">+D133</f>
        <v>0</v>
      </c>
      <c r="E132" s="26">
        <f t="shared" si="40"/>
        <v>0</v>
      </c>
      <c r="F132" s="26">
        <f t="shared" si="40"/>
        <v>0</v>
      </c>
      <c r="G132" s="26">
        <v>82000000</v>
      </c>
      <c r="H132" s="26">
        <v>0</v>
      </c>
      <c r="I132" s="26">
        <v>163485000</v>
      </c>
      <c r="J132" s="26">
        <v>82500000</v>
      </c>
      <c r="K132" s="27">
        <f t="shared" si="24"/>
        <v>0.50463345261033121</v>
      </c>
      <c r="L132" s="26">
        <v>80545800</v>
      </c>
      <c r="M132" s="27">
        <f t="shared" si="25"/>
        <v>0.49268006239104506</v>
      </c>
      <c r="N132" s="26">
        <v>80545800</v>
      </c>
      <c r="O132" s="27">
        <f t="shared" si="26"/>
        <v>0.49268006239104506</v>
      </c>
      <c r="P132" s="26">
        <v>500000</v>
      </c>
      <c r="Q132" s="27">
        <f t="shared" si="27"/>
        <v>3.0583845612747345E-3</v>
      </c>
    </row>
    <row r="133" spans="1:17" s="28" customFormat="1" x14ac:dyDescent="0.25">
      <c r="A133" s="24">
        <v>322010201</v>
      </c>
      <c r="B133" s="25" t="s">
        <v>159</v>
      </c>
      <c r="C133" s="26">
        <f>+C134+C135+C136+C137+C138+C139+C140+C141+C142+C143</f>
        <v>81485000</v>
      </c>
      <c r="D133" s="26">
        <f t="shared" ref="D133:F133" si="41">+D134+D135+D136+D137+D138+D139+D140+D141+D142+D143</f>
        <v>0</v>
      </c>
      <c r="E133" s="26">
        <f t="shared" si="41"/>
        <v>0</v>
      </c>
      <c r="F133" s="26">
        <f t="shared" si="41"/>
        <v>0</v>
      </c>
      <c r="G133" s="26">
        <v>82000000</v>
      </c>
      <c r="H133" s="26">
        <v>0</v>
      </c>
      <c r="I133" s="26">
        <v>163485000</v>
      </c>
      <c r="J133" s="26">
        <v>82500000</v>
      </c>
      <c r="K133" s="27">
        <f t="shared" si="24"/>
        <v>0.50463345261033121</v>
      </c>
      <c r="L133" s="26">
        <v>80545800</v>
      </c>
      <c r="M133" s="27">
        <f t="shared" si="25"/>
        <v>0.49268006239104506</v>
      </c>
      <c r="N133" s="26">
        <v>80545800</v>
      </c>
      <c r="O133" s="27">
        <f t="shared" si="26"/>
        <v>0.49268006239104506</v>
      </c>
      <c r="P133" s="26">
        <v>500000</v>
      </c>
      <c r="Q133" s="27">
        <f t="shared" si="27"/>
        <v>3.0583845612747345E-3</v>
      </c>
    </row>
    <row r="134" spans="1:17" x14ac:dyDescent="0.25">
      <c r="A134" s="7">
        <v>32201020101</v>
      </c>
      <c r="B134" s="14" t="s">
        <v>160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21" t="e">
        <f t="shared" si="24"/>
        <v>#DIV/0!</v>
      </c>
      <c r="L134" s="6">
        <v>0</v>
      </c>
      <c r="M134" s="21" t="e">
        <f t="shared" si="25"/>
        <v>#DIV/0!</v>
      </c>
      <c r="N134" s="6">
        <v>0</v>
      </c>
      <c r="O134" s="21" t="e">
        <f t="shared" si="26"/>
        <v>#DIV/0!</v>
      </c>
      <c r="P134" s="6">
        <v>0</v>
      </c>
      <c r="Q134" s="21" t="e">
        <f t="shared" si="27"/>
        <v>#DIV/0!</v>
      </c>
    </row>
    <row r="135" spans="1:17" x14ac:dyDescent="0.25">
      <c r="A135" s="7">
        <v>32201020102</v>
      </c>
      <c r="B135" s="14" t="s">
        <v>161</v>
      </c>
      <c r="C135" s="6">
        <v>58000000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58000000</v>
      </c>
      <c r="J135" s="6">
        <v>0</v>
      </c>
      <c r="K135" s="21">
        <f t="shared" ref="K135:K198" si="42">J135/I135</f>
        <v>0</v>
      </c>
      <c r="L135" s="6">
        <v>0</v>
      </c>
      <c r="M135" s="21">
        <f t="shared" ref="M135:M198" si="43">+L135/I135</f>
        <v>0</v>
      </c>
      <c r="N135" s="6">
        <v>0</v>
      </c>
      <c r="O135" s="21">
        <f t="shared" ref="O135:O198" si="44">+N135/I135</f>
        <v>0</v>
      </c>
      <c r="P135" s="6">
        <v>0</v>
      </c>
      <c r="Q135" s="21">
        <f t="shared" ref="Q135:Q198" si="45">+P135/I135</f>
        <v>0</v>
      </c>
    </row>
    <row r="136" spans="1:17" ht="30" x14ac:dyDescent="0.25">
      <c r="A136" s="7">
        <v>32201020103</v>
      </c>
      <c r="B136" s="14" t="s">
        <v>162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21" t="e">
        <f t="shared" si="42"/>
        <v>#DIV/0!</v>
      </c>
      <c r="L136" s="6">
        <v>0</v>
      </c>
      <c r="M136" s="21" t="e">
        <f t="shared" si="43"/>
        <v>#DIV/0!</v>
      </c>
      <c r="N136" s="6">
        <v>0</v>
      </c>
      <c r="O136" s="21" t="e">
        <f t="shared" si="44"/>
        <v>#DIV/0!</v>
      </c>
      <c r="P136" s="6">
        <v>0</v>
      </c>
      <c r="Q136" s="21" t="e">
        <f t="shared" si="45"/>
        <v>#DIV/0!</v>
      </c>
    </row>
    <row r="137" spans="1:17" x14ac:dyDescent="0.25">
      <c r="A137" s="7">
        <v>32201020104</v>
      </c>
      <c r="B137" s="14" t="s">
        <v>163</v>
      </c>
      <c r="C137" s="6">
        <v>21000000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21000000</v>
      </c>
      <c r="J137" s="6">
        <v>500000</v>
      </c>
      <c r="K137" s="21">
        <f t="shared" si="42"/>
        <v>2.3809523809523808E-2</v>
      </c>
      <c r="L137" s="6">
        <v>500000</v>
      </c>
      <c r="M137" s="21">
        <f t="shared" si="43"/>
        <v>2.3809523809523808E-2</v>
      </c>
      <c r="N137" s="6">
        <v>500000</v>
      </c>
      <c r="O137" s="21">
        <f t="shared" si="44"/>
        <v>2.3809523809523808E-2</v>
      </c>
      <c r="P137" s="6">
        <v>500000</v>
      </c>
      <c r="Q137" s="21">
        <f t="shared" si="45"/>
        <v>2.3809523809523808E-2</v>
      </c>
    </row>
    <row r="138" spans="1:17" x14ac:dyDescent="0.25">
      <c r="A138" s="7">
        <v>32201020105</v>
      </c>
      <c r="B138" s="14" t="s">
        <v>164</v>
      </c>
      <c r="C138" s="6">
        <v>1485000</v>
      </c>
      <c r="D138" s="6">
        <v>0</v>
      </c>
      <c r="E138" s="6">
        <v>0</v>
      </c>
      <c r="F138" s="6">
        <v>0</v>
      </c>
      <c r="G138" s="6">
        <v>82000000</v>
      </c>
      <c r="H138" s="6">
        <v>0</v>
      </c>
      <c r="I138" s="6">
        <v>83485000</v>
      </c>
      <c r="J138" s="6">
        <v>82000000</v>
      </c>
      <c r="K138" s="21">
        <f t="shared" si="42"/>
        <v>0.98221237348026591</v>
      </c>
      <c r="L138" s="6">
        <v>80045800</v>
      </c>
      <c r="M138" s="21">
        <f t="shared" si="43"/>
        <v>0.9588045756722765</v>
      </c>
      <c r="N138" s="6">
        <v>80045800</v>
      </c>
      <c r="O138" s="21">
        <f t="shared" si="44"/>
        <v>0.9588045756722765</v>
      </c>
      <c r="P138" s="6">
        <v>0</v>
      </c>
      <c r="Q138" s="21">
        <f t="shared" si="45"/>
        <v>0</v>
      </c>
    </row>
    <row r="139" spans="1:17" x14ac:dyDescent="0.25">
      <c r="A139" s="7">
        <v>32201020106</v>
      </c>
      <c r="B139" s="14" t="s">
        <v>165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21" t="e">
        <f t="shared" si="42"/>
        <v>#DIV/0!</v>
      </c>
      <c r="L139" s="6">
        <v>0</v>
      </c>
      <c r="M139" s="21" t="e">
        <f t="shared" si="43"/>
        <v>#DIV/0!</v>
      </c>
      <c r="N139" s="6">
        <v>0</v>
      </c>
      <c r="O139" s="21" t="e">
        <f t="shared" si="44"/>
        <v>#DIV/0!</v>
      </c>
      <c r="P139" s="6">
        <v>0</v>
      </c>
      <c r="Q139" s="21" t="e">
        <f t="shared" si="45"/>
        <v>#DIV/0!</v>
      </c>
    </row>
    <row r="140" spans="1:17" x14ac:dyDescent="0.25">
      <c r="A140" s="7">
        <v>32201020107</v>
      </c>
      <c r="B140" s="14" t="s">
        <v>166</v>
      </c>
      <c r="C140" s="6">
        <v>1000000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1000000</v>
      </c>
      <c r="J140" s="6">
        <v>0</v>
      </c>
      <c r="K140" s="21">
        <f t="shared" si="42"/>
        <v>0</v>
      </c>
      <c r="L140" s="6">
        <v>0</v>
      </c>
      <c r="M140" s="21">
        <f t="shared" si="43"/>
        <v>0</v>
      </c>
      <c r="N140" s="6">
        <v>0</v>
      </c>
      <c r="O140" s="21">
        <f t="shared" si="44"/>
        <v>0</v>
      </c>
      <c r="P140" s="6">
        <v>0</v>
      </c>
      <c r="Q140" s="21">
        <f t="shared" si="45"/>
        <v>0</v>
      </c>
    </row>
    <row r="141" spans="1:17" x14ac:dyDescent="0.25">
      <c r="A141" s="7">
        <v>32201020108</v>
      </c>
      <c r="B141" s="14" t="s">
        <v>167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21" t="e">
        <f t="shared" si="42"/>
        <v>#DIV/0!</v>
      </c>
      <c r="L141" s="6">
        <v>0</v>
      </c>
      <c r="M141" s="21" t="e">
        <f t="shared" si="43"/>
        <v>#DIV/0!</v>
      </c>
      <c r="N141" s="6">
        <v>0</v>
      </c>
      <c r="O141" s="21" t="e">
        <f t="shared" si="44"/>
        <v>#DIV/0!</v>
      </c>
      <c r="P141" s="6">
        <v>0</v>
      </c>
      <c r="Q141" s="21" t="e">
        <f t="shared" si="45"/>
        <v>#DIV/0!</v>
      </c>
    </row>
    <row r="142" spans="1:17" x14ac:dyDescent="0.25">
      <c r="A142" s="7">
        <v>32201020109</v>
      </c>
      <c r="B142" s="14" t="s">
        <v>168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21" t="e">
        <f t="shared" si="42"/>
        <v>#DIV/0!</v>
      </c>
      <c r="L142" s="6">
        <v>0</v>
      </c>
      <c r="M142" s="21" t="e">
        <f t="shared" si="43"/>
        <v>#DIV/0!</v>
      </c>
      <c r="N142" s="6">
        <v>0</v>
      </c>
      <c r="O142" s="21" t="e">
        <f t="shared" si="44"/>
        <v>#DIV/0!</v>
      </c>
      <c r="P142" s="6">
        <v>0</v>
      </c>
      <c r="Q142" s="21" t="e">
        <f t="shared" si="45"/>
        <v>#DIV/0!</v>
      </c>
    </row>
    <row r="143" spans="1:17" x14ac:dyDescent="0.25">
      <c r="A143" s="7">
        <v>32201020110</v>
      </c>
      <c r="B143" s="14" t="s">
        <v>169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21" t="e">
        <f t="shared" si="42"/>
        <v>#DIV/0!</v>
      </c>
      <c r="L143" s="6">
        <v>0</v>
      </c>
      <c r="M143" s="21" t="e">
        <f t="shared" si="43"/>
        <v>#DIV/0!</v>
      </c>
      <c r="N143" s="6">
        <v>0</v>
      </c>
      <c r="O143" s="21" t="e">
        <f t="shared" si="44"/>
        <v>#DIV/0!</v>
      </c>
      <c r="P143" s="6">
        <v>0</v>
      </c>
      <c r="Q143" s="21" t="e">
        <f t="shared" si="45"/>
        <v>#DIV/0!</v>
      </c>
    </row>
    <row r="144" spans="1:17" s="28" customFormat="1" x14ac:dyDescent="0.25">
      <c r="A144" s="24">
        <v>3220103</v>
      </c>
      <c r="B144" s="25" t="s">
        <v>170</v>
      </c>
      <c r="C144" s="26">
        <f>+C145</f>
        <v>1655036046</v>
      </c>
      <c r="D144" s="26">
        <f t="shared" ref="D144:F144" si="46">+D145</f>
        <v>0</v>
      </c>
      <c r="E144" s="26">
        <f t="shared" si="46"/>
        <v>0</v>
      </c>
      <c r="F144" s="26">
        <f t="shared" si="46"/>
        <v>0</v>
      </c>
      <c r="G144" s="26">
        <v>153000000</v>
      </c>
      <c r="H144" s="26">
        <v>157000000</v>
      </c>
      <c r="I144" s="26">
        <v>1651036046</v>
      </c>
      <c r="J144" s="26">
        <v>751448763</v>
      </c>
      <c r="K144" s="27">
        <f t="shared" si="42"/>
        <v>0.45513770872571246</v>
      </c>
      <c r="L144" s="26">
        <v>575606878</v>
      </c>
      <c r="M144" s="27">
        <f t="shared" si="43"/>
        <v>0.34863374388132529</v>
      </c>
      <c r="N144" s="26">
        <v>329209047</v>
      </c>
      <c r="O144" s="27">
        <f t="shared" si="44"/>
        <v>0.19939543282388156</v>
      </c>
      <c r="P144" s="26">
        <v>2040570</v>
      </c>
      <c r="Q144" s="27">
        <f t="shared" si="45"/>
        <v>1.2359330403135245E-3</v>
      </c>
    </row>
    <row r="145" spans="1:17" s="28" customFormat="1" x14ac:dyDescent="0.25">
      <c r="A145" s="24">
        <v>322010301</v>
      </c>
      <c r="B145" s="25" t="s">
        <v>170</v>
      </c>
      <c r="C145" s="26">
        <f>+C146+C147+C148+C149+C150+C151+C152+C153+C154+C155</f>
        <v>1655036046</v>
      </c>
      <c r="D145" s="26">
        <f t="shared" ref="D145:F145" si="47">+D146+D147+D148+D149+D150+D151+D152+D153+D154+D155</f>
        <v>0</v>
      </c>
      <c r="E145" s="26">
        <f t="shared" si="47"/>
        <v>0</v>
      </c>
      <c r="F145" s="26">
        <f t="shared" si="47"/>
        <v>0</v>
      </c>
      <c r="G145" s="26">
        <v>153000000</v>
      </c>
      <c r="H145" s="26">
        <v>157000000</v>
      </c>
      <c r="I145" s="26">
        <v>1651036046</v>
      </c>
      <c r="J145" s="26">
        <v>751448763</v>
      </c>
      <c r="K145" s="27">
        <f t="shared" si="42"/>
        <v>0.45513770872571246</v>
      </c>
      <c r="L145" s="26">
        <v>575606878</v>
      </c>
      <c r="M145" s="27">
        <f t="shared" si="43"/>
        <v>0.34863374388132529</v>
      </c>
      <c r="N145" s="26">
        <v>329209047</v>
      </c>
      <c r="O145" s="27">
        <f t="shared" si="44"/>
        <v>0.19939543282388156</v>
      </c>
      <c r="P145" s="26">
        <v>2040570</v>
      </c>
      <c r="Q145" s="27">
        <f t="shared" si="45"/>
        <v>1.2359330403135245E-3</v>
      </c>
    </row>
    <row r="146" spans="1:17" ht="30" x14ac:dyDescent="0.25">
      <c r="A146" s="7">
        <v>32201030101</v>
      </c>
      <c r="B146" s="14" t="s">
        <v>171</v>
      </c>
      <c r="C146" s="6">
        <v>0</v>
      </c>
      <c r="D146" s="6">
        <v>0</v>
      </c>
      <c r="E146" s="6">
        <v>0</v>
      </c>
      <c r="F146" s="6">
        <v>0</v>
      </c>
      <c r="G146" s="6">
        <v>33000000</v>
      </c>
      <c r="H146" s="6">
        <v>0</v>
      </c>
      <c r="I146" s="6">
        <v>33000000</v>
      </c>
      <c r="J146" s="6">
        <v>32204241</v>
      </c>
      <c r="K146" s="21">
        <f t="shared" si="42"/>
        <v>0.97588609090909095</v>
      </c>
      <c r="L146" s="6">
        <v>32204241</v>
      </c>
      <c r="M146" s="21">
        <f t="shared" si="43"/>
        <v>0.97588609090909095</v>
      </c>
      <c r="N146" s="6">
        <v>0</v>
      </c>
      <c r="O146" s="21">
        <f t="shared" si="44"/>
        <v>0</v>
      </c>
      <c r="P146" s="6">
        <v>0</v>
      </c>
      <c r="Q146" s="21">
        <f t="shared" si="45"/>
        <v>0</v>
      </c>
    </row>
    <row r="147" spans="1:17" ht="30" x14ac:dyDescent="0.25">
      <c r="A147" s="7">
        <v>32201030102</v>
      </c>
      <c r="B147" s="14" t="s">
        <v>172</v>
      </c>
      <c r="C147" s="6">
        <v>426036046</v>
      </c>
      <c r="D147" s="6">
        <v>0</v>
      </c>
      <c r="E147" s="6">
        <v>0</v>
      </c>
      <c r="F147" s="6">
        <v>0</v>
      </c>
      <c r="G147" s="6">
        <v>0</v>
      </c>
      <c r="H147" s="6">
        <v>94000000</v>
      </c>
      <c r="I147" s="6">
        <v>332036046</v>
      </c>
      <c r="J147" s="6">
        <v>17685670</v>
      </c>
      <c r="K147" s="21">
        <f t="shared" si="42"/>
        <v>5.3264307333668222E-2</v>
      </c>
      <c r="L147" s="6">
        <v>17586470</v>
      </c>
      <c r="M147" s="21">
        <f t="shared" si="43"/>
        <v>5.2965544590300298E-2</v>
      </c>
      <c r="N147" s="6">
        <v>4533570</v>
      </c>
      <c r="O147" s="21">
        <f t="shared" si="44"/>
        <v>1.3653848895670803E-2</v>
      </c>
      <c r="P147" s="6">
        <v>1285570</v>
      </c>
      <c r="Q147" s="21">
        <f t="shared" si="45"/>
        <v>3.8717784273337602E-3</v>
      </c>
    </row>
    <row r="148" spans="1:17" ht="30" x14ac:dyDescent="0.25">
      <c r="A148" s="7">
        <v>32201030103</v>
      </c>
      <c r="B148" s="14" t="s">
        <v>173</v>
      </c>
      <c r="C148" s="6">
        <v>33000000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33000000</v>
      </c>
      <c r="J148" s="6">
        <v>13931600</v>
      </c>
      <c r="K148" s="21">
        <f t="shared" si="42"/>
        <v>0.42216969696969697</v>
      </c>
      <c r="L148" s="6">
        <v>13931600</v>
      </c>
      <c r="M148" s="21">
        <f t="shared" si="43"/>
        <v>0.42216969696969697</v>
      </c>
      <c r="N148" s="6">
        <v>0</v>
      </c>
      <c r="O148" s="21">
        <f t="shared" si="44"/>
        <v>0</v>
      </c>
      <c r="P148" s="6">
        <v>0</v>
      </c>
      <c r="Q148" s="21">
        <f t="shared" si="45"/>
        <v>0</v>
      </c>
    </row>
    <row r="149" spans="1:17" ht="30" x14ac:dyDescent="0.25">
      <c r="A149" s="7">
        <v>32201030104</v>
      </c>
      <c r="B149" s="14" t="s">
        <v>174</v>
      </c>
      <c r="C149" s="6">
        <v>21000000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21000000</v>
      </c>
      <c r="J149" s="6">
        <v>2357400</v>
      </c>
      <c r="K149" s="21">
        <f t="shared" si="42"/>
        <v>0.11225714285714286</v>
      </c>
      <c r="L149" s="6">
        <v>2357400</v>
      </c>
      <c r="M149" s="21">
        <f t="shared" si="43"/>
        <v>0.11225714285714286</v>
      </c>
      <c r="N149" s="6">
        <v>2357400</v>
      </c>
      <c r="O149" s="21">
        <f t="shared" si="44"/>
        <v>0.11225714285714286</v>
      </c>
      <c r="P149" s="6">
        <v>600000</v>
      </c>
      <c r="Q149" s="21">
        <f t="shared" si="45"/>
        <v>2.8571428571428571E-2</v>
      </c>
    </row>
    <row r="150" spans="1:17" ht="45" x14ac:dyDescent="0.25">
      <c r="A150" s="7">
        <v>32201030105</v>
      </c>
      <c r="B150" s="14" t="s">
        <v>175</v>
      </c>
      <c r="C150" s="6">
        <v>230000000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230000000</v>
      </c>
      <c r="J150" s="6">
        <v>42166000</v>
      </c>
      <c r="K150" s="21">
        <f t="shared" si="42"/>
        <v>0.18333043478260869</v>
      </c>
      <c r="L150" s="6">
        <v>0</v>
      </c>
      <c r="M150" s="21">
        <f t="shared" si="43"/>
        <v>0</v>
      </c>
      <c r="N150" s="6">
        <v>0</v>
      </c>
      <c r="O150" s="21">
        <f t="shared" si="44"/>
        <v>0</v>
      </c>
      <c r="P150" s="6">
        <v>0</v>
      </c>
      <c r="Q150" s="21">
        <f t="shared" si="45"/>
        <v>0</v>
      </c>
    </row>
    <row r="151" spans="1:17" x14ac:dyDescent="0.25">
      <c r="A151" s="7">
        <v>32201030106</v>
      </c>
      <c r="B151" s="14" t="s">
        <v>176</v>
      </c>
      <c r="C151" s="6">
        <v>50000000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50000000</v>
      </c>
      <c r="J151" s="6">
        <v>41737684</v>
      </c>
      <c r="K151" s="21">
        <f t="shared" si="42"/>
        <v>0.83475368000000005</v>
      </c>
      <c r="L151" s="6">
        <v>155000</v>
      </c>
      <c r="M151" s="21">
        <f t="shared" si="43"/>
        <v>3.0999999999999999E-3</v>
      </c>
      <c r="N151" s="6">
        <v>155000</v>
      </c>
      <c r="O151" s="21">
        <f t="shared" si="44"/>
        <v>3.0999999999999999E-3</v>
      </c>
      <c r="P151" s="6">
        <v>155000</v>
      </c>
      <c r="Q151" s="21">
        <f t="shared" si="45"/>
        <v>3.0999999999999999E-3</v>
      </c>
    </row>
    <row r="152" spans="1:17" ht="45" x14ac:dyDescent="0.25">
      <c r="A152" s="7">
        <v>32201030107</v>
      </c>
      <c r="B152" s="14" t="s">
        <v>177</v>
      </c>
      <c r="C152" s="6">
        <v>548000000</v>
      </c>
      <c r="D152" s="6">
        <v>0</v>
      </c>
      <c r="E152" s="6">
        <v>0</v>
      </c>
      <c r="F152" s="6">
        <v>0</v>
      </c>
      <c r="G152" s="6">
        <v>0</v>
      </c>
      <c r="H152" s="6">
        <v>63000000</v>
      </c>
      <c r="I152" s="6">
        <v>485000000</v>
      </c>
      <c r="J152" s="6">
        <v>137997539</v>
      </c>
      <c r="K152" s="21">
        <f t="shared" si="42"/>
        <v>0.28453100824742267</v>
      </c>
      <c r="L152" s="6">
        <v>74212160</v>
      </c>
      <c r="M152" s="21">
        <f t="shared" si="43"/>
        <v>0.15301476288659793</v>
      </c>
      <c r="N152" s="6">
        <v>39837326</v>
      </c>
      <c r="O152" s="21">
        <f t="shared" si="44"/>
        <v>8.2138816494845363E-2</v>
      </c>
      <c r="P152" s="6">
        <v>0</v>
      </c>
      <c r="Q152" s="21">
        <f t="shared" si="45"/>
        <v>0</v>
      </c>
    </row>
    <row r="153" spans="1:17" ht="30" x14ac:dyDescent="0.25">
      <c r="A153" s="7">
        <v>32201030108</v>
      </c>
      <c r="B153" s="14" t="s">
        <v>178</v>
      </c>
      <c r="C153" s="6">
        <v>72000000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72000000</v>
      </c>
      <c r="J153" s="6">
        <v>72000000</v>
      </c>
      <c r="K153" s="21">
        <f t="shared" si="42"/>
        <v>1</v>
      </c>
      <c r="L153" s="6">
        <v>68342560</v>
      </c>
      <c r="M153" s="21">
        <f t="shared" si="43"/>
        <v>0.94920222222222217</v>
      </c>
      <c r="N153" s="6">
        <v>14379360</v>
      </c>
      <c r="O153" s="21">
        <f t="shared" si="44"/>
        <v>0.19971333333333333</v>
      </c>
      <c r="P153" s="6">
        <v>0</v>
      </c>
      <c r="Q153" s="21">
        <f t="shared" si="45"/>
        <v>0</v>
      </c>
    </row>
    <row r="154" spans="1:17" x14ac:dyDescent="0.25">
      <c r="A154" s="7">
        <v>32201030109</v>
      </c>
      <c r="B154" s="14" t="s">
        <v>179</v>
      </c>
      <c r="C154" s="6">
        <v>274000000</v>
      </c>
      <c r="D154" s="6">
        <v>0</v>
      </c>
      <c r="E154" s="6">
        <v>0</v>
      </c>
      <c r="F154" s="6">
        <v>0</v>
      </c>
      <c r="G154" s="6">
        <v>107000000</v>
      </c>
      <c r="H154" s="6">
        <v>0</v>
      </c>
      <c r="I154" s="6">
        <v>381000000</v>
      </c>
      <c r="J154" s="6">
        <v>379268629</v>
      </c>
      <c r="K154" s="21">
        <f t="shared" si="42"/>
        <v>0.995455719160105</v>
      </c>
      <c r="L154" s="6">
        <v>354717447</v>
      </c>
      <c r="M154" s="21">
        <f t="shared" si="43"/>
        <v>0.93101692125984248</v>
      </c>
      <c r="N154" s="6">
        <v>267946391</v>
      </c>
      <c r="O154" s="21">
        <f t="shared" si="44"/>
        <v>0.70327136745406826</v>
      </c>
      <c r="P154" s="6">
        <v>0</v>
      </c>
      <c r="Q154" s="21">
        <f t="shared" si="45"/>
        <v>0</v>
      </c>
    </row>
    <row r="155" spans="1:17" x14ac:dyDescent="0.25">
      <c r="A155" s="7">
        <v>32201030199</v>
      </c>
      <c r="B155" s="14" t="s">
        <v>30</v>
      </c>
      <c r="C155" s="6">
        <v>1000000</v>
      </c>
      <c r="D155" s="6">
        <v>0</v>
      </c>
      <c r="E155" s="6">
        <v>0</v>
      </c>
      <c r="F155" s="6">
        <v>0</v>
      </c>
      <c r="G155" s="6">
        <v>13000000</v>
      </c>
      <c r="H155" s="6">
        <v>0</v>
      </c>
      <c r="I155" s="6">
        <v>14000000</v>
      </c>
      <c r="J155" s="6">
        <v>12100000</v>
      </c>
      <c r="K155" s="21">
        <f t="shared" si="42"/>
        <v>0.86428571428571432</v>
      </c>
      <c r="L155" s="6">
        <v>12100000</v>
      </c>
      <c r="M155" s="21">
        <f t="shared" si="43"/>
        <v>0.86428571428571432</v>
      </c>
      <c r="N155" s="6">
        <v>0</v>
      </c>
      <c r="O155" s="21">
        <f t="shared" si="44"/>
        <v>0</v>
      </c>
      <c r="P155" s="6">
        <v>0</v>
      </c>
      <c r="Q155" s="21">
        <f t="shared" si="45"/>
        <v>0</v>
      </c>
    </row>
    <row r="156" spans="1:17" s="28" customFormat="1" x14ac:dyDescent="0.25">
      <c r="A156" s="24">
        <v>3220104</v>
      </c>
      <c r="B156" s="25" t="s">
        <v>180</v>
      </c>
      <c r="C156" s="26">
        <f>+C157</f>
        <v>4124300000</v>
      </c>
      <c r="D156" s="26">
        <f t="shared" ref="D156:F156" si="48">+D157</f>
        <v>0</v>
      </c>
      <c r="E156" s="26">
        <f t="shared" si="48"/>
        <v>0</v>
      </c>
      <c r="F156" s="26">
        <f t="shared" si="48"/>
        <v>0</v>
      </c>
      <c r="G156" s="26">
        <v>0</v>
      </c>
      <c r="H156" s="26">
        <v>0</v>
      </c>
      <c r="I156" s="26">
        <v>4124300000</v>
      </c>
      <c r="J156" s="26">
        <v>3437800480</v>
      </c>
      <c r="K156" s="27">
        <f t="shared" si="42"/>
        <v>0.83354762747617772</v>
      </c>
      <c r="L156" s="26">
        <v>3435793810</v>
      </c>
      <c r="M156" s="27">
        <f t="shared" si="43"/>
        <v>0.83306107945590768</v>
      </c>
      <c r="N156" s="26">
        <v>2238490598.6999998</v>
      </c>
      <c r="O156" s="27">
        <f t="shared" si="44"/>
        <v>0.54275649169556039</v>
      </c>
      <c r="P156" s="26">
        <v>1643513293</v>
      </c>
      <c r="Q156" s="27">
        <f t="shared" si="45"/>
        <v>0.39849508837863395</v>
      </c>
    </row>
    <row r="157" spans="1:17" s="28" customFormat="1" x14ac:dyDescent="0.25">
      <c r="A157" s="24">
        <v>322010401</v>
      </c>
      <c r="B157" s="25" t="s">
        <v>180</v>
      </c>
      <c r="C157" s="26">
        <f>+C158+C159+C160+C161+C162</f>
        <v>4124300000</v>
      </c>
      <c r="D157" s="26">
        <f t="shared" ref="D157:F157" si="49">+D158+D159+D160+D161+D162</f>
        <v>0</v>
      </c>
      <c r="E157" s="26">
        <f t="shared" si="49"/>
        <v>0</v>
      </c>
      <c r="F157" s="26">
        <f t="shared" si="49"/>
        <v>0</v>
      </c>
      <c r="G157" s="26">
        <v>0</v>
      </c>
      <c r="H157" s="26">
        <v>0</v>
      </c>
      <c r="I157" s="26">
        <v>4124300000</v>
      </c>
      <c r="J157" s="26">
        <v>3437800480</v>
      </c>
      <c r="K157" s="27">
        <f t="shared" si="42"/>
        <v>0.83354762747617772</v>
      </c>
      <c r="L157" s="26">
        <v>3435793810</v>
      </c>
      <c r="M157" s="27">
        <f t="shared" si="43"/>
        <v>0.83306107945590768</v>
      </c>
      <c r="N157" s="26">
        <v>2238490598.6999998</v>
      </c>
      <c r="O157" s="27">
        <f t="shared" si="44"/>
        <v>0.54275649169556039</v>
      </c>
      <c r="P157" s="26">
        <v>1643513293</v>
      </c>
      <c r="Q157" s="27">
        <f t="shared" si="45"/>
        <v>0.39849508837863395</v>
      </c>
    </row>
    <row r="158" spans="1:17" x14ac:dyDescent="0.25">
      <c r="A158" s="7">
        <v>32201040101</v>
      </c>
      <c r="B158" s="14" t="s">
        <v>181</v>
      </c>
      <c r="C158" s="6">
        <v>500000000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500000000</v>
      </c>
      <c r="J158" s="6">
        <v>453068883</v>
      </c>
      <c r="K158" s="21">
        <f t="shared" si="42"/>
        <v>0.90613776599999996</v>
      </c>
      <c r="L158" s="6">
        <v>453064883</v>
      </c>
      <c r="M158" s="21">
        <f t="shared" si="43"/>
        <v>0.90612976599999995</v>
      </c>
      <c r="N158" s="6">
        <v>453064883</v>
      </c>
      <c r="O158" s="21">
        <f t="shared" si="44"/>
        <v>0.90612976599999995</v>
      </c>
      <c r="P158" s="6">
        <v>404402127</v>
      </c>
      <c r="Q158" s="21">
        <f t="shared" si="45"/>
        <v>0.808804254</v>
      </c>
    </row>
    <row r="159" spans="1:17" x14ac:dyDescent="0.25">
      <c r="A159" s="7">
        <v>32201040102</v>
      </c>
      <c r="B159" s="14" t="s">
        <v>182</v>
      </c>
      <c r="C159" s="6">
        <v>2100000000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2100000000</v>
      </c>
      <c r="J159" s="6">
        <v>1486930780</v>
      </c>
      <c r="K159" s="21">
        <f t="shared" si="42"/>
        <v>0.70806227619047624</v>
      </c>
      <c r="L159" s="6">
        <v>1486930780</v>
      </c>
      <c r="M159" s="21">
        <f t="shared" si="43"/>
        <v>0.70806227619047624</v>
      </c>
      <c r="N159" s="6">
        <v>1486930780</v>
      </c>
      <c r="O159" s="21">
        <f t="shared" si="44"/>
        <v>0.70806227619047624</v>
      </c>
      <c r="P159" s="6">
        <v>1135715790</v>
      </c>
      <c r="Q159" s="21">
        <f t="shared" si="45"/>
        <v>0.54081704285714283</v>
      </c>
    </row>
    <row r="160" spans="1:17" x14ac:dyDescent="0.25">
      <c r="A160" s="7">
        <v>32201040103</v>
      </c>
      <c r="B160" s="14" t="s">
        <v>183</v>
      </c>
      <c r="C160" s="6">
        <v>21600000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21600000</v>
      </c>
      <c r="J160" s="6">
        <v>17594652</v>
      </c>
      <c r="K160" s="21">
        <f t="shared" si="42"/>
        <v>0.81456722222222222</v>
      </c>
      <c r="L160" s="6">
        <v>17594652</v>
      </c>
      <c r="M160" s="21">
        <f t="shared" si="43"/>
        <v>0.81456722222222222</v>
      </c>
      <c r="N160" s="6">
        <v>17594652</v>
      </c>
      <c r="O160" s="21">
        <f t="shared" si="44"/>
        <v>0.81456722222222222</v>
      </c>
      <c r="P160" s="6">
        <v>17594652</v>
      </c>
      <c r="Q160" s="21">
        <f t="shared" si="45"/>
        <v>0.81456722222222222</v>
      </c>
    </row>
    <row r="161" spans="1:17" x14ac:dyDescent="0.25">
      <c r="A161" s="7">
        <v>32201040104</v>
      </c>
      <c r="B161" s="14" t="s">
        <v>184</v>
      </c>
      <c r="C161" s="6">
        <v>1500000000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1500000000</v>
      </c>
      <c r="J161" s="6">
        <v>1480206165</v>
      </c>
      <c r="K161" s="21">
        <f t="shared" si="42"/>
        <v>0.98680411000000001</v>
      </c>
      <c r="L161" s="6">
        <v>1478203495</v>
      </c>
      <c r="M161" s="21">
        <f t="shared" si="43"/>
        <v>0.98546899666666665</v>
      </c>
      <c r="N161" s="6">
        <v>280900283.69999999</v>
      </c>
      <c r="O161" s="21">
        <f t="shared" si="44"/>
        <v>0.18726685579999999</v>
      </c>
      <c r="P161" s="6">
        <v>85800724</v>
      </c>
      <c r="Q161" s="21">
        <f t="shared" si="45"/>
        <v>5.7200482666666663E-2</v>
      </c>
    </row>
    <row r="162" spans="1:17" x14ac:dyDescent="0.25">
      <c r="A162" s="7">
        <v>32201040105</v>
      </c>
      <c r="B162" s="14" t="s">
        <v>185</v>
      </c>
      <c r="C162" s="6">
        <v>2700000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2700000</v>
      </c>
      <c r="J162" s="6">
        <v>0</v>
      </c>
      <c r="K162" s="21">
        <f t="shared" si="42"/>
        <v>0</v>
      </c>
      <c r="L162" s="6">
        <v>0</v>
      </c>
      <c r="M162" s="21">
        <f t="shared" si="43"/>
        <v>0</v>
      </c>
      <c r="N162" s="6">
        <v>0</v>
      </c>
      <c r="O162" s="21">
        <f t="shared" si="44"/>
        <v>0</v>
      </c>
      <c r="P162" s="6">
        <v>0</v>
      </c>
      <c r="Q162" s="21">
        <f t="shared" si="45"/>
        <v>0</v>
      </c>
    </row>
    <row r="163" spans="1:17" s="28" customFormat="1" x14ac:dyDescent="0.25">
      <c r="A163" s="24">
        <v>3220105</v>
      </c>
      <c r="B163" s="25" t="s">
        <v>186</v>
      </c>
      <c r="C163" s="26">
        <f>+C164</f>
        <v>20972455954</v>
      </c>
      <c r="D163" s="26">
        <f t="shared" ref="D163:F163" si="50">+D164</f>
        <v>0</v>
      </c>
      <c r="E163" s="26">
        <f t="shared" si="50"/>
        <v>0</v>
      </c>
      <c r="F163" s="26">
        <f t="shared" si="50"/>
        <v>0</v>
      </c>
      <c r="G163" s="26">
        <v>381000000</v>
      </c>
      <c r="H163" s="26">
        <v>554638897</v>
      </c>
      <c r="I163" s="26">
        <v>20798817057</v>
      </c>
      <c r="J163" s="26">
        <v>15866936382</v>
      </c>
      <c r="K163" s="27">
        <f t="shared" si="42"/>
        <v>0.7628768664350486</v>
      </c>
      <c r="L163" s="26">
        <v>14847414399</v>
      </c>
      <c r="M163" s="27">
        <f t="shared" si="43"/>
        <v>0.71385859870347723</v>
      </c>
      <c r="N163" s="26">
        <v>11535870547.540001</v>
      </c>
      <c r="O163" s="27">
        <f t="shared" si="44"/>
        <v>0.55464070460956894</v>
      </c>
      <c r="P163" s="26">
        <v>6088379986.0600004</v>
      </c>
      <c r="Q163" s="27">
        <f t="shared" si="45"/>
        <v>0.29272722431158216</v>
      </c>
    </row>
    <row r="164" spans="1:17" s="28" customFormat="1" x14ac:dyDescent="0.25">
      <c r="A164" s="24">
        <v>322010501</v>
      </c>
      <c r="B164" s="25" t="s">
        <v>187</v>
      </c>
      <c r="C164" s="26">
        <f>+C165+C166+C167+C168+C169+C170+C171+C172+C173+C174+C175+C176+C177+C178+C179+C180+C181+C182+C183+C184+C185+C186+C187+C188+C189+C190</f>
        <v>20972455954</v>
      </c>
      <c r="D164" s="26">
        <f t="shared" ref="D164:F164" si="51">+D165+D166+D167+D168+D169+D170+D171+D172+D173+D174+D175+D176+D177+D178+D179+D180+D181+D182+D183+D184+D185+D186+D187+D188+D189+D190</f>
        <v>0</v>
      </c>
      <c r="E164" s="26">
        <f t="shared" si="51"/>
        <v>0</v>
      </c>
      <c r="F164" s="26">
        <f t="shared" si="51"/>
        <v>0</v>
      </c>
      <c r="G164" s="26">
        <v>381000000</v>
      </c>
      <c r="H164" s="26">
        <v>554638897</v>
      </c>
      <c r="I164" s="26">
        <v>20798817057</v>
      </c>
      <c r="J164" s="26">
        <v>15866936382</v>
      </c>
      <c r="K164" s="27">
        <f t="shared" si="42"/>
        <v>0.7628768664350486</v>
      </c>
      <c r="L164" s="26">
        <v>14847414399</v>
      </c>
      <c r="M164" s="27">
        <f t="shared" si="43"/>
        <v>0.71385859870347723</v>
      </c>
      <c r="N164" s="26">
        <v>11535870547.540001</v>
      </c>
      <c r="O164" s="27">
        <f t="shared" si="44"/>
        <v>0.55464070460956894</v>
      </c>
      <c r="P164" s="26">
        <v>6088379986.0600004</v>
      </c>
      <c r="Q164" s="27">
        <f t="shared" si="45"/>
        <v>0.29272722431158216</v>
      </c>
    </row>
    <row r="165" spans="1:17" x14ac:dyDescent="0.25">
      <c r="A165" s="7">
        <v>32201050101</v>
      </c>
      <c r="B165" s="14" t="s">
        <v>188</v>
      </c>
      <c r="C165" s="6">
        <v>205000000</v>
      </c>
      <c r="D165" s="6">
        <v>0</v>
      </c>
      <c r="E165" s="6">
        <v>0</v>
      </c>
      <c r="F165" s="6">
        <v>0</v>
      </c>
      <c r="G165" s="6">
        <v>0</v>
      </c>
      <c r="H165" s="6">
        <v>87000000</v>
      </c>
      <c r="I165" s="6">
        <v>118000000</v>
      </c>
      <c r="J165" s="6">
        <v>23473900</v>
      </c>
      <c r="K165" s="21">
        <f t="shared" si="42"/>
        <v>0.1989313559322034</v>
      </c>
      <c r="L165" s="6">
        <v>18170400</v>
      </c>
      <c r="M165" s="21">
        <f t="shared" si="43"/>
        <v>0.1539864406779661</v>
      </c>
      <c r="N165" s="6">
        <v>8590400</v>
      </c>
      <c r="O165" s="21">
        <f t="shared" si="44"/>
        <v>7.2800000000000004E-2</v>
      </c>
      <c r="P165" s="6">
        <v>0</v>
      </c>
      <c r="Q165" s="21">
        <f t="shared" si="45"/>
        <v>0</v>
      </c>
    </row>
    <row r="166" spans="1:17" x14ac:dyDescent="0.25">
      <c r="A166" s="7">
        <v>32201050102</v>
      </c>
      <c r="B166" s="14" t="s">
        <v>189</v>
      </c>
      <c r="C166" s="6">
        <v>2837000000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2837000000</v>
      </c>
      <c r="J166" s="6">
        <v>2835988848</v>
      </c>
      <c r="K166" s="21">
        <f t="shared" si="42"/>
        <v>0.99964358406767717</v>
      </c>
      <c r="L166" s="6">
        <v>2771401463</v>
      </c>
      <c r="M166" s="21">
        <f t="shared" si="43"/>
        <v>0.97687749841381744</v>
      </c>
      <c r="N166" s="6">
        <v>2231107236</v>
      </c>
      <c r="O166" s="21">
        <f t="shared" si="44"/>
        <v>0.78643187733521325</v>
      </c>
      <c r="P166" s="6">
        <v>1530472524</v>
      </c>
      <c r="Q166" s="21">
        <f t="shared" si="45"/>
        <v>0.53946863729291505</v>
      </c>
    </row>
    <row r="167" spans="1:17" x14ac:dyDescent="0.25">
      <c r="A167" s="7">
        <v>32201050103</v>
      </c>
      <c r="B167" s="14" t="s">
        <v>190</v>
      </c>
      <c r="C167" s="6">
        <v>650000000</v>
      </c>
      <c r="D167" s="6">
        <v>0</v>
      </c>
      <c r="E167" s="6">
        <v>0</v>
      </c>
      <c r="F167" s="6">
        <v>0</v>
      </c>
      <c r="G167" s="6">
        <v>130000000</v>
      </c>
      <c r="H167" s="6">
        <v>0</v>
      </c>
      <c r="I167" s="6">
        <v>780000000</v>
      </c>
      <c r="J167" s="6">
        <v>745879124</v>
      </c>
      <c r="K167" s="21">
        <f t="shared" si="42"/>
        <v>0.95625528717948716</v>
      </c>
      <c r="L167" s="6">
        <v>658724753</v>
      </c>
      <c r="M167" s="21">
        <f t="shared" si="43"/>
        <v>0.84451891410256408</v>
      </c>
      <c r="N167" s="6">
        <v>612316373</v>
      </c>
      <c r="O167" s="21">
        <f t="shared" si="44"/>
        <v>0.78502099102564105</v>
      </c>
      <c r="P167" s="6">
        <v>600260373</v>
      </c>
      <c r="Q167" s="21">
        <f t="shared" si="45"/>
        <v>0.76956458076923073</v>
      </c>
    </row>
    <row r="168" spans="1:17" x14ac:dyDescent="0.25">
      <c r="A168" s="7">
        <v>32201050104</v>
      </c>
      <c r="B168" s="14" t="s">
        <v>191</v>
      </c>
      <c r="C168" s="6">
        <v>30000000</v>
      </c>
      <c r="D168" s="6">
        <v>0</v>
      </c>
      <c r="E168" s="6">
        <v>0</v>
      </c>
      <c r="F168" s="6">
        <v>0</v>
      </c>
      <c r="G168" s="6">
        <v>1000000</v>
      </c>
      <c r="H168" s="6">
        <v>0</v>
      </c>
      <c r="I168" s="6">
        <v>31000000</v>
      </c>
      <c r="J168" s="6">
        <v>31000000</v>
      </c>
      <c r="K168" s="21">
        <f t="shared" si="42"/>
        <v>1</v>
      </c>
      <c r="L168" s="6">
        <v>31000000</v>
      </c>
      <c r="M168" s="21">
        <f t="shared" si="43"/>
        <v>1</v>
      </c>
      <c r="N168" s="6">
        <v>12893500</v>
      </c>
      <c r="O168" s="21">
        <f t="shared" si="44"/>
        <v>0.41591935483870968</v>
      </c>
      <c r="P168" s="6">
        <v>4300000</v>
      </c>
      <c r="Q168" s="21">
        <f t="shared" si="45"/>
        <v>0.13870967741935483</v>
      </c>
    </row>
    <row r="169" spans="1:17" x14ac:dyDescent="0.25">
      <c r="A169" s="7">
        <v>32201050105</v>
      </c>
      <c r="B169" s="14" t="s">
        <v>192</v>
      </c>
      <c r="C169" s="6">
        <v>1000000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1000000</v>
      </c>
      <c r="J169" s="6">
        <v>0</v>
      </c>
      <c r="K169" s="21">
        <f t="shared" si="42"/>
        <v>0</v>
      </c>
      <c r="L169" s="6">
        <v>0</v>
      </c>
      <c r="M169" s="21">
        <f t="shared" si="43"/>
        <v>0</v>
      </c>
      <c r="N169" s="6">
        <v>0</v>
      </c>
      <c r="O169" s="21">
        <f t="shared" si="44"/>
        <v>0</v>
      </c>
      <c r="P169" s="6">
        <v>0</v>
      </c>
      <c r="Q169" s="21">
        <f t="shared" si="45"/>
        <v>0</v>
      </c>
    </row>
    <row r="170" spans="1:17" x14ac:dyDescent="0.25">
      <c r="A170" s="7">
        <v>32201050106</v>
      </c>
      <c r="B170" s="14" t="s">
        <v>193</v>
      </c>
      <c r="C170" s="6">
        <v>4755868558</v>
      </c>
      <c r="D170" s="6">
        <v>0</v>
      </c>
      <c r="E170" s="6">
        <v>0</v>
      </c>
      <c r="F170" s="6">
        <v>0</v>
      </c>
      <c r="G170" s="6">
        <v>0</v>
      </c>
      <c r="H170" s="6">
        <v>157000000</v>
      </c>
      <c r="I170" s="6">
        <v>4598868558</v>
      </c>
      <c r="J170" s="6">
        <v>3890089583</v>
      </c>
      <c r="K170" s="21">
        <f t="shared" si="42"/>
        <v>0.84587970583176642</v>
      </c>
      <c r="L170" s="6">
        <v>3716846840</v>
      </c>
      <c r="M170" s="21">
        <f t="shared" si="43"/>
        <v>0.80820897425614135</v>
      </c>
      <c r="N170" s="6">
        <v>2571596646</v>
      </c>
      <c r="O170" s="21">
        <f t="shared" si="44"/>
        <v>0.5591802882747231</v>
      </c>
      <c r="P170" s="6">
        <v>851983562</v>
      </c>
      <c r="Q170" s="21">
        <f t="shared" si="45"/>
        <v>0.18525938527160662</v>
      </c>
    </row>
    <row r="171" spans="1:17" ht="30" x14ac:dyDescent="0.25">
      <c r="A171" s="7">
        <v>32201050107</v>
      </c>
      <c r="B171" s="14" t="s">
        <v>194</v>
      </c>
      <c r="C171" s="6">
        <v>2079507396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2079507396</v>
      </c>
      <c r="J171" s="6">
        <v>1923179180</v>
      </c>
      <c r="K171" s="21">
        <f t="shared" si="42"/>
        <v>0.92482440009556954</v>
      </c>
      <c r="L171" s="6">
        <v>1905043310</v>
      </c>
      <c r="M171" s="21">
        <f t="shared" si="43"/>
        <v>0.91610316638662248</v>
      </c>
      <c r="N171" s="6">
        <v>1551280950</v>
      </c>
      <c r="O171" s="21">
        <f t="shared" si="44"/>
        <v>0.74598481976257425</v>
      </c>
      <c r="P171" s="6">
        <v>630902518</v>
      </c>
      <c r="Q171" s="21">
        <f t="shared" si="45"/>
        <v>0.30339036986045903</v>
      </c>
    </row>
    <row r="172" spans="1:17" x14ac:dyDescent="0.25">
      <c r="A172" s="7">
        <v>32201050108</v>
      </c>
      <c r="B172" s="14" t="s">
        <v>195</v>
      </c>
      <c r="C172" s="6">
        <v>571000000</v>
      </c>
      <c r="D172" s="6">
        <v>0</v>
      </c>
      <c r="E172" s="6">
        <v>0</v>
      </c>
      <c r="F172" s="6">
        <v>0</v>
      </c>
      <c r="G172" s="6">
        <v>150000000</v>
      </c>
      <c r="H172" s="6">
        <v>0</v>
      </c>
      <c r="I172" s="6">
        <v>721000000</v>
      </c>
      <c r="J172" s="6">
        <v>712076876</v>
      </c>
      <c r="K172" s="21">
        <f t="shared" si="42"/>
        <v>0.98762396116504858</v>
      </c>
      <c r="L172" s="6">
        <v>430547720</v>
      </c>
      <c r="M172" s="21">
        <f t="shared" si="43"/>
        <v>0.59715356449375867</v>
      </c>
      <c r="N172" s="6">
        <v>368795120</v>
      </c>
      <c r="O172" s="21">
        <f t="shared" si="44"/>
        <v>0.51150502080443827</v>
      </c>
      <c r="P172" s="6">
        <v>91672280</v>
      </c>
      <c r="Q172" s="21">
        <f t="shared" si="45"/>
        <v>0.12714601941747572</v>
      </c>
    </row>
    <row r="173" spans="1:17" x14ac:dyDescent="0.25">
      <c r="A173" s="7">
        <v>32201050109</v>
      </c>
      <c r="B173" s="14" t="s">
        <v>196</v>
      </c>
      <c r="C173" s="6">
        <v>973000000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973000000</v>
      </c>
      <c r="J173" s="6">
        <v>873020434</v>
      </c>
      <c r="K173" s="21">
        <f t="shared" si="42"/>
        <v>0.89724607810894141</v>
      </c>
      <c r="L173" s="6">
        <v>872495434</v>
      </c>
      <c r="M173" s="21">
        <f t="shared" si="43"/>
        <v>0.89670650976361765</v>
      </c>
      <c r="N173" s="6">
        <v>657556981</v>
      </c>
      <c r="O173" s="21">
        <f t="shared" si="44"/>
        <v>0.67580368036998972</v>
      </c>
      <c r="P173" s="6">
        <v>254920500</v>
      </c>
      <c r="Q173" s="21">
        <f t="shared" si="45"/>
        <v>0.26199434737923949</v>
      </c>
    </row>
    <row r="174" spans="1:17" x14ac:dyDescent="0.25">
      <c r="A174" s="7">
        <v>32201050110</v>
      </c>
      <c r="B174" s="14" t="s">
        <v>197</v>
      </c>
      <c r="C174" s="6">
        <v>407000000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407000000</v>
      </c>
      <c r="J174" s="6">
        <v>395644350</v>
      </c>
      <c r="K174" s="21">
        <f t="shared" si="42"/>
        <v>0.97209914004914</v>
      </c>
      <c r="L174" s="6">
        <v>395644350</v>
      </c>
      <c r="M174" s="21">
        <f t="shared" si="43"/>
        <v>0.97209914004914</v>
      </c>
      <c r="N174" s="6">
        <v>307235260</v>
      </c>
      <c r="O174" s="21">
        <f t="shared" si="44"/>
        <v>0.75487778869778865</v>
      </c>
      <c r="P174" s="6">
        <v>114735260</v>
      </c>
      <c r="Q174" s="21">
        <f t="shared" si="45"/>
        <v>0.28190481572481574</v>
      </c>
    </row>
    <row r="175" spans="1:17" x14ac:dyDescent="0.25">
      <c r="A175" s="7">
        <v>32201050111</v>
      </c>
      <c r="B175" s="14" t="s">
        <v>198</v>
      </c>
      <c r="C175" s="6">
        <v>1498000000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1498000000</v>
      </c>
      <c r="J175" s="6">
        <v>962858806</v>
      </c>
      <c r="K175" s="21">
        <f t="shared" si="42"/>
        <v>0.64276288785046731</v>
      </c>
      <c r="L175" s="6">
        <v>692779878</v>
      </c>
      <c r="M175" s="21">
        <f t="shared" si="43"/>
        <v>0.46246987850467292</v>
      </c>
      <c r="N175" s="6">
        <v>677353340</v>
      </c>
      <c r="O175" s="21">
        <f t="shared" si="44"/>
        <v>0.45217178905206945</v>
      </c>
      <c r="P175" s="6">
        <v>514198980</v>
      </c>
      <c r="Q175" s="21">
        <f t="shared" si="45"/>
        <v>0.34325699599465953</v>
      </c>
    </row>
    <row r="176" spans="1:17" ht="30" x14ac:dyDescent="0.25">
      <c r="A176" s="7">
        <v>32201050112</v>
      </c>
      <c r="B176" s="14" t="s">
        <v>199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21" t="e">
        <f t="shared" si="42"/>
        <v>#DIV/0!</v>
      </c>
      <c r="L176" s="6">
        <v>0</v>
      </c>
      <c r="M176" s="21" t="e">
        <f t="shared" si="43"/>
        <v>#DIV/0!</v>
      </c>
      <c r="N176" s="6">
        <v>0</v>
      </c>
      <c r="O176" s="21" t="e">
        <f t="shared" si="44"/>
        <v>#DIV/0!</v>
      </c>
      <c r="P176" s="6">
        <v>0</v>
      </c>
      <c r="Q176" s="21" t="e">
        <f t="shared" si="45"/>
        <v>#DIV/0!</v>
      </c>
    </row>
    <row r="177" spans="1:17" ht="30" x14ac:dyDescent="0.25">
      <c r="A177" s="7">
        <v>32201050113</v>
      </c>
      <c r="B177" s="14" t="s">
        <v>200</v>
      </c>
      <c r="C177" s="6">
        <v>268000000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268000000</v>
      </c>
      <c r="J177" s="6">
        <v>213100000</v>
      </c>
      <c r="K177" s="21">
        <f t="shared" si="42"/>
        <v>0.79514925373134326</v>
      </c>
      <c r="L177" s="6">
        <v>212420000</v>
      </c>
      <c r="M177" s="21">
        <f t="shared" si="43"/>
        <v>0.79261194029850746</v>
      </c>
      <c r="N177" s="6">
        <v>114671653</v>
      </c>
      <c r="O177" s="21">
        <f t="shared" si="44"/>
        <v>0.42787930223880599</v>
      </c>
      <c r="P177" s="6">
        <v>33380000</v>
      </c>
      <c r="Q177" s="21">
        <f t="shared" si="45"/>
        <v>0.12455223880597015</v>
      </c>
    </row>
    <row r="178" spans="1:17" x14ac:dyDescent="0.25">
      <c r="A178" s="7">
        <v>32201050114</v>
      </c>
      <c r="B178" s="14" t="s">
        <v>201</v>
      </c>
      <c r="C178" s="6">
        <v>700000000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700000000</v>
      </c>
      <c r="J178" s="6">
        <v>510950368</v>
      </c>
      <c r="K178" s="21">
        <f t="shared" si="42"/>
        <v>0.72992909714285714</v>
      </c>
      <c r="L178" s="6">
        <v>510950368</v>
      </c>
      <c r="M178" s="21">
        <f t="shared" si="43"/>
        <v>0.72992909714285714</v>
      </c>
      <c r="N178" s="6">
        <v>510932772.13999999</v>
      </c>
      <c r="O178" s="21">
        <f t="shared" si="44"/>
        <v>0.72990396020000003</v>
      </c>
      <c r="P178" s="6">
        <v>454444468.66000003</v>
      </c>
      <c r="Q178" s="21">
        <f t="shared" si="45"/>
        <v>0.64920638380000006</v>
      </c>
    </row>
    <row r="179" spans="1:17" x14ac:dyDescent="0.25">
      <c r="A179" s="7">
        <v>32201050115</v>
      </c>
      <c r="B179" s="14" t="s">
        <v>202</v>
      </c>
      <c r="C179" s="6">
        <v>47000000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47000000</v>
      </c>
      <c r="J179" s="6">
        <v>29900000</v>
      </c>
      <c r="K179" s="21">
        <f t="shared" si="42"/>
        <v>0.63617021276595742</v>
      </c>
      <c r="L179" s="6">
        <v>29900000</v>
      </c>
      <c r="M179" s="21">
        <f t="shared" si="43"/>
        <v>0.63617021276595742</v>
      </c>
      <c r="N179" s="6">
        <v>19734000</v>
      </c>
      <c r="O179" s="21">
        <f t="shared" si="44"/>
        <v>0.4198723404255319</v>
      </c>
      <c r="P179" s="6">
        <v>9867000</v>
      </c>
      <c r="Q179" s="21">
        <f t="shared" si="45"/>
        <v>0.20993617021276595</v>
      </c>
    </row>
    <row r="180" spans="1:17" ht="30" x14ac:dyDescent="0.25">
      <c r="A180" s="7">
        <v>32201050116</v>
      </c>
      <c r="B180" s="14" t="s">
        <v>203</v>
      </c>
      <c r="C180" s="6">
        <v>590000000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590000000</v>
      </c>
      <c r="J180" s="6">
        <v>550770101</v>
      </c>
      <c r="K180" s="21">
        <f t="shared" si="42"/>
        <v>0.93350864576271186</v>
      </c>
      <c r="L180" s="6">
        <v>549892311</v>
      </c>
      <c r="M180" s="21">
        <f t="shared" si="43"/>
        <v>0.93202086610169488</v>
      </c>
      <c r="N180" s="6">
        <v>384883277</v>
      </c>
      <c r="O180" s="21">
        <f t="shared" si="44"/>
        <v>0.65234453728813557</v>
      </c>
      <c r="P180" s="6">
        <v>142654232</v>
      </c>
      <c r="Q180" s="21">
        <f t="shared" si="45"/>
        <v>0.24178683389830508</v>
      </c>
    </row>
    <row r="181" spans="1:17" x14ac:dyDescent="0.25">
      <c r="A181" s="7">
        <v>32201050117</v>
      </c>
      <c r="B181" s="14" t="s">
        <v>204</v>
      </c>
      <c r="C181" s="6">
        <v>317000000</v>
      </c>
      <c r="D181" s="6">
        <v>0</v>
      </c>
      <c r="E181" s="6">
        <v>0</v>
      </c>
      <c r="F181" s="6">
        <v>0</v>
      </c>
      <c r="G181" s="6">
        <v>0</v>
      </c>
      <c r="H181" s="6">
        <v>102238897</v>
      </c>
      <c r="I181" s="6">
        <v>214761103</v>
      </c>
      <c r="J181" s="6">
        <v>40826228</v>
      </c>
      <c r="K181" s="21">
        <f t="shared" si="42"/>
        <v>0.1901006626884385</v>
      </c>
      <c r="L181" s="6">
        <v>37301528</v>
      </c>
      <c r="M181" s="21">
        <f t="shared" si="43"/>
        <v>0.1736884728143718</v>
      </c>
      <c r="N181" s="6">
        <v>20788047</v>
      </c>
      <c r="O181" s="21">
        <f t="shared" si="44"/>
        <v>9.6796145622329008E-2</v>
      </c>
      <c r="P181" s="6">
        <v>4638494</v>
      </c>
      <c r="Q181" s="21">
        <f t="shared" si="45"/>
        <v>2.1598389723301057E-2</v>
      </c>
    </row>
    <row r="182" spans="1:17" ht="30" x14ac:dyDescent="0.25">
      <c r="A182" s="7">
        <v>32201050118</v>
      </c>
      <c r="B182" s="14" t="s">
        <v>205</v>
      </c>
      <c r="C182" s="6">
        <v>52080000</v>
      </c>
      <c r="D182" s="6">
        <v>0</v>
      </c>
      <c r="E182" s="6">
        <v>0</v>
      </c>
      <c r="F182" s="6">
        <v>0</v>
      </c>
      <c r="G182" s="6">
        <v>100000000</v>
      </c>
      <c r="H182" s="6">
        <v>0</v>
      </c>
      <c r="I182" s="6">
        <v>152080000</v>
      </c>
      <c r="J182" s="6">
        <v>119435641</v>
      </c>
      <c r="K182" s="21">
        <f t="shared" si="42"/>
        <v>0.78534745528669125</v>
      </c>
      <c r="L182" s="6">
        <v>118300641</v>
      </c>
      <c r="M182" s="21">
        <f t="shared" si="43"/>
        <v>0.77788427801157289</v>
      </c>
      <c r="N182" s="6">
        <v>97932241</v>
      </c>
      <c r="O182" s="21">
        <f t="shared" si="44"/>
        <v>0.64395213703314047</v>
      </c>
      <c r="P182" s="6">
        <v>60206985</v>
      </c>
      <c r="Q182" s="21">
        <f t="shared" si="45"/>
        <v>0.3958902222514466</v>
      </c>
    </row>
    <row r="183" spans="1:17" x14ac:dyDescent="0.25">
      <c r="A183" s="47">
        <v>32201050119</v>
      </c>
      <c r="B183" s="48" t="s">
        <v>206</v>
      </c>
      <c r="C183" s="6">
        <v>1775000000</v>
      </c>
      <c r="D183" s="6">
        <v>0</v>
      </c>
      <c r="E183" s="6">
        <v>0</v>
      </c>
      <c r="F183" s="6">
        <v>0</v>
      </c>
      <c r="G183" s="6">
        <v>0</v>
      </c>
      <c r="H183" s="6">
        <v>52400000</v>
      </c>
      <c r="I183" s="6">
        <v>1722600000</v>
      </c>
      <c r="J183" s="6">
        <v>409385873</v>
      </c>
      <c r="K183" s="21">
        <f t="shared" si="42"/>
        <v>0.237655795309416</v>
      </c>
      <c r="L183" s="6">
        <v>385147322</v>
      </c>
      <c r="M183" s="21">
        <f t="shared" si="43"/>
        <v>0.22358488447695343</v>
      </c>
      <c r="N183" s="6">
        <v>364970298</v>
      </c>
      <c r="O183" s="21">
        <f t="shared" si="44"/>
        <v>0.21187176245210729</v>
      </c>
      <c r="P183" s="6">
        <v>227170474</v>
      </c>
      <c r="Q183" s="21">
        <f t="shared" si="45"/>
        <v>0.13187650876581911</v>
      </c>
    </row>
    <row r="184" spans="1:17" x14ac:dyDescent="0.25">
      <c r="A184" s="47">
        <v>32201050120</v>
      </c>
      <c r="B184" s="48" t="s">
        <v>207</v>
      </c>
      <c r="C184" s="6">
        <v>646000000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646000000</v>
      </c>
      <c r="J184" s="6">
        <v>565298236</v>
      </c>
      <c r="K184" s="21">
        <f t="shared" si="42"/>
        <v>0.87507466873065021</v>
      </c>
      <c r="L184" s="6">
        <v>528300604</v>
      </c>
      <c r="M184" s="21">
        <f t="shared" si="43"/>
        <v>0.81780279256965949</v>
      </c>
      <c r="N184" s="6">
        <v>476277171</v>
      </c>
      <c r="O184" s="21">
        <f t="shared" si="44"/>
        <v>0.73727116253869973</v>
      </c>
      <c r="P184" s="6">
        <v>391373439</v>
      </c>
      <c r="Q184" s="21">
        <f t="shared" si="45"/>
        <v>0.60584123684210522</v>
      </c>
    </row>
    <row r="185" spans="1:17" x14ac:dyDescent="0.25">
      <c r="A185" s="47">
        <v>32201050121</v>
      </c>
      <c r="B185" s="48" t="s">
        <v>208</v>
      </c>
      <c r="C185" s="6">
        <v>1500000000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1500000000</v>
      </c>
      <c r="J185" s="6">
        <v>439503640</v>
      </c>
      <c r="K185" s="21">
        <f t="shared" si="42"/>
        <v>0.29300242666666665</v>
      </c>
      <c r="L185" s="6">
        <v>432304640</v>
      </c>
      <c r="M185" s="21">
        <f t="shared" si="43"/>
        <v>0.28820309333333333</v>
      </c>
      <c r="N185" s="6">
        <v>225553645</v>
      </c>
      <c r="O185" s="21">
        <f t="shared" si="44"/>
        <v>0.15036909666666667</v>
      </c>
      <c r="P185" s="6">
        <v>82903000</v>
      </c>
      <c r="Q185" s="21">
        <f t="shared" si="45"/>
        <v>5.5268666666666667E-2</v>
      </c>
    </row>
    <row r="186" spans="1:17" x14ac:dyDescent="0.25">
      <c r="A186" s="47">
        <v>32201050122</v>
      </c>
      <c r="B186" s="48" t="s">
        <v>209</v>
      </c>
      <c r="C186" s="6">
        <v>120000000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120000000</v>
      </c>
      <c r="J186" s="6">
        <v>3000000</v>
      </c>
      <c r="K186" s="21">
        <f t="shared" si="42"/>
        <v>2.5000000000000001E-2</v>
      </c>
      <c r="L186" s="6">
        <v>2879200</v>
      </c>
      <c r="M186" s="21">
        <f t="shared" si="43"/>
        <v>2.3993333333333332E-2</v>
      </c>
      <c r="N186" s="6">
        <v>0</v>
      </c>
      <c r="O186" s="21">
        <f t="shared" si="44"/>
        <v>0</v>
      </c>
      <c r="P186" s="6">
        <v>0</v>
      </c>
      <c r="Q186" s="21">
        <f t="shared" si="45"/>
        <v>0</v>
      </c>
    </row>
    <row r="187" spans="1:17" x14ac:dyDescent="0.25">
      <c r="A187" s="7">
        <v>32201050123</v>
      </c>
      <c r="B187" s="14" t="s">
        <v>210</v>
      </c>
      <c r="C187" s="6">
        <v>10000000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10000000</v>
      </c>
      <c r="J187" s="6">
        <v>0</v>
      </c>
      <c r="K187" s="21">
        <f t="shared" si="42"/>
        <v>0</v>
      </c>
      <c r="L187" s="6">
        <v>0</v>
      </c>
      <c r="M187" s="21">
        <f t="shared" si="43"/>
        <v>0</v>
      </c>
      <c r="N187" s="6">
        <v>0</v>
      </c>
      <c r="O187" s="21">
        <f t="shared" si="44"/>
        <v>0</v>
      </c>
      <c r="P187" s="6">
        <v>0</v>
      </c>
      <c r="Q187" s="21">
        <f t="shared" si="45"/>
        <v>0</v>
      </c>
    </row>
    <row r="188" spans="1:17" x14ac:dyDescent="0.25">
      <c r="A188" s="7">
        <v>32201050124</v>
      </c>
      <c r="B188" s="14" t="s">
        <v>211</v>
      </c>
      <c r="C188" s="6">
        <v>600000000</v>
      </c>
      <c r="D188" s="6">
        <v>0</v>
      </c>
      <c r="E188" s="6">
        <v>0</v>
      </c>
      <c r="F188" s="6">
        <v>0</v>
      </c>
      <c r="G188" s="6">
        <v>0</v>
      </c>
      <c r="H188" s="6">
        <v>156000000</v>
      </c>
      <c r="I188" s="6">
        <v>444000000</v>
      </c>
      <c r="J188" s="6">
        <v>274076530</v>
      </c>
      <c r="K188" s="21">
        <f t="shared" si="42"/>
        <v>0.61728948198198197</v>
      </c>
      <c r="L188" s="6">
        <v>245227680</v>
      </c>
      <c r="M188" s="21">
        <f t="shared" si="43"/>
        <v>0.55231459459459464</v>
      </c>
      <c r="N188" s="6">
        <v>151315649</v>
      </c>
      <c r="O188" s="21">
        <f t="shared" si="44"/>
        <v>0.34080101126126128</v>
      </c>
      <c r="P188" s="6">
        <v>33846961</v>
      </c>
      <c r="Q188" s="21">
        <f t="shared" si="45"/>
        <v>7.6231894144144149E-2</v>
      </c>
    </row>
    <row r="189" spans="1:17" x14ac:dyDescent="0.25">
      <c r="A189" s="7">
        <v>32201050125</v>
      </c>
      <c r="B189" s="14" t="s">
        <v>212</v>
      </c>
      <c r="C189" s="6">
        <v>339000000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339000000</v>
      </c>
      <c r="J189" s="6">
        <v>317478664</v>
      </c>
      <c r="K189" s="21">
        <f t="shared" si="42"/>
        <v>0.93651523303834805</v>
      </c>
      <c r="L189" s="6">
        <v>302135957</v>
      </c>
      <c r="M189" s="21">
        <f t="shared" si="43"/>
        <v>0.89125651032448383</v>
      </c>
      <c r="N189" s="6">
        <v>170085988.40000001</v>
      </c>
      <c r="O189" s="21">
        <f t="shared" si="44"/>
        <v>0.50172857935103243</v>
      </c>
      <c r="P189" s="6">
        <v>54448935.399999999</v>
      </c>
      <c r="Q189" s="21">
        <f t="shared" si="45"/>
        <v>0.16061632861356931</v>
      </c>
    </row>
    <row r="190" spans="1:17" x14ac:dyDescent="0.25">
      <c r="A190" s="7">
        <v>32201050199</v>
      </c>
      <c r="B190" s="14" t="s">
        <v>213</v>
      </c>
      <c r="C190" s="6">
        <v>1000000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1000000</v>
      </c>
      <c r="J190" s="6">
        <v>0</v>
      </c>
      <c r="K190" s="21">
        <f t="shared" si="42"/>
        <v>0</v>
      </c>
      <c r="L190" s="6">
        <v>0</v>
      </c>
      <c r="M190" s="21">
        <f t="shared" si="43"/>
        <v>0</v>
      </c>
      <c r="N190" s="6">
        <v>0</v>
      </c>
      <c r="O190" s="21">
        <f t="shared" si="44"/>
        <v>0</v>
      </c>
      <c r="P190" s="6">
        <v>0</v>
      </c>
      <c r="Q190" s="21">
        <f t="shared" si="45"/>
        <v>0</v>
      </c>
    </row>
    <row r="191" spans="1:17" s="28" customFormat="1" x14ac:dyDescent="0.25">
      <c r="A191" s="24">
        <v>3220106</v>
      </c>
      <c r="B191" s="25" t="s">
        <v>214</v>
      </c>
      <c r="C191" s="26">
        <f>+C192</f>
        <v>693000000</v>
      </c>
      <c r="D191" s="26">
        <f t="shared" ref="D191:F191" si="52">+D192</f>
        <v>0</v>
      </c>
      <c r="E191" s="26">
        <f t="shared" si="52"/>
        <v>0</v>
      </c>
      <c r="F191" s="26">
        <f t="shared" si="52"/>
        <v>0</v>
      </c>
      <c r="G191" s="26">
        <v>165638897</v>
      </c>
      <c r="H191" s="26">
        <v>0</v>
      </c>
      <c r="I191" s="26">
        <v>858638897</v>
      </c>
      <c r="J191" s="26">
        <v>804018418</v>
      </c>
      <c r="K191" s="27">
        <f t="shared" si="42"/>
        <v>0.93638713644252713</v>
      </c>
      <c r="L191" s="26">
        <v>676927897</v>
      </c>
      <c r="M191" s="27">
        <f t="shared" si="43"/>
        <v>0.78837320247792131</v>
      </c>
      <c r="N191" s="26">
        <v>657844361.25</v>
      </c>
      <c r="O191" s="27">
        <f t="shared" si="44"/>
        <v>0.76614786908494781</v>
      </c>
      <c r="P191" s="26">
        <v>559407999.25</v>
      </c>
      <c r="Q191" s="27">
        <f t="shared" si="45"/>
        <v>0.65150554115882309</v>
      </c>
    </row>
    <row r="192" spans="1:17" s="28" customFormat="1" x14ac:dyDescent="0.25">
      <c r="A192" s="24">
        <v>322010601</v>
      </c>
      <c r="B192" s="25" t="s">
        <v>214</v>
      </c>
      <c r="C192" s="26">
        <f>+C193+C194+C195+C196</f>
        <v>693000000</v>
      </c>
      <c r="D192" s="26">
        <f t="shared" ref="D192:F192" si="53">+D193+D194+D195+D196</f>
        <v>0</v>
      </c>
      <c r="E192" s="26">
        <f t="shared" si="53"/>
        <v>0</v>
      </c>
      <c r="F192" s="26">
        <f t="shared" si="53"/>
        <v>0</v>
      </c>
      <c r="G192" s="26">
        <v>165638897</v>
      </c>
      <c r="H192" s="26">
        <v>0</v>
      </c>
      <c r="I192" s="26">
        <v>858638897</v>
      </c>
      <c r="J192" s="26">
        <v>804018418</v>
      </c>
      <c r="K192" s="27">
        <f t="shared" si="42"/>
        <v>0.93638713644252713</v>
      </c>
      <c r="L192" s="26">
        <v>676927897</v>
      </c>
      <c r="M192" s="27">
        <f t="shared" si="43"/>
        <v>0.78837320247792131</v>
      </c>
      <c r="N192" s="26">
        <v>657844361.25</v>
      </c>
      <c r="O192" s="27">
        <f t="shared" si="44"/>
        <v>0.76614786908494781</v>
      </c>
      <c r="P192" s="26">
        <v>559407999.25</v>
      </c>
      <c r="Q192" s="27">
        <f t="shared" si="45"/>
        <v>0.65150554115882309</v>
      </c>
    </row>
    <row r="193" spans="1:17" x14ac:dyDescent="0.25">
      <c r="A193" s="7">
        <v>32201060101</v>
      </c>
      <c r="B193" s="14" t="s">
        <v>215</v>
      </c>
      <c r="C193" s="6">
        <v>20000000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20000000</v>
      </c>
      <c r="J193" s="6">
        <v>4000000</v>
      </c>
      <c r="K193" s="21">
        <f t="shared" si="42"/>
        <v>0.2</v>
      </c>
      <c r="L193" s="6">
        <v>4000000</v>
      </c>
      <c r="M193" s="21">
        <f t="shared" si="43"/>
        <v>0.2</v>
      </c>
      <c r="N193" s="6">
        <v>4000000</v>
      </c>
      <c r="O193" s="21">
        <f t="shared" si="44"/>
        <v>0.2</v>
      </c>
      <c r="P193" s="6">
        <v>4000000</v>
      </c>
      <c r="Q193" s="21">
        <f t="shared" si="45"/>
        <v>0.2</v>
      </c>
    </row>
    <row r="194" spans="1:17" x14ac:dyDescent="0.25">
      <c r="A194" s="7">
        <v>32201060102</v>
      </c>
      <c r="B194" s="14" t="s">
        <v>216</v>
      </c>
      <c r="C194" s="6">
        <v>1000000</v>
      </c>
      <c r="D194" s="6">
        <v>0</v>
      </c>
      <c r="E194" s="6">
        <v>0</v>
      </c>
      <c r="F194" s="6">
        <v>0</v>
      </c>
      <c r="G194" s="6">
        <v>5000000</v>
      </c>
      <c r="H194" s="6">
        <v>0</v>
      </c>
      <c r="I194" s="6">
        <v>6000000</v>
      </c>
      <c r="J194" s="6">
        <v>4000000</v>
      </c>
      <c r="K194" s="21">
        <f t="shared" si="42"/>
        <v>0.66666666666666663</v>
      </c>
      <c r="L194" s="6">
        <v>4000000</v>
      </c>
      <c r="M194" s="21">
        <f t="shared" si="43"/>
        <v>0.66666666666666663</v>
      </c>
      <c r="N194" s="6">
        <v>4000000</v>
      </c>
      <c r="O194" s="21">
        <f t="shared" si="44"/>
        <v>0.66666666666666663</v>
      </c>
      <c r="P194" s="6">
        <v>4000000</v>
      </c>
      <c r="Q194" s="21">
        <f t="shared" si="45"/>
        <v>0.66666666666666663</v>
      </c>
    </row>
    <row r="195" spans="1:17" x14ac:dyDescent="0.25">
      <c r="A195" s="7">
        <v>32201060103</v>
      </c>
      <c r="B195" s="14" t="s">
        <v>217</v>
      </c>
      <c r="C195" s="6">
        <v>670000000</v>
      </c>
      <c r="D195" s="6">
        <v>0</v>
      </c>
      <c r="E195" s="6">
        <v>0</v>
      </c>
      <c r="F195" s="6">
        <v>0</v>
      </c>
      <c r="G195" s="6">
        <v>108238897</v>
      </c>
      <c r="H195" s="6">
        <v>0</v>
      </c>
      <c r="I195" s="6">
        <v>778238897</v>
      </c>
      <c r="J195" s="6">
        <v>743598161</v>
      </c>
      <c r="K195" s="21">
        <f t="shared" si="42"/>
        <v>0.95548830040038468</v>
      </c>
      <c r="L195" s="6">
        <v>655817139</v>
      </c>
      <c r="M195" s="21">
        <f t="shared" si="43"/>
        <v>0.84269385856718493</v>
      </c>
      <c r="N195" s="6">
        <v>636756925.25</v>
      </c>
      <c r="O195" s="21">
        <f t="shared" si="44"/>
        <v>0.81820238965773517</v>
      </c>
      <c r="P195" s="6">
        <v>545404879.25</v>
      </c>
      <c r="Q195" s="21">
        <f t="shared" si="45"/>
        <v>0.70081935168295761</v>
      </c>
    </row>
    <row r="196" spans="1:17" ht="30" x14ac:dyDescent="0.25">
      <c r="A196" s="7">
        <v>32201060104</v>
      </c>
      <c r="B196" s="14" t="s">
        <v>218</v>
      </c>
      <c r="C196" s="6">
        <v>2000000</v>
      </c>
      <c r="D196" s="6">
        <v>0</v>
      </c>
      <c r="E196" s="6">
        <v>0</v>
      </c>
      <c r="F196" s="6">
        <v>0</v>
      </c>
      <c r="G196" s="6">
        <v>52400000</v>
      </c>
      <c r="H196" s="6">
        <v>0</v>
      </c>
      <c r="I196" s="6">
        <v>54400000</v>
      </c>
      <c r="J196" s="6">
        <v>52420257</v>
      </c>
      <c r="K196" s="21">
        <f t="shared" si="42"/>
        <v>0.96360766544117649</v>
      </c>
      <c r="L196" s="6">
        <v>13110758</v>
      </c>
      <c r="M196" s="21">
        <f t="shared" si="43"/>
        <v>0.24100658088235294</v>
      </c>
      <c r="N196" s="6">
        <v>13087436</v>
      </c>
      <c r="O196" s="21">
        <f t="shared" si="44"/>
        <v>0.24057786764705882</v>
      </c>
      <c r="P196" s="6">
        <v>6003120</v>
      </c>
      <c r="Q196" s="21">
        <f t="shared" si="45"/>
        <v>0.1103514705882353</v>
      </c>
    </row>
    <row r="197" spans="1:17" s="28" customFormat="1" x14ac:dyDescent="0.25">
      <c r="A197" s="24">
        <v>32202</v>
      </c>
      <c r="B197" s="25" t="s">
        <v>219</v>
      </c>
      <c r="C197" s="26">
        <f>+C198</f>
        <v>1092298968</v>
      </c>
      <c r="D197" s="26">
        <f t="shared" ref="D197:F198" si="54">+D198</f>
        <v>0</v>
      </c>
      <c r="E197" s="26">
        <f t="shared" si="54"/>
        <v>0</v>
      </c>
      <c r="F197" s="26">
        <f t="shared" si="54"/>
        <v>0</v>
      </c>
      <c r="G197" s="26">
        <v>0</v>
      </c>
      <c r="H197" s="26">
        <v>0</v>
      </c>
      <c r="I197" s="26">
        <v>1092298968</v>
      </c>
      <c r="J197" s="26">
        <v>49311420</v>
      </c>
      <c r="K197" s="27">
        <f t="shared" si="42"/>
        <v>4.51446183184529E-2</v>
      </c>
      <c r="L197" s="26">
        <v>49311420</v>
      </c>
      <c r="M197" s="27">
        <f t="shared" si="43"/>
        <v>4.51446183184529E-2</v>
      </c>
      <c r="N197" s="26">
        <v>49308608</v>
      </c>
      <c r="O197" s="27">
        <f t="shared" si="44"/>
        <v>4.5142043931693986E-2</v>
      </c>
      <c r="P197" s="26">
        <v>49307748</v>
      </c>
      <c r="Q197" s="27">
        <f t="shared" si="45"/>
        <v>4.5141256601461878E-2</v>
      </c>
    </row>
    <row r="198" spans="1:17" s="28" customFormat="1" x14ac:dyDescent="0.25">
      <c r="A198" s="24">
        <v>3220201</v>
      </c>
      <c r="B198" s="25" t="s">
        <v>219</v>
      </c>
      <c r="C198" s="26">
        <f>+C199</f>
        <v>1092298968</v>
      </c>
      <c r="D198" s="26">
        <f t="shared" si="54"/>
        <v>0</v>
      </c>
      <c r="E198" s="26">
        <f t="shared" si="54"/>
        <v>0</v>
      </c>
      <c r="F198" s="26">
        <f t="shared" si="54"/>
        <v>0</v>
      </c>
      <c r="G198" s="26">
        <v>0</v>
      </c>
      <c r="H198" s="26">
        <v>0</v>
      </c>
      <c r="I198" s="26">
        <v>1092298968</v>
      </c>
      <c r="J198" s="26">
        <v>49311420</v>
      </c>
      <c r="K198" s="27">
        <f t="shared" si="42"/>
        <v>4.51446183184529E-2</v>
      </c>
      <c r="L198" s="26">
        <v>49311420</v>
      </c>
      <c r="M198" s="27">
        <f t="shared" si="43"/>
        <v>4.51446183184529E-2</v>
      </c>
      <c r="N198" s="26">
        <v>49308608</v>
      </c>
      <c r="O198" s="27">
        <f t="shared" si="44"/>
        <v>4.5142043931693986E-2</v>
      </c>
      <c r="P198" s="26">
        <v>49307748</v>
      </c>
      <c r="Q198" s="27">
        <f t="shared" si="45"/>
        <v>4.5141256601461878E-2</v>
      </c>
    </row>
    <row r="199" spans="1:17" s="28" customFormat="1" x14ac:dyDescent="0.25">
      <c r="A199" s="24">
        <v>322020101</v>
      </c>
      <c r="B199" s="25" t="s">
        <v>219</v>
      </c>
      <c r="C199" s="26">
        <f>+C200+C201</f>
        <v>1092298968</v>
      </c>
      <c r="D199" s="26">
        <f t="shared" ref="D199:F199" si="55">+D200+D201</f>
        <v>0</v>
      </c>
      <c r="E199" s="26">
        <f t="shared" si="55"/>
        <v>0</v>
      </c>
      <c r="F199" s="26">
        <f t="shared" si="55"/>
        <v>0</v>
      </c>
      <c r="G199" s="26">
        <v>0</v>
      </c>
      <c r="H199" s="26">
        <v>0</v>
      </c>
      <c r="I199" s="26">
        <v>1092298968</v>
      </c>
      <c r="J199" s="26">
        <v>49311420</v>
      </c>
      <c r="K199" s="27">
        <f t="shared" ref="K199:K262" si="56">J199/I199</f>
        <v>4.51446183184529E-2</v>
      </c>
      <c r="L199" s="26">
        <v>49311420</v>
      </c>
      <c r="M199" s="27">
        <f t="shared" ref="M199:M262" si="57">+L199/I199</f>
        <v>4.51446183184529E-2</v>
      </c>
      <c r="N199" s="26">
        <v>49308608</v>
      </c>
      <c r="O199" s="27">
        <f t="shared" ref="O199:O262" si="58">+N199/I199</f>
        <v>4.5142043931693986E-2</v>
      </c>
      <c r="P199" s="26">
        <v>49307748</v>
      </c>
      <c r="Q199" s="27">
        <f t="shared" ref="Q199:Q262" si="59">+P199/I199</f>
        <v>4.5141256601461878E-2</v>
      </c>
    </row>
    <row r="200" spans="1:17" x14ac:dyDescent="0.25">
      <c r="A200" s="7">
        <v>32202010101</v>
      </c>
      <c r="B200" s="14" t="s">
        <v>220</v>
      </c>
      <c r="C200" s="6">
        <v>1092298968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1092298968</v>
      </c>
      <c r="J200" s="6">
        <v>49311420</v>
      </c>
      <c r="K200" s="21">
        <f t="shared" si="56"/>
        <v>4.51446183184529E-2</v>
      </c>
      <c r="L200" s="6">
        <v>49311420</v>
      </c>
      <c r="M200" s="21">
        <f t="shared" si="57"/>
        <v>4.51446183184529E-2</v>
      </c>
      <c r="N200" s="6">
        <v>49308608</v>
      </c>
      <c r="O200" s="21">
        <f t="shared" si="58"/>
        <v>4.5142043931693986E-2</v>
      </c>
      <c r="P200" s="6">
        <v>49307748</v>
      </c>
      <c r="Q200" s="21">
        <f t="shared" si="59"/>
        <v>4.5141256601461878E-2</v>
      </c>
    </row>
    <row r="201" spans="1:17" x14ac:dyDescent="0.25">
      <c r="A201" s="7">
        <v>32202010102</v>
      </c>
      <c r="B201" s="14" t="s">
        <v>221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21" t="e">
        <f t="shared" si="56"/>
        <v>#DIV/0!</v>
      </c>
      <c r="L201" s="6">
        <v>0</v>
      </c>
      <c r="M201" s="21" t="e">
        <f t="shared" si="57"/>
        <v>#DIV/0!</v>
      </c>
      <c r="N201" s="6">
        <v>0</v>
      </c>
      <c r="O201" s="21" t="e">
        <f t="shared" si="58"/>
        <v>#DIV/0!</v>
      </c>
      <c r="P201" s="6">
        <v>0</v>
      </c>
      <c r="Q201" s="21" t="e">
        <f t="shared" si="59"/>
        <v>#DIV/0!</v>
      </c>
    </row>
    <row r="202" spans="1:17" s="28" customFormat="1" x14ac:dyDescent="0.25">
      <c r="A202" s="24">
        <v>330</v>
      </c>
      <c r="B202" s="25" t="s">
        <v>222</v>
      </c>
      <c r="C202" s="26">
        <f>+C203+C207+C213</f>
        <v>89411367808</v>
      </c>
      <c r="D202" s="26">
        <f t="shared" ref="D202:F202" si="60">+D203+D207+D213</f>
        <v>2602440543</v>
      </c>
      <c r="E202" s="26">
        <f t="shared" si="60"/>
        <v>0</v>
      </c>
      <c r="F202" s="26">
        <f t="shared" si="60"/>
        <v>0</v>
      </c>
      <c r="G202" s="26">
        <v>7020948</v>
      </c>
      <c r="H202" s="26">
        <v>6167577244</v>
      </c>
      <c r="I202" s="26">
        <v>85853252055</v>
      </c>
      <c r="J202" s="26">
        <v>62526810086</v>
      </c>
      <c r="K202" s="27">
        <f t="shared" si="56"/>
        <v>0.72829867930854353</v>
      </c>
      <c r="L202" s="26">
        <v>61497134390</v>
      </c>
      <c r="M202" s="27">
        <f t="shared" si="57"/>
        <v>0.71630524083820624</v>
      </c>
      <c r="N202" s="26">
        <v>61207656205</v>
      </c>
      <c r="O202" s="27">
        <f t="shared" si="58"/>
        <v>0.71293346192394269</v>
      </c>
      <c r="P202" s="26">
        <v>54671053580</v>
      </c>
      <c r="Q202" s="27">
        <f t="shared" si="59"/>
        <v>0.63679653678088033</v>
      </c>
    </row>
    <row r="203" spans="1:17" s="28" customFormat="1" x14ac:dyDescent="0.25">
      <c r="A203" s="24">
        <v>33001</v>
      </c>
      <c r="B203" s="25" t="s">
        <v>223</v>
      </c>
      <c r="C203" s="26">
        <f>+C204</f>
        <v>416600000</v>
      </c>
      <c r="D203" s="26">
        <f t="shared" ref="D203:F205" si="61">+D204</f>
        <v>0</v>
      </c>
      <c r="E203" s="26">
        <f t="shared" si="61"/>
        <v>0</v>
      </c>
      <c r="F203" s="26">
        <f t="shared" si="61"/>
        <v>0</v>
      </c>
      <c r="G203" s="26">
        <v>0</v>
      </c>
      <c r="H203" s="26">
        <v>0</v>
      </c>
      <c r="I203" s="26">
        <v>416600000</v>
      </c>
      <c r="J203" s="26">
        <v>416525923</v>
      </c>
      <c r="K203" s="27">
        <f t="shared" si="56"/>
        <v>0.99982218674987999</v>
      </c>
      <c r="L203" s="26">
        <v>416525923</v>
      </c>
      <c r="M203" s="27">
        <f t="shared" si="57"/>
        <v>0.99982218674987999</v>
      </c>
      <c r="N203" s="26">
        <v>416525923</v>
      </c>
      <c r="O203" s="27">
        <f t="shared" si="58"/>
        <v>0.99982218674987999</v>
      </c>
      <c r="P203" s="26">
        <v>302927944</v>
      </c>
      <c r="Q203" s="27">
        <f t="shared" si="59"/>
        <v>0.7271434085453673</v>
      </c>
    </row>
    <row r="204" spans="1:17" s="28" customFormat="1" ht="30" x14ac:dyDescent="0.25">
      <c r="A204" s="24">
        <v>3300101</v>
      </c>
      <c r="B204" s="25" t="s">
        <v>224</v>
      </c>
      <c r="C204" s="26">
        <f>+C205</f>
        <v>416600000</v>
      </c>
      <c r="D204" s="26">
        <f t="shared" si="61"/>
        <v>0</v>
      </c>
      <c r="E204" s="26">
        <f t="shared" si="61"/>
        <v>0</v>
      </c>
      <c r="F204" s="26">
        <f t="shared" si="61"/>
        <v>0</v>
      </c>
      <c r="G204" s="26">
        <v>0</v>
      </c>
      <c r="H204" s="26">
        <v>0</v>
      </c>
      <c r="I204" s="26">
        <v>416600000</v>
      </c>
      <c r="J204" s="26">
        <v>416525923</v>
      </c>
      <c r="K204" s="27">
        <f t="shared" si="56"/>
        <v>0.99982218674987999</v>
      </c>
      <c r="L204" s="26">
        <v>416525923</v>
      </c>
      <c r="M204" s="27">
        <f t="shared" si="57"/>
        <v>0.99982218674987999</v>
      </c>
      <c r="N204" s="26">
        <v>416525923</v>
      </c>
      <c r="O204" s="27">
        <f t="shared" si="58"/>
        <v>0.99982218674987999</v>
      </c>
      <c r="P204" s="26">
        <v>302927944</v>
      </c>
      <c r="Q204" s="27">
        <f t="shared" si="59"/>
        <v>0.7271434085453673</v>
      </c>
    </row>
    <row r="205" spans="1:17" s="28" customFormat="1" ht="30" x14ac:dyDescent="0.25">
      <c r="A205" s="24">
        <v>330010101</v>
      </c>
      <c r="B205" s="25" t="s">
        <v>224</v>
      </c>
      <c r="C205" s="26">
        <f>+C206</f>
        <v>416600000</v>
      </c>
      <c r="D205" s="26">
        <f t="shared" si="61"/>
        <v>0</v>
      </c>
      <c r="E205" s="26">
        <f t="shared" si="61"/>
        <v>0</v>
      </c>
      <c r="F205" s="26">
        <f t="shared" si="61"/>
        <v>0</v>
      </c>
      <c r="G205" s="26">
        <v>0</v>
      </c>
      <c r="H205" s="26">
        <v>0</v>
      </c>
      <c r="I205" s="26">
        <v>416600000</v>
      </c>
      <c r="J205" s="26">
        <v>416525923</v>
      </c>
      <c r="K205" s="27">
        <f t="shared" si="56"/>
        <v>0.99982218674987999</v>
      </c>
      <c r="L205" s="26">
        <v>416525923</v>
      </c>
      <c r="M205" s="27">
        <f t="shared" si="57"/>
        <v>0.99982218674987999</v>
      </c>
      <c r="N205" s="26">
        <v>416525923</v>
      </c>
      <c r="O205" s="27">
        <f t="shared" si="58"/>
        <v>0.99982218674987999</v>
      </c>
      <c r="P205" s="26">
        <v>302927944</v>
      </c>
      <c r="Q205" s="27">
        <f t="shared" si="59"/>
        <v>0.7271434085453673</v>
      </c>
    </row>
    <row r="206" spans="1:17" x14ac:dyDescent="0.25">
      <c r="A206" s="7">
        <v>33001010101</v>
      </c>
      <c r="B206" s="14" t="s">
        <v>225</v>
      </c>
      <c r="C206" s="6">
        <v>416600000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416600000</v>
      </c>
      <c r="J206" s="6">
        <v>416525923</v>
      </c>
      <c r="K206" s="21">
        <f t="shared" si="56"/>
        <v>0.99982218674987999</v>
      </c>
      <c r="L206" s="6">
        <v>416525923</v>
      </c>
      <c r="M206" s="21">
        <f t="shared" si="57"/>
        <v>0.99982218674987999</v>
      </c>
      <c r="N206" s="6">
        <v>416525923</v>
      </c>
      <c r="O206" s="21">
        <f t="shared" si="58"/>
        <v>0.99982218674987999</v>
      </c>
      <c r="P206" s="6">
        <v>302927944</v>
      </c>
      <c r="Q206" s="21">
        <f t="shared" si="59"/>
        <v>0.7271434085453673</v>
      </c>
    </row>
    <row r="207" spans="1:17" s="28" customFormat="1" x14ac:dyDescent="0.25">
      <c r="A207" s="24">
        <v>33002</v>
      </c>
      <c r="B207" s="25" t="s">
        <v>226</v>
      </c>
      <c r="C207" s="26">
        <f>+C208</f>
        <v>66086045780</v>
      </c>
      <c r="D207" s="26">
        <f t="shared" ref="D207:F208" si="62">+D208</f>
        <v>1410985563</v>
      </c>
      <c r="E207" s="26">
        <f t="shared" si="62"/>
        <v>0</v>
      </c>
      <c r="F207" s="26">
        <f t="shared" si="62"/>
        <v>0</v>
      </c>
      <c r="G207" s="26">
        <v>0</v>
      </c>
      <c r="H207" s="26">
        <v>6160556296</v>
      </c>
      <c r="I207" s="26">
        <v>61336475047</v>
      </c>
      <c r="J207" s="26">
        <v>49992609430</v>
      </c>
      <c r="K207" s="27">
        <f t="shared" si="56"/>
        <v>0.81505514282802216</v>
      </c>
      <c r="L207" s="26">
        <v>49992609430</v>
      </c>
      <c r="M207" s="27">
        <f t="shared" si="57"/>
        <v>0.81505514282802216</v>
      </c>
      <c r="N207" s="26">
        <v>49992609430</v>
      </c>
      <c r="O207" s="27">
        <f t="shared" si="58"/>
        <v>0.81505514282802216</v>
      </c>
      <c r="P207" s="26">
        <v>49013741824</v>
      </c>
      <c r="Q207" s="27">
        <f t="shared" si="59"/>
        <v>0.79909616238041847</v>
      </c>
    </row>
    <row r="208" spans="1:17" s="28" customFormat="1" x14ac:dyDescent="0.25">
      <c r="A208" s="24">
        <v>3300201</v>
      </c>
      <c r="B208" s="25" t="s">
        <v>227</v>
      </c>
      <c r="C208" s="26">
        <f>+C209</f>
        <v>66086045780</v>
      </c>
      <c r="D208" s="26">
        <f t="shared" si="62"/>
        <v>1410985563</v>
      </c>
      <c r="E208" s="26">
        <f t="shared" si="62"/>
        <v>0</v>
      </c>
      <c r="F208" s="26">
        <f t="shared" si="62"/>
        <v>0</v>
      </c>
      <c r="G208" s="26">
        <v>0</v>
      </c>
      <c r="H208" s="26">
        <v>6160556296</v>
      </c>
      <c r="I208" s="26">
        <v>61336475047</v>
      </c>
      <c r="J208" s="26">
        <v>49992609430</v>
      </c>
      <c r="K208" s="27">
        <f t="shared" si="56"/>
        <v>0.81505514282802216</v>
      </c>
      <c r="L208" s="26">
        <v>49992609430</v>
      </c>
      <c r="M208" s="27">
        <f t="shared" si="57"/>
        <v>0.81505514282802216</v>
      </c>
      <c r="N208" s="26">
        <v>49992609430</v>
      </c>
      <c r="O208" s="27">
        <f t="shared" si="58"/>
        <v>0.81505514282802216</v>
      </c>
      <c r="P208" s="26">
        <v>49013741824</v>
      </c>
      <c r="Q208" s="27">
        <f t="shared" si="59"/>
        <v>0.79909616238041847</v>
      </c>
    </row>
    <row r="209" spans="1:17" s="28" customFormat="1" x14ac:dyDescent="0.25">
      <c r="A209" s="24">
        <v>330020101</v>
      </c>
      <c r="B209" s="25" t="s">
        <v>227</v>
      </c>
      <c r="C209" s="26">
        <f>+C210+C211+C212</f>
        <v>66086045780</v>
      </c>
      <c r="D209" s="26">
        <f t="shared" ref="D209:F209" si="63">+D210+D211+D212</f>
        <v>1410985563</v>
      </c>
      <c r="E209" s="26">
        <f t="shared" si="63"/>
        <v>0</v>
      </c>
      <c r="F209" s="26">
        <f t="shared" si="63"/>
        <v>0</v>
      </c>
      <c r="G209" s="26">
        <v>0</v>
      </c>
      <c r="H209" s="26">
        <v>6160556296</v>
      </c>
      <c r="I209" s="26">
        <v>61336475047</v>
      </c>
      <c r="J209" s="26">
        <v>49992609430</v>
      </c>
      <c r="K209" s="27">
        <f t="shared" si="56"/>
        <v>0.81505514282802216</v>
      </c>
      <c r="L209" s="26">
        <v>49992609430</v>
      </c>
      <c r="M209" s="27">
        <f t="shared" si="57"/>
        <v>0.81505514282802216</v>
      </c>
      <c r="N209" s="26">
        <v>49992609430</v>
      </c>
      <c r="O209" s="27">
        <f t="shared" si="58"/>
        <v>0.81505514282802216</v>
      </c>
      <c r="P209" s="26">
        <v>49013741824</v>
      </c>
      <c r="Q209" s="27">
        <f t="shared" si="59"/>
        <v>0.79909616238041847</v>
      </c>
    </row>
    <row r="210" spans="1:17" x14ac:dyDescent="0.25">
      <c r="A210" s="7">
        <v>33002010101</v>
      </c>
      <c r="B210" s="14" t="s">
        <v>228</v>
      </c>
      <c r="C210" s="6">
        <v>57306955210</v>
      </c>
      <c r="D210" s="6">
        <v>1410985563</v>
      </c>
      <c r="E210" s="6">
        <v>0</v>
      </c>
      <c r="F210" s="6">
        <v>0</v>
      </c>
      <c r="G210" s="6">
        <v>0</v>
      </c>
      <c r="H210" s="6">
        <v>6160556296</v>
      </c>
      <c r="I210" s="6">
        <v>52557384477</v>
      </c>
      <c r="J210" s="6">
        <v>49935827430</v>
      </c>
      <c r="K210" s="21">
        <f t="shared" si="56"/>
        <v>0.95012010066545005</v>
      </c>
      <c r="L210" s="6">
        <v>49935827430</v>
      </c>
      <c r="M210" s="21">
        <f t="shared" si="57"/>
        <v>0.95012010066545005</v>
      </c>
      <c r="N210" s="6">
        <v>49935827430</v>
      </c>
      <c r="O210" s="21">
        <f t="shared" si="58"/>
        <v>0.95012010066545005</v>
      </c>
      <c r="P210" s="6">
        <v>48956959824</v>
      </c>
      <c r="Q210" s="21">
        <f t="shared" si="59"/>
        <v>0.93149536095017049</v>
      </c>
    </row>
    <row r="211" spans="1:17" x14ac:dyDescent="0.25">
      <c r="A211" s="7">
        <v>33002010102</v>
      </c>
      <c r="B211" s="14" t="s">
        <v>229</v>
      </c>
      <c r="C211" s="6">
        <v>8042203570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8042203570</v>
      </c>
      <c r="J211" s="6">
        <v>56782000</v>
      </c>
      <c r="K211" s="21">
        <f t="shared" si="56"/>
        <v>7.0605026975212462E-3</v>
      </c>
      <c r="L211" s="6">
        <v>56782000</v>
      </c>
      <c r="M211" s="21">
        <f t="shared" si="57"/>
        <v>7.0605026975212462E-3</v>
      </c>
      <c r="N211" s="6">
        <v>56782000</v>
      </c>
      <c r="O211" s="21">
        <f t="shared" si="58"/>
        <v>7.0605026975212462E-3</v>
      </c>
      <c r="P211" s="6">
        <v>56782000</v>
      </c>
      <c r="Q211" s="21">
        <f t="shared" si="59"/>
        <v>7.0605026975212462E-3</v>
      </c>
    </row>
    <row r="212" spans="1:17" x14ac:dyDescent="0.25">
      <c r="A212" s="7">
        <v>33002010103</v>
      </c>
      <c r="B212" s="14" t="s">
        <v>230</v>
      </c>
      <c r="C212" s="6">
        <v>736887000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736887000</v>
      </c>
      <c r="J212" s="6">
        <v>0</v>
      </c>
      <c r="K212" s="21">
        <f t="shared" si="56"/>
        <v>0</v>
      </c>
      <c r="L212" s="6">
        <v>0</v>
      </c>
      <c r="M212" s="21">
        <f t="shared" si="57"/>
        <v>0</v>
      </c>
      <c r="N212" s="6">
        <v>0</v>
      </c>
      <c r="O212" s="21">
        <f t="shared" si="58"/>
        <v>0</v>
      </c>
      <c r="P212" s="6">
        <v>0</v>
      </c>
      <c r="Q212" s="21">
        <f t="shared" si="59"/>
        <v>0</v>
      </c>
    </row>
    <row r="213" spans="1:17" s="28" customFormat="1" x14ac:dyDescent="0.25">
      <c r="A213" s="24">
        <v>33003</v>
      </c>
      <c r="B213" s="25" t="s">
        <v>231</v>
      </c>
      <c r="C213" s="26">
        <f>+C214</f>
        <v>22908722028</v>
      </c>
      <c r="D213" s="26">
        <f t="shared" ref="D213:F214" si="64">+D214</f>
        <v>1191454980</v>
      </c>
      <c r="E213" s="26">
        <f t="shared" si="64"/>
        <v>0</v>
      </c>
      <c r="F213" s="26">
        <f t="shared" si="64"/>
        <v>0</v>
      </c>
      <c r="G213" s="26">
        <v>7020948</v>
      </c>
      <c r="H213" s="26">
        <v>7020948</v>
      </c>
      <c r="I213" s="26">
        <v>24100177008</v>
      </c>
      <c r="J213" s="26">
        <v>12117674733</v>
      </c>
      <c r="K213" s="27">
        <f t="shared" si="56"/>
        <v>0.50280438724485566</v>
      </c>
      <c r="L213" s="26">
        <v>11087999037</v>
      </c>
      <c r="M213" s="27">
        <f t="shared" si="57"/>
        <v>0.46007956843301873</v>
      </c>
      <c r="N213" s="26">
        <v>10798520852</v>
      </c>
      <c r="O213" s="27">
        <f t="shared" si="58"/>
        <v>0.44806811370785599</v>
      </c>
      <c r="P213" s="26">
        <v>5354383812</v>
      </c>
      <c r="Q213" s="27">
        <f t="shared" si="59"/>
        <v>0.22217197036447592</v>
      </c>
    </row>
    <row r="214" spans="1:17" s="28" customFormat="1" x14ac:dyDescent="0.25">
      <c r="A214" s="24">
        <v>3300301</v>
      </c>
      <c r="B214" s="25" t="s">
        <v>231</v>
      </c>
      <c r="C214" s="26">
        <f>+C215</f>
        <v>22908722028</v>
      </c>
      <c r="D214" s="26">
        <f t="shared" si="64"/>
        <v>1191454980</v>
      </c>
      <c r="E214" s="26">
        <f t="shared" si="64"/>
        <v>0</v>
      </c>
      <c r="F214" s="26">
        <f t="shared" si="64"/>
        <v>0</v>
      </c>
      <c r="G214" s="26">
        <v>7020948</v>
      </c>
      <c r="H214" s="26">
        <v>7020948</v>
      </c>
      <c r="I214" s="26">
        <v>24100177008</v>
      </c>
      <c r="J214" s="26">
        <v>12117674733</v>
      </c>
      <c r="K214" s="27">
        <f t="shared" si="56"/>
        <v>0.50280438724485566</v>
      </c>
      <c r="L214" s="26">
        <v>11087999037</v>
      </c>
      <c r="M214" s="27">
        <f t="shared" si="57"/>
        <v>0.46007956843301873</v>
      </c>
      <c r="N214" s="26">
        <v>10798520852</v>
      </c>
      <c r="O214" s="27">
        <f t="shared" si="58"/>
        <v>0.44806811370785599</v>
      </c>
      <c r="P214" s="26">
        <v>5354383812</v>
      </c>
      <c r="Q214" s="27">
        <f t="shared" si="59"/>
        <v>0.22217197036447592</v>
      </c>
    </row>
    <row r="215" spans="1:17" s="28" customFormat="1" x14ac:dyDescent="0.25">
      <c r="A215" s="24">
        <v>330030101</v>
      </c>
      <c r="B215" s="25" t="s">
        <v>231</v>
      </c>
      <c r="C215" s="26">
        <f>+C216+C217+C218+C219+C220+C221+C222+C223</f>
        <v>22908722028</v>
      </c>
      <c r="D215" s="26">
        <f t="shared" ref="D215:F215" si="65">+D216+D217+D218+D219+D220+D221+D222+D223</f>
        <v>1191454980</v>
      </c>
      <c r="E215" s="26">
        <f t="shared" si="65"/>
        <v>0</v>
      </c>
      <c r="F215" s="26">
        <f t="shared" si="65"/>
        <v>0</v>
      </c>
      <c r="G215" s="26">
        <v>7020948</v>
      </c>
      <c r="H215" s="26">
        <v>7020948</v>
      </c>
      <c r="I215" s="26">
        <v>24100177008</v>
      </c>
      <c r="J215" s="26">
        <v>12117674733</v>
      </c>
      <c r="K215" s="27">
        <f t="shared" si="56"/>
        <v>0.50280438724485566</v>
      </c>
      <c r="L215" s="26">
        <v>11087999037</v>
      </c>
      <c r="M215" s="27">
        <f t="shared" si="57"/>
        <v>0.46007956843301873</v>
      </c>
      <c r="N215" s="26">
        <v>10798520852</v>
      </c>
      <c r="O215" s="27">
        <f t="shared" si="58"/>
        <v>0.44806811370785599</v>
      </c>
      <c r="P215" s="26">
        <v>5354383812</v>
      </c>
      <c r="Q215" s="27">
        <f t="shared" si="59"/>
        <v>0.22217197036447592</v>
      </c>
    </row>
    <row r="216" spans="1:17" ht="30" x14ac:dyDescent="0.25">
      <c r="A216" s="7">
        <v>33003010101</v>
      </c>
      <c r="B216" s="14" t="s">
        <v>232</v>
      </c>
      <c r="C216" s="6">
        <v>2397255571</v>
      </c>
      <c r="D216" s="6">
        <v>0</v>
      </c>
      <c r="E216" s="6">
        <v>0</v>
      </c>
      <c r="F216" s="6">
        <v>0</v>
      </c>
      <c r="G216" s="6">
        <v>0</v>
      </c>
      <c r="H216" s="6">
        <v>3465000</v>
      </c>
      <c r="I216" s="6">
        <v>2393790571</v>
      </c>
      <c r="J216" s="6">
        <v>72010165</v>
      </c>
      <c r="K216" s="21">
        <f t="shared" si="56"/>
        <v>3.0082065604393259E-2</v>
      </c>
      <c r="L216" s="6">
        <v>71717911</v>
      </c>
      <c r="M216" s="21">
        <f t="shared" si="57"/>
        <v>2.9959977229770781E-2</v>
      </c>
      <c r="N216" s="6">
        <v>65082289</v>
      </c>
      <c r="O216" s="21">
        <f t="shared" si="58"/>
        <v>2.7187962801947223E-2</v>
      </c>
      <c r="P216" s="6">
        <v>48172010</v>
      </c>
      <c r="Q216" s="21">
        <f t="shared" si="59"/>
        <v>2.012373621301226E-2</v>
      </c>
    </row>
    <row r="217" spans="1:17" x14ac:dyDescent="0.25">
      <c r="A217" s="7">
        <v>33003010102</v>
      </c>
      <c r="B217" s="14" t="s">
        <v>233</v>
      </c>
      <c r="C217" s="6">
        <v>11906800000</v>
      </c>
      <c r="D217" s="6">
        <v>926322723</v>
      </c>
      <c r="E217" s="6">
        <v>0</v>
      </c>
      <c r="F217" s="6">
        <v>0</v>
      </c>
      <c r="G217" s="6">
        <v>0</v>
      </c>
      <c r="H217" s="6">
        <v>3555948</v>
      </c>
      <c r="I217" s="6">
        <v>12829566775</v>
      </c>
      <c r="J217" s="6">
        <v>11982364441</v>
      </c>
      <c r="K217" s="21">
        <f t="shared" si="56"/>
        <v>0.93396485252714234</v>
      </c>
      <c r="L217" s="6">
        <v>10957410999</v>
      </c>
      <c r="M217" s="21">
        <f t="shared" si="57"/>
        <v>0.85407490300856237</v>
      </c>
      <c r="N217" s="6">
        <v>10675171476</v>
      </c>
      <c r="O217" s="21">
        <f t="shared" si="58"/>
        <v>0.83207575619793284</v>
      </c>
      <c r="P217" s="6">
        <v>5248514715</v>
      </c>
      <c r="Q217" s="21">
        <f t="shared" si="59"/>
        <v>0.40909524125377178</v>
      </c>
    </row>
    <row r="218" spans="1:17" x14ac:dyDescent="0.25">
      <c r="A218" s="7">
        <v>33003010103</v>
      </c>
      <c r="B218" s="14" t="s">
        <v>234</v>
      </c>
      <c r="C218" s="6">
        <v>10000000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10000000</v>
      </c>
      <c r="J218" s="6">
        <v>6713652</v>
      </c>
      <c r="K218" s="21">
        <f t="shared" si="56"/>
        <v>0.6713652</v>
      </c>
      <c r="L218" s="6">
        <v>6713652</v>
      </c>
      <c r="M218" s="21">
        <f t="shared" si="57"/>
        <v>0.6713652</v>
      </c>
      <c r="N218" s="6">
        <v>6713652</v>
      </c>
      <c r="O218" s="21">
        <f t="shared" si="58"/>
        <v>0.6713652</v>
      </c>
      <c r="P218" s="6">
        <v>6713652</v>
      </c>
      <c r="Q218" s="21">
        <f t="shared" si="59"/>
        <v>0.6713652</v>
      </c>
    </row>
    <row r="219" spans="1:17" x14ac:dyDescent="0.25">
      <c r="A219" s="7">
        <v>33003010104</v>
      </c>
      <c r="B219" s="14" t="s">
        <v>235</v>
      </c>
      <c r="C219" s="6">
        <v>0</v>
      </c>
      <c r="D219" s="6">
        <v>265132257</v>
      </c>
      <c r="E219" s="6">
        <v>0</v>
      </c>
      <c r="F219" s="6">
        <v>0</v>
      </c>
      <c r="G219" s="6">
        <v>0</v>
      </c>
      <c r="H219" s="6">
        <v>0</v>
      </c>
      <c r="I219" s="6">
        <v>265132257</v>
      </c>
      <c r="J219" s="6">
        <v>0</v>
      </c>
      <c r="K219" s="21">
        <f t="shared" si="56"/>
        <v>0</v>
      </c>
      <c r="L219" s="6">
        <v>0</v>
      </c>
      <c r="M219" s="21">
        <f t="shared" si="57"/>
        <v>0</v>
      </c>
      <c r="N219" s="6">
        <v>0</v>
      </c>
      <c r="O219" s="21">
        <f t="shared" si="58"/>
        <v>0</v>
      </c>
      <c r="P219" s="6">
        <v>0</v>
      </c>
      <c r="Q219" s="21">
        <f t="shared" si="59"/>
        <v>0</v>
      </c>
    </row>
    <row r="220" spans="1:17" x14ac:dyDescent="0.25">
      <c r="A220" s="7">
        <v>33003010105</v>
      </c>
      <c r="B220" s="14" t="s">
        <v>236</v>
      </c>
      <c r="C220" s="6">
        <v>6357666457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6357666457</v>
      </c>
      <c r="J220" s="6">
        <v>0</v>
      </c>
      <c r="K220" s="21">
        <f t="shared" si="56"/>
        <v>0</v>
      </c>
      <c r="L220" s="6">
        <v>0</v>
      </c>
      <c r="M220" s="21">
        <f t="shared" si="57"/>
        <v>0</v>
      </c>
      <c r="N220" s="6">
        <v>0</v>
      </c>
      <c r="O220" s="21">
        <f t="shared" si="58"/>
        <v>0</v>
      </c>
      <c r="P220" s="6">
        <v>0</v>
      </c>
      <c r="Q220" s="21">
        <f t="shared" si="59"/>
        <v>0</v>
      </c>
    </row>
    <row r="221" spans="1:17" x14ac:dyDescent="0.25">
      <c r="A221" s="7">
        <v>33003010106</v>
      </c>
      <c r="B221" s="14" t="s">
        <v>237</v>
      </c>
      <c r="C221" s="6">
        <v>0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21" t="e">
        <f t="shared" si="56"/>
        <v>#DIV/0!</v>
      </c>
      <c r="L221" s="6">
        <v>0</v>
      </c>
      <c r="M221" s="21" t="e">
        <f t="shared" si="57"/>
        <v>#DIV/0!</v>
      </c>
      <c r="N221" s="6">
        <v>0</v>
      </c>
      <c r="O221" s="21" t="e">
        <f t="shared" si="58"/>
        <v>#DIV/0!</v>
      </c>
      <c r="P221" s="6">
        <v>0</v>
      </c>
      <c r="Q221" s="21" t="e">
        <f t="shared" si="59"/>
        <v>#DIV/0!</v>
      </c>
    </row>
    <row r="222" spans="1:17" x14ac:dyDescent="0.25">
      <c r="A222" s="7">
        <v>33003010107</v>
      </c>
      <c r="B222" s="14" t="s">
        <v>238</v>
      </c>
      <c r="C222" s="6">
        <v>2227000000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2227000000</v>
      </c>
      <c r="J222" s="6">
        <v>41020504</v>
      </c>
      <c r="K222" s="21">
        <f t="shared" si="56"/>
        <v>1.8419624607094745E-2</v>
      </c>
      <c r="L222" s="6">
        <v>36590504</v>
      </c>
      <c r="M222" s="21">
        <f t="shared" si="57"/>
        <v>1.6430401436910644E-2</v>
      </c>
      <c r="N222" s="6">
        <v>35987464</v>
      </c>
      <c r="O222" s="21">
        <f t="shared" si="58"/>
        <v>1.6159615626403234E-2</v>
      </c>
      <c r="P222" s="6">
        <v>35417464</v>
      </c>
      <c r="Q222" s="21">
        <f t="shared" si="59"/>
        <v>1.5903665918275706E-2</v>
      </c>
    </row>
    <row r="223" spans="1:17" x14ac:dyDescent="0.25">
      <c r="A223" s="7">
        <v>33003010108</v>
      </c>
      <c r="B223" s="14" t="s">
        <v>239</v>
      </c>
      <c r="C223" s="6">
        <v>10000000</v>
      </c>
      <c r="D223" s="6">
        <v>0</v>
      </c>
      <c r="E223" s="6">
        <v>0</v>
      </c>
      <c r="F223" s="6">
        <v>0</v>
      </c>
      <c r="G223" s="6">
        <v>7020948</v>
      </c>
      <c r="H223" s="6">
        <v>0</v>
      </c>
      <c r="I223" s="6">
        <v>17020948</v>
      </c>
      <c r="J223" s="6">
        <v>15565971</v>
      </c>
      <c r="K223" s="21">
        <f t="shared" si="56"/>
        <v>0.91451845102869711</v>
      </c>
      <c r="L223" s="6">
        <v>15565971</v>
      </c>
      <c r="M223" s="21">
        <f t="shared" si="57"/>
        <v>0.91451845102869711</v>
      </c>
      <c r="N223" s="6">
        <v>15565971</v>
      </c>
      <c r="O223" s="21">
        <f t="shared" si="58"/>
        <v>0.91451845102869711</v>
      </c>
      <c r="P223" s="6">
        <v>15565971</v>
      </c>
      <c r="Q223" s="21">
        <f t="shared" si="59"/>
        <v>0.91451845102869711</v>
      </c>
    </row>
    <row r="224" spans="1:17" x14ac:dyDescent="0.25">
      <c r="A224" s="10">
        <v>4</v>
      </c>
      <c r="B224" s="49" t="s">
        <v>240</v>
      </c>
      <c r="C224" s="40">
        <f>+C225+C258</f>
        <v>48345385987</v>
      </c>
      <c r="D224" s="40">
        <f t="shared" ref="D224:F224" si="66">+D225+D258</f>
        <v>17492552581</v>
      </c>
      <c r="E224" s="40">
        <f t="shared" si="66"/>
        <v>0</v>
      </c>
      <c r="F224" s="40">
        <f t="shared" si="66"/>
        <v>0</v>
      </c>
      <c r="G224" s="40">
        <v>1996200000</v>
      </c>
      <c r="H224" s="40">
        <v>7752845960</v>
      </c>
      <c r="I224" s="40">
        <v>60081292608</v>
      </c>
      <c r="J224" s="40">
        <v>32377140060</v>
      </c>
      <c r="K224" s="41">
        <f t="shared" si="56"/>
        <v>0.53888887296823718</v>
      </c>
      <c r="L224" s="40">
        <v>14873736973</v>
      </c>
      <c r="M224" s="41">
        <f t="shared" si="57"/>
        <v>0.24756020264150438</v>
      </c>
      <c r="N224" s="40">
        <v>8113459211.2700005</v>
      </c>
      <c r="O224" s="41">
        <f t="shared" si="58"/>
        <v>0.13504135578783585</v>
      </c>
      <c r="P224" s="40">
        <v>5068928186.6499996</v>
      </c>
      <c r="Q224" s="41">
        <f t="shared" si="59"/>
        <v>8.4367828430759448E-2</v>
      </c>
    </row>
    <row r="225" spans="1:17" s="28" customFormat="1" x14ac:dyDescent="0.25">
      <c r="A225" s="24">
        <v>410</v>
      </c>
      <c r="B225" s="25" t="s">
        <v>241</v>
      </c>
      <c r="C225" s="26">
        <f>+C226</f>
        <v>40535687512</v>
      </c>
      <c r="D225" s="26">
        <f t="shared" ref="D225:F226" si="67">+D226</f>
        <v>17492552581</v>
      </c>
      <c r="E225" s="26">
        <f t="shared" si="67"/>
        <v>0</v>
      </c>
      <c r="F225" s="26">
        <f t="shared" si="67"/>
        <v>0</v>
      </c>
      <c r="G225" s="26">
        <v>1596200000</v>
      </c>
      <c r="H225" s="26">
        <v>6986645960</v>
      </c>
      <c r="I225" s="26">
        <v>52637794133</v>
      </c>
      <c r="J225" s="26">
        <v>25700832631</v>
      </c>
      <c r="K225" s="27">
        <f t="shared" si="56"/>
        <v>0.48825816230181807</v>
      </c>
      <c r="L225" s="26">
        <v>12393893059</v>
      </c>
      <c r="M225" s="27">
        <f t="shared" si="57"/>
        <v>0.23545616344948517</v>
      </c>
      <c r="N225" s="26">
        <v>6806957903.8599997</v>
      </c>
      <c r="O225" s="27">
        <f t="shared" si="58"/>
        <v>0.12931692932763952</v>
      </c>
      <c r="P225" s="26">
        <v>4461006657.2399998</v>
      </c>
      <c r="Q225" s="27">
        <f t="shared" si="59"/>
        <v>8.4749118588981279E-2</v>
      </c>
    </row>
    <row r="226" spans="1:17" s="28" customFormat="1" x14ac:dyDescent="0.25">
      <c r="A226" s="24">
        <v>41001</v>
      </c>
      <c r="B226" s="25" t="s">
        <v>241</v>
      </c>
      <c r="C226" s="26">
        <f>+C227</f>
        <v>40535687512</v>
      </c>
      <c r="D226" s="26">
        <f t="shared" si="67"/>
        <v>17492552581</v>
      </c>
      <c r="E226" s="26">
        <f t="shared" si="67"/>
        <v>0</v>
      </c>
      <c r="F226" s="26">
        <f t="shared" si="67"/>
        <v>0</v>
      </c>
      <c r="G226" s="26">
        <v>1596200000</v>
      </c>
      <c r="H226" s="26">
        <v>6986645960</v>
      </c>
      <c r="I226" s="26">
        <v>52637794133</v>
      </c>
      <c r="J226" s="26">
        <v>25700832631</v>
      </c>
      <c r="K226" s="27">
        <f t="shared" si="56"/>
        <v>0.48825816230181807</v>
      </c>
      <c r="L226" s="26">
        <v>12393893059</v>
      </c>
      <c r="M226" s="27">
        <f t="shared" si="57"/>
        <v>0.23545616344948517</v>
      </c>
      <c r="N226" s="26">
        <v>6806957903.8599997</v>
      </c>
      <c r="O226" s="27">
        <f t="shared" si="58"/>
        <v>0.12931692932763952</v>
      </c>
      <c r="P226" s="26">
        <v>4461006657.2399998</v>
      </c>
      <c r="Q226" s="27">
        <f t="shared" si="59"/>
        <v>8.4749118588981279E-2</v>
      </c>
    </row>
    <row r="227" spans="1:17" s="28" customFormat="1" x14ac:dyDescent="0.25">
      <c r="A227" s="24">
        <v>4100101</v>
      </c>
      <c r="B227" s="25" t="s">
        <v>241</v>
      </c>
      <c r="C227" s="26">
        <f>+C228+C231+C248+C250+C252+C254+C256</f>
        <v>40535687512</v>
      </c>
      <c r="D227" s="26">
        <f t="shared" ref="D227:F227" si="68">+D228+D231+D248+D250+D252+D254+D256</f>
        <v>17492552581</v>
      </c>
      <c r="E227" s="26">
        <f t="shared" si="68"/>
        <v>0</v>
      </c>
      <c r="F227" s="26">
        <f t="shared" si="68"/>
        <v>0</v>
      </c>
      <c r="G227" s="26">
        <v>1596200000</v>
      </c>
      <c r="H227" s="26">
        <v>6986645960</v>
      </c>
      <c r="I227" s="26">
        <v>52637794133</v>
      </c>
      <c r="J227" s="26">
        <v>25700832631</v>
      </c>
      <c r="K227" s="27">
        <f t="shared" si="56"/>
        <v>0.48825816230181807</v>
      </c>
      <c r="L227" s="26">
        <v>12393893059</v>
      </c>
      <c r="M227" s="27">
        <f t="shared" si="57"/>
        <v>0.23545616344948517</v>
      </c>
      <c r="N227" s="26">
        <v>6806957903.8599997</v>
      </c>
      <c r="O227" s="27">
        <f t="shared" si="58"/>
        <v>0.12931692932763952</v>
      </c>
      <c r="P227" s="26">
        <v>4461006657.2399998</v>
      </c>
      <c r="Q227" s="27">
        <f t="shared" si="59"/>
        <v>8.4749118588981279E-2</v>
      </c>
    </row>
    <row r="228" spans="1:17" s="28" customFormat="1" x14ac:dyDescent="0.25">
      <c r="A228" s="24">
        <v>410010101</v>
      </c>
      <c r="B228" s="25" t="s">
        <v>242</v>
      </c>
      <c r="C228" s="26">
        <f>+C229+C230</f>
        <v>8646094465</v>
      </c>
      <c r="D228" s="26">
        <f t="shared" ref="D228:F228" si="69">+D229+D230</f>
        <v>0</v>
      </c>
      <c r="E228" s="26">
        <f t="shared" si="69"/>
        <v>0</v>
      </c>
      <c r="F228" s="26">
        <f t="shared" si="69"/>
        <v>0</v>
      </c>
      <c r="G228" s="26">
        <v>851000000</v>
      </c>
      <c r="H228" s="26">
        <v>6954645960</v>
      </c>
      <c r="I228" s="26">
        <v>2542448505</v>
      </c>
      <c r="J228" s="26">
        <v>2433264413</v>
      </c>
      <c r="K228" s="27">
        <f t="shared" si="56"/>
        <v>0.957055534542675</v>
      </c>
      <c r="L228" s="26">
        <v>2226939021</v>
      </c>
      <c r="M228" s="27">
        <f t="shared" si="57"/>
        <v>0.87590329425374147</v>
      </c>
      <c r="N228" s="26">
        <v>1541326375.5699999</v>
      </c>
      <c r="O228" s="27">
        <f t="shared" si="58"/>
        <v>0.60623700835584871</v>
      </c>
      <c r="P228" s="26">
        <v>351430982.13999999</v>
      </c>
      <c r="Q228" s="27">
        <f t="shared" si="59"/>
        <v>0.13822540808550221</v>
      </c>
    </row>
    <row r="229" spans="1:17" x14ac:dyDescent="0.25">
      <c r="A229" s="7">
        <v>41001010101</v>
      </c>
      <c r="B229" s="14" t="s">
        <v>243</v>
      </c>
      <c r="C229" s="6">
        <v>336000000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336000000</v>
      </c>
      <c r="J229" s="6">
        <v>227120654</v>
      </c>
      <c r="K229" s="21">
        <f t="shared" si="56"/>
        <v>0.6759543273809524</v>
      </c>
      <c r="L229" s="6">
        <v>194769770</v>
      </c>
      <c r="M229" s="21">
        <f t="shared" si="57"/>
        <v>0.5796719345238095</v>
      </c>
      <c r="N229" s="6">
        <v>68620786</v>
      </c>
      <c r="O229" s="21">
        <f t="shared" si="58"/>
        <v>0.20422852976190475</v>
      </c>
      <c r="P229" s="6">
        <v>12000000</v>
      </c>
      <c r="Q229" s="21">
        <f t="shared" si="59"/>
        <v>3.5714285714285712E-2</v>
      </c>
    </row>
    <row r="230" spans="1:17" x14ac:dyDescent="0.25">
      <c r="A230" s="7">
        <v>41001010102</v>
      </c>
      <c r="B230" s="14" t="s">
        <v>244</v>
      </c>
      <c r="C230" s="6">
        <v>8310094465</v>
      </c>
      <c r="D230" s="6">
        <v>0</v>
      </c>
      <c r="E230" s="6">
        <v>0</v>
      </c>
      <c r="F230" s="6">
        <v>0</v>
      </c>
      <c r="G230" s="6">
        <v>851000000</v>
      </c>
      <c r="H230" s="6">
        <v>6954645960</v>
      </c>
      <c r="I230" s="6">
        <v>2206448505</v>
      </c>
      <c r="J230" s="6">
        <v>2206143759</v>
      </c>
      <c r="K230" s="21">
        <f t="shared" si="56"/>
        <v>0.99986188392826325</v>
      </c>
      <c r="L230" s="6">
        <v>2032169251</v>
      </c>
      <c r="M230" s="21">
        <f t="shared" si="57"/>
        <v>0.92101367713541993</v>
      </c>
      <c r="N230" s="6">
        <v>1472705589.5699999</v>
      </c>
      <c r="O230" s="21">
        <f t="shared" si="58"/>
        <v>0.66745522781643163</v>
      </c>
      <c r="P230" s="6">
        <v>339430982.13999999</v>
      </c>
      <c r="Q230" s="21">
        <f t="shared" si="59"/>
        <v>0.15383589572601422</v>
      </c>
    </row>
    <row r="231" spans="1:17" s="28" customFormat="1" x14ac:dyDescent="0.25">
      <c r="A231" s="24">
        <v>410010102</v>
      </c>
      <c r="B231" s="25" t="s">
        <v>245</v>
      </c>
      <c r="C231" s="26">
        <f>+C232+C233+C234+C235+C236+C237+C238+C239+C240+C241+C242+C243+C244+C245+C246+C247</f>
        <v>11479198662</v>
      </c>
      <c r="D231" s="26">
        <f t="shared" ref="D231:F231" si="70">+D232+D233+D234+D235+D236+D237+D238+D239+D240+D241+D242+D243+D244+D245+D246+D247</f>
        <v>0</v>
      </c>
      <c r="E231" s="26">
        <f t="shared" si="70"/>
        <v>0</v>
      </c>
      <c r="F231" s="26">
        <f t="shared" si="70"/>
        <v>0</v>
      </c>
      <c r="G231" s="26">
        <v>745200000</v>
      </c>
      <c r="H231" s="26">
        <v>32000000</v>
      </c>
      <c r="I231" s="26">
        <v>12192398662</v>
      </c>
      <c r="J231" s="26">
        <v>5966755389</v>
      </c>
      <c r="K231" s="27">
        <f t="shared" si="56"/>
        <v>0.48938322592719696</v>
      </c>
      <c r="L231" s="26">
        <v>3467129580</v>
      </c>
      <c r="M231" s="27">
        <f t="shared" si="57"/>
        <v>0.28436812772584191</v>
      </c>
      <c r="N231" s="26">
        <v>1386853408.0699999</v>
      </c>
      <c r="O231" s="27">
        <f t="shared" si="58"/>
        <v>0.11374738035694325</v>
      </c>
      <c r="P231" s="26">
        <v>989314949.83000004</v>
      </c>
      <c r="Q231" s="27">
        <f t="shared" si="59"/>
        <v>8.1141945670903465E-2</v>
      </c>
    </row>
    <row r="232" spans="1:17" x14ac:dyDescent="0.25">
      <c r="A232" s="7">
        <v>41001010201</v>
      </c>
      <c r="B232" s="14" t="s">
        <v>246</v>
      </c>
      <c r="C232" s="6">
        <v>3917000000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3917000000</v>
      </c>
      <c r="J232" s="6">
        <v>857821773</v>
      </c>
      <c r="K232" s="21">
        <f t="shared" si="56"/>
        <v>0.21899968675006382</v>
      </c>
      <c r="L232" s="6">
        <v>256675757</v>
      </c>
      <c r="M232" s="21">
        <f t="shared" si="57"/>
        <v>6.5528658922644881E-2</v>
      </c>
      <c r="N232" s="6">
        <v>207593491</v>
      </c>
      <c r="O232" s="21">
        <f t="shared" si="58"/>
        <v>5.2998082971661989E-2</v>
      </c>
      <c r="P232" s="6">
        <v>16345600</v>
      </c>
      <c r="Q232" s="21">
        <f t="shared" si="59"/>
        <v>4.172989532805719E-3</v>
      </c>
    </row>
    <row r="233" spans="1:17" x14ac:dyDescent="0.25">
      <c r="A233" s="7">
        <v>41001010202</v>
      </c>
      <c r="B233" s="14" t="s">
        <v>247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21" t="e">
        <f t="shared" si="56"/>
        <v>#DIV/0!</v>
      </c>
      <c r="L233" s="6">
        <v>0</v>
      </c>
      <c r="M233" s="21" t="e">
        <f t="shared" si="57"/>
        <v>#DIV/0!</v>
      </c>
      <c r="N233" s="6">
        <v>0</v>
      </c>
      <c r="O233" s="21" t="e">
        <f t="shared" si="58"/>
        <v>#DIV/0!</v>
      </c>
      <c r="P233" s="6">
        <v>0</v>
      </c>
      <c r="Q233" s="21" t="e">
        <f t="shared" si="59"/>
        <v>#DIV/0!</v>
      </c>
    </row>
    <row r="234" spans="1:17" x14ac:dyDescent="0.25">
      <c r="A234" s="7">
        <v>41001010203</v>
      </c>
      <c r="B234" s="14" t="s">
        <v>160</v>
      </c>
      <c r="C234" s="6">
        <v>810000000</v>
      </c>
      <c r="D234" s="6">
        <v>0</v>
      </c>
      <c r="E234" s="6">
        <v>0</v>
      </c>
      <c r="F234" s="6">
        <v>0</v>
      </c>
      <c r="G234" s="6">
        <v>127200000</v>
      </c>
      <c r="H234" s="6">
        <v>0</v>
      </c>
      <c r="I234" s="6">
        <v>937200000</v>
      </c>
      <c r="J234" s="6">
        <v>838727599</v>
      </c>
      <c r="K234" s="21">
        <f t="shared" si="56"/>
        <v>0.89492914959453695</v>
      </c>
      <c r="L234" s="6">
        <v>557097198</v>
      </c>
      <c r="M234" s="21">
        <f t="shared" si="57"/>
        <v>0.59442722791293212</v>
      </c>
      <c r="N234" s="6">
        <v>287015200</v>
      </c>
      <c r="O234" s="21">
        <f t="shared" si="58"/>
        <v>0.30624754588134867</v>
      </c>
      <c r="P234" s="6">
        <v>216892000</v>
      </c>
      <c r="Q234" s="21">
        <f t="shared" si="59"/>
        <v>0.23142552283397355</v>
      </c>
    </row>
    <row r="235" spans="1:17" x14ac:dyDescent="0.25">
      <c r="A235" s="7">
        <v>41001010204</v>
      </c>
      <c r="B235" s="14" t="s">
        <v>248</v>
      </c>
      <c r="C235" s="6">
        <v>146048500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146048500</v>
      </c>
      <c r="J235" s="6">
        <v>29309306</v>
      </c>
      <c r="K235" s="21">
        <f t="shared" si="56"/>
        <v>0.20068200631981842</v>
      </c>
      <c r="L235" s="6">
        <v>16082240</v>
      </c>
      <c r="M235" s="21">
        <f t="shared" si="57"/>
        <v>0.11011574922029325</v>
      </c>
      <c r="N235" s="6">
        <v>0</v>
      </c>
      <c r="O235" s="21">
        <f t="shared" si="58"/>
        <v>0</v>
      </c>
      <c r="P235" s="6">
        <v>0</v>
      </c>
      <c r="Q235" s="21">
        <f t="shared" si="59"/>
        <v>0</v>
      </c>
    </row>
    <row r="236" spans="1:17" x14ac:dyDescent="0.25">
      <c r="A236" s="7">
        <v>41001010205</v>
      </c>
      <c r="B236" s="14" t="s">
        <v>161</v>
      </c>
      <c r="C236" s="6">
        <v>1660000000</v>
      </c>
      <c r="D236" s="6">
        <v>0</v>
      </c>
      <c r="E236" s="6">
        <v>0</v>
      </c>
      <c r="F236" s="6">
        <v>0</v>
      </c>
      <c r="G236" s="6">
        <v>0</v>
      </c>
      <c r="H236" s="6">
        <v>32000000</v>
      </c>
      <c r="I236" s="6">
        <v>1628000000</v>
      </c>
      <c r="J236" s="6">
        <v>1251680000</v>
      </c>
      <c r="K236" s="21">
        <f t="shared" si="56"/>
        <v>0.76884520884520879</v>
      </c>
      <c r="L236" s="6">
        <v>627680000</v>
      </c>
      <c r="M236" s="21">
        <f t="shared" si="57"/>
        <v>0.38555282555282555</v>
      </c>
      <c r="N236" s="6">
        <v>616000000</v>
      </c>
      <c r="O236" s="21">
        <f t="shared" si="58"/>
        <v>0.3783783783783784</v>
      </c>
      <c r="P236" s="6">
        <v>616000000</v>
      </c>
      <c r="Q236" s="21">
        <f t="shared" si="59"/>
        <v>0.3783783783783784</v>
      </c>
    </row>
    <row r="237" spans="1:17" ht="30" x14ac:dyDescent="0.25">
      <c r="A237" s="7">
        <v>41001010206</v>
      </c>
      <c r="B237" s="14" t="s">
        <v>155</v>
      </c>
      <c r="C237" s="6">
        <v>866096000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v>866096000</v>
      </c>
      <c r="J237" s="6">
        <v>442908781</v>
      </c>
      <c r="K237" s="21">
        <f t="shared" si="56"/>
        <v>0.51138532102676837</v>
      </c>
      <c r="L237" s="6">
        <v>87597286</v>
      </c>
      <c r="M237" s="21">
        <f t="shared" si="57"/>
        <v>0.10114038859433597</v>
      </c>
      <c r="N237" s="6">
        <v>24938261</v>
      </c>
      <c r="O237" s="21">
        <f t="shared" si="58"/>
        <v>2.879387619848146E-2</v>
      </c>
      <c r="P237" s="6">
        <v>0</v>
      </c>
      <c r="Q237" s="21">
        <f t="shared" si="59"/>
        <v>0</v>
      </c>
    </row>
    <row r="238" spans="1:17" ht="30" x14ac:dyDescent="0.25">
      <c r="A238" s="7">
        <v>41001010207</v>
      </c>
      <c r="B238" s="14" t="s">
        <v>249</v>
      </c>
      <c r="C238" s="6">
        <v>3148000000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3148000000</v>
      </c>
      <c r="J238" s="6">
        <v>1727485456</v>
      </c>
      <c r="K238" s="21">
        <f t="shared" si="56"/>
        <v>0.54875649809402793</v>
      </c>
      <c r="L238" s="6">
        <v>1671707687</v>
      </c>
      <c r="M238" s="21">
        <f t="shared" si="57"/>
        <v>0.5310380200127065</v>
      </c>
      <c r="N238" s="6">
        <v>60797685.829999998</v>
      </c>
      <c r="O238" s="21">
        <f t="shared" si="58"/>
        <v>1.9313114939644219E-2</v>
      </c>
      <c r="P238" s="6">
        <v>3780701.83</v>
      </c>
      <c r="Q238" s="21">
        <f t="shared" si="59"/>
        <v>1.2009853335451081E-3</v>
      </c>
    </row>
    <row r="239" spans="1:17" x14ac:dyDescent="0.25">
      <c r="A239" s="7">
        <v>41001010208</v>
      </c>
      <c r="B239" s="14" t="s">
        <v>165</v>
      </c>
      <c r="C239" s="6">
        <v>82000000</v>
      </c>
      <c r="D239" s="6">
        <v>0</v>
      </c>
      <c r="E239" s="6">
        <v>0</v>
      </c>
      <c r="F239" s="6">
        <v>0</v>
      </c>
      <c r="G239" s="6">
        <v>462000000</v>
      </c>
      <c r="H239" s="6">
        <v>0</v>
      </c>
      <c r="I239" s="6">
        <v>544000000</v>
      </c>
      <c r="J239" s="6">
        <v>503381828</v>
      </c>
      <c r="K239" s="21">
        <f t="shared" si="56"/>
        <v>0.92533424264705877</v>
      </c>
      <c r="L239" s="6">
        <v>163202476</v>
      </c>
      <c r="M239" s="21">
        <f t="shared" si="57"/>
        <v>0.30000455147058824</v>
      </c>
      <c r="N239" s="6">
        <v>160024540</v>
      </c>
      <c r="O239" s="21">
        <f t="shared" si="58"/>
        <v>0.29416275735294117</v>
      </c>
      <c r="P239" s="6">
        <v>136296648</v>
      </c>
      <c r="Q239" s="21">
        <f t="shared" si="59"/>
        <v>0.25054530882352943</v>
      </c>
    </row>
    <row r="240" spans="1:17" x14ac:dyDescent="0.25">
      <c r="A240" s="7">
        <v>41001010209</v>
      </c>
      <c r="B240" s="14" t="s">
        <v>250</v>
      </c>
      <c r="C240" s="6">
        <v>0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21" t="e">
        <f t="shared" si="56"/>
        <v>#DIV/0!</v>
      </c>
      <c r="L240" s="6">
        <v>0</v>
      </c>
      <c r="M240" s="21" t="e">
        <f t="shared" si="57"/>
        <v>#DIV/0!</v>
      </c>
      <c r="N240" s="6">
        <v>0</v>
      </c>
      <c r="O240" s="21" t="e">
        <f t="shared" si="58"/>
        <v>#DIV/0!</v>
      </c>
      <c r="P240" s="6">
        <v>0</v>
      </c>
      <c r="Q240" s="21" t="e">
        <f t="shared" si="59"/>
        <v>#DIV/0!</v>
      </c>
    </row>
    <row r="241" spans="1:17" x14ac:dyDescent="0.25">
      <c r="A241" s="7">
        <v>41001010210</v>
      </c>
      <c r="B241" s="14" t="s">
        <v>251</v>
      </c>
      <c r="C241" s="6">
        <v>12054162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12054162</v>
      </c>
      <c r="J241" s="6">
        <v>9000000</v>
      </c>
      <c r="K241" s="21">
        <f t="shared" si="56"/>
        <v>0.74663008511085216</v>
      </c>
      <c r="L241" s="6">
        <v>0</v>
      </c>
      <c r="M241" s="21">
        <f t="shared" si="57"/>
        <v>0</v>
      </c>
      <c r="N241" s="6">
        <v>0</v>
      </c>
      <c r="O241" s="21">
        <f t="shared" si="58"/>
        <v>0</v>
      </c>
      <c r="P241" s="6">
        <v>0</v>
      </c>
      <c r="Q241" s="21">
        <f t="shared" si="59"/>
        <v>0</v>
      </c>
    </row>
    <row r="242" spans="1:17" x14ac:dyDescent="0.25">
      <c r="A242" s="7">
        <v>41001010211</v>
      </c>
      <c r="B242" s="14" t="s">
        <v>252</v>
      </c>
      <c r="C242" s="6">
        <v>10000000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10000000</v>
      </c>
      <c r="J242" s="6">
        <v>0</v>
      </c>
      <c r="K242" s="21">
        <f t="shared" si="56"/>
        <v>0</v>
      </c>
      <c r="L242" s="6">
        <v>0</v>
      </c>
      <c r="M242" s="21">
        <f t="shared" si="57"/>
        <v>0</v>
      </c>
      <c r="N242" s="6">
        <v>0</v>
      </c>
      <c r="O242" s="21">
        <f t="shared" si="58"/>
        <v>0</v>
      </c>
      <c r="P242" s="6">
        <v>0</v>
      </c>
      <c r="Q242" s="21">
        <f t="shared" si="59"/>
        <v>0</v>
      </c>
    </row>
    <row r="243" spans="1:17" x14ac:dyDescent="0.25">
      <c r="A243" s="7">
        <v>41001010212</v>
      </c>
      <c r="B243" s="14" t="s">
        <v>167</v>
      </c>
      <c r="C243" s="6">
        <v>130000000</v>
      </c>
      <c r="D243" s="6">
        <v>0</v>
      </c>
      <c r="E243" s="6">
        <v>0</v>
      </c>
      <c r="F243" s="6">
        <v>0</v>
      </c>
      <c r="G243" s="6">
        <v>156000000</v>
      </c>
      <c r="H243" s="6">
        <v>0</v>
      </c>
      <c r="I243" s="6">
        <v>286000000</v>
      </c>
      <c r="J243" s="6">
        <v>163366661</v>
      </c>
      <c r="K243" s="21">
        <f t="shared" si="56"/>
        <v>0.57121210139860135</v>
      </c>
      <c r="L243" s="6">
        <v>8154231</v>
      </c>
      <c r="M243" s="21">
        <f t="shared" si="57"/>
        <v>2.8511297202797204E-2</v>
      </c>
      <c r="N243" s="6">
        <v>8154230.2400000002</v>
      </c>
      <c r="O243" s="21">
        <f t="shared" si="58"/>
        <v>2.8511294545454546E-2</v>
      </c>
      <c r="P243" s="6">
        <v>0</v>
      </c>
      <c r="Q243" s="21">
        <f t="shared" si="59"/>
        <v>0</v>
      </c>
    </row>
    <row r="244" spans="1:17" ht="30" x14ac:dyDescent="0.25">
      <c r="A244" s="7">
        <v>41001010213</v>
      </c>
      <c r="B244" s="14" t="s">
        <v>162</v>
      </c>
      <c r="C244" s="6">
        <v>85000000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85000000</v>
      </c>
      <c r="J244" s="6">
        <v>83048780</v>
      </c>
      <c r="K244" s="21">
        <f t="shared" si="56"/>
        <v>0.97704447058823529</v>
      </c>
      <c r="L244" s="6">
        <v>22602705</v>
      </c>
      <c r="M244" s="21">
        <f t="shared" si="57"/>
        <v>0.26591417647058824</v>
      </c>
      <c r="N244" s="6">
        <v>0</v>
      </c>
      <c r="O244" s="21">
        <f t="shared" si="58"/>
        <v>0</v>
      </c>
      <c r="P244" s="6">
        <v>0</v>
      </c>
      <c r="Q244" s="21">
        <f t="shared" si="59"/>
        <v>0</v>
      </c>
    </row>
    <row r="245" spans="1:17" x14ac:dyDescent="0.25">
      <c r="A245" s="7">
        <v>41001010214</v>
      </c>
      <c r="B245" s="14" t="s">
        <v>168</v>
      </c>
      <c r="C245" s="6">
        <v>405000000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405000000</v>
      </c>
      <c r="J245" s="6">
        <v>0</v>
      </c>
      <c r="K245" s="21">
        <f t="shared" si="56"/>
        <v>0</v>
      </c>
      <c r="L245" s="6">
        <v>0</v>
      </c>
      <c r="M245" s="21">
        <f t="shared" si="57"/>
        <v>0</v>
      </c>
      <c r="N245" s="6">
        <v>0</v>
      </c>
      <c r="O245" s="21">
        <f t="shared" si="58"/>
        <v>0</v>
      </c>
      <c r="P245" s="6">
        <v>0</v>
      </c>
      <c r="Q245" s="21">
        <f t="shared" si="59"/>
        <v>0</v>
      </c>
    </row>
    <row r="246" spans="1:17" x14ac:dyDescent="0.25">
      <c r="A246" s="7">
        <v>41001010215</v>
      </c>
      <c r="B246" s="14" t="s">
        <v>169</v>
      </c>
      <c r="C246" s="6">
        <v>208000000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v>208000000</v>
      </c>
      <c r="J246" s="6">
        <v>60025205</v>
      </c>
      <c r="K246" s="21">
        <f t="shared" si="56"/>
        <v>0.28858271634615384</v>
      </c>
      <c r="L246" s="6">
        <v>56330000</v>
      </c>
      <c r="M246" s="21">
        <f t="shared" si="57"/>
        <v>0.27081730769230772</v>
      </c>
      <c r="N246" s="6">
        <v>22330000</v>
      </c>
      <c r="O246" s="21">
        <f t="shared" si="58"/>
        <v>0.10735576923076923</v>
      </c>
      <c r="P246" s="6">
        <v>0</v>
      </c>
      <c r="Q246" s="21">
        <f t="shared" si="59"/>
        <v>0</v>
      </c>
    </row>
    <row r="247" spans="1:17" x14ac:dyDescent="0.25">
      <c r="A247" s="7">
        <v>41001010216</v>
      </c>
      <c r="B247" s="14" t="s">
        <v>253</v>
      </c>
      <c r="C247" s="6">
        <v>0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21" t="e">
        <f t="shared" si="56"/>
        <v>#DIV/0!</v>
      </c>
      <c r="L247" s="6">
        <v>0</v>
      </c>
      <c r="M247" s="21" t="e">
        <f t="shared" si="57"/>
        <v>#DIV/0!</v>
      </c>
      <c r="N247" s="6">
        <v>0</v>
      </c>
      <c r="O247" s="21" t="e">
        <f t="shared" si="58"/>
        <v>#DIV/0!</v>
      </c>
      <c r="P247" s="6">
        <v>0</v>
      </c>
      <c r="Q247" s="21" t="e">
        <f t="shared" si="59"/>
        <v>#DIV/0!</v>
      </c>
    </row>
    <row r="248" spans="1:17" s="28" customFormat="1" x14ac:dyDescent="0.25">
      <c r="A248" s="24">
        <v>410010103</v>
      </c>
      <c r="B248" s="25" t="s">
        <v>254</v>
      </c>
      <c r="C248" s="26">
        <f>+C249</f>
        <v>8226074734</v>
      </c>
      <c r="D248" s="26">
        <f t="shared" ref="D248:F248" si="71">+D249</f>
        <v>12705471324</v>
      </c>
      <c r="E248" s="26">
        <f t="shared" si="71"/>
        <v>0</v>
      </c>
      <c r="F248" s="26">
        <f t="shared" si="71"/>
        <v>0</v>
      </c>
      <c r="G248" s="26">
        <v>0</v>
      </c>
      <c r="H248" s="26">
        <v>0</v>
      </c>
      <c r="I248" s="26">
        <v>20931546058</v>
      </c>
      <c r="J248" s="26">
        <v>9551395656</v>
      </c>
      <c r="K248" s="27">
        <f t="shared" si="56"/>
        <v>0.45631582251658248</v>
      </c>
      <c r="L248" s="26">
        <v>2548320290</v>
      </c>
      <c r="M248" s="27">
        <f t="shared" si="57"/>
        <v>0.12174544025265809</v>
      </c>
      <c r="N248" s="26">
        <v>899925821.22000003</v>
      </c>
      <c r="O248" s="27">
        <f t="shared" si="58"/>
        <v>4.2993757781979509E-2</v>
      </c>
      <c r="P248" s="26">
        <v>899925821.22000003</v>
      </c>
      <c r="Q248" s="27">
        <f t="shared" si="59"/>
        <v>4.2993757781979509E-2</v>
      </c>
    </row>
    <row r="249" spans="1:17" x14ac:dyDescent="0.25">
      <c r="A249" s="7">
        <v>41001010301</v>
      </c>
      <c r="B249" s="14" t="s">
        <v>254</v>
      </c>
      <c r="C249" s="6">
        <v>8226074734</v>
      </c>
      <c r="D249" s="6">
        <v>12705471324</v>
      </c>
      <c r="E249" s="6">
        <v>0</v>
      </c>
      <c r="F249" s="6">
        <v>0</v>
      </c>
      <c r="G249" s="6">
        <v>0</v>
      </c>
      <c r="H249" s="6">
        <v>0</v>
      </c>
      <c r="I249" s="6">
        <v>20931546058</v>
      </c>
      <c r="J249" s="6">
        <v>9551395656</v>
      </c>
      <c r="K249" s="21">
        <f t="shared" si="56"/>
        <v>0.45631582251658248</v>
      </c>
      <c r="L249" s="6">
        <v>2548320290</v>
      </c>
      <c r="M249" s="21">
        <f t="shared" si="57"/>
        <v>0.12174544025265809</v>
      </c>
      <c r="N249" s="6">
        <v>899925821.22000003</v>
      </c>
      <c r="O249" s="21">
        <f t="shared" si="58"/>
        <v>4.2993757781979509E-2</v>
      </c>
      <c r="P249" s="6">
        <v>899925821.22000003</v>
      </c>
      <c r="Q249" s="21">
        <f t="shared" si="59"/>
        <v>4.2993757781979509E-2</v>
      </c>
    </row>
    <row r="250" spans="1:17" s="28" customFormat="1" ht="30" x14ac:dyDescent="0.25">
      <c r="A250" s="24">
        <v>410010104</v>
      </c>
      <c r="B250" s="25" t="s">
        <v>255</v>
      </c>
      <c r="C250" s="26">
        <f>+C251</f>
        <v>1123605598</v>
      </c>
      <c r="D250" s="26">
        <f t="shared" ref="D250:F250" si="72">+D251</f>
        <v>0</v>
      </c>
      <c r="E250" s="26">
        <f t="shared" si="72"/>
        <v>0</v>
      </c>
      <c r="F250" s="26">
        <f t="shared" si="72"/>
        <v>0</v>
      </c>
      <c r="G250" s="26">
        <v>0</v>
      </c>
      <c r="H250" s="26">
        <v>0</v>
      </c>
      <c r="I250" s="26">
        <v>1123605598</v>
      </c>
      <c r="J250" s="26">
        <v>48275411</v>
      </c>
      <c r="K250" s="27">
        <f t="shared" si="56"/>
        <v>4.2964729871344053E-2</v>
      </c>
      <c r="L250" s="26">
        <v>0</v>
      </c>
      <c r="M250" s="27">
        <f t="shared" si="57"/>
        <v>0</v>
      </c>
      <c r="N250" s="26">
        <v>0</v>
      </c>
      <c r="O250" s="27">
        <f t="shared" si="58"/>
        <v>0</v>
      </c>
      <c r="P250" s="26">
        <v>0</v>
      </c>
      <c r="Q250" s="27">
        <f t="shared" si="59"/>
        <v>0</v>
      </c>
    </row>
    <row r="251" spans="1:17" ht="30" x14ac:dyDescent="0.25">
      <c r="A251" s="7">
        <v>41001010401</v>
      </c>
      <c r="B251" s="14" t="s">
        <v>255</v>
      </c>
      <c r="C251" s="6">
        <v>1123605598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1123605598</v>
      </c>
      <c r="J251" s="6">
        <v>48275411</v>
      </c>
      <c r="K251" s="21">
        <f t="shared" si="56"/>
        <v>4.2964729871344053E-2</v>
      </c>
      <c r="L251" s="6">
        <v>0</v>
      </c>
      <c r="M251" s="21">
        <f t="shared" si="57"/>
        <v>0</v>
      </c>
      <c r="N251" s="6">
        <v>0</v>
      </c>
      <c r="O251" s="21">
        <f t="shared" si="58"/>
        <v>0</v>
      </c>
      <c r="P251" s="6">
        <v>0</v>
      </c>
      <c r="Q251" s="21">
        <f t="shared" si="59"/>
        <v>0</v>
      </c>
    </row>
    <row r="252" spans="1:17" s="28" customFormat="1" x14ac:dyDescent="0.25">
      <c r="A252" s="24">
        <v>410010105</v>
      </c>
      <c r="B252" s="25" t="s">
        <v>256</v>
      </c>
      <c r="C252" s="26">
        <f>+C253</f>
        <v>1689930000</v>
      </c>
      <c r="D252" s="26">
        <f t="shared" ref="D252:F252" si="73">+D253</f>
        <v>2484892835</v>
      </c>
      <c r="E252" s="26">
        <f t="shared" si="73"/>
        <v>0</v>
      </c>
      <c r="F252" s="26">
        <f t="shared" si="73"/>
        <v>0</v>
      </c>
      <c r="G252" s="26">
        <v>0</v>
      </c>
      <c r="H252" s="26">
        <v>0</v>
      </c>
      <c r="I252" s="26">
        <v>4174822835</v>
      </c>
      <c r="J252" s="26">
        <v>4116972038</v>
      </c>
      <c r="K252" s="27">
        <f t="shared" si="56"/>
        <v>0.98614293365577033</v>
      </c>
      <c r="L252" s="26">
        <v>3045343062</v>
      </c>
      <c r="M252" s="27">
        <f t="shared" si="57"/>
        <v>0.72945444210688282</v>
      </c>
      <c r="N252" s="26">
        <v>2187974688</v>
      </c>
      <c r="O252" s="27">
        <f t="shared" si="58"/>
        <v>0.52408803306739604</v>
      </c>
      <c r="P252" s="26">
        <v>1600045406</v>
      </c>
      <c r="Q252" s="27">
        <f t="shared" si="59"/>
        <v>0.38326067218610488</v>
      </c>
    </row>
    <row r="253" spans="1:17" x14ac:dyDescent="0.25">
      <c r="A253" s="7">
        <v>41001010501</v>
      </c>
      <c r="B253" s="14" t="s">
        <v>257</v>
      </c>
      <c r="C253" s="6">
        <v>1689930000</v>
      </c>
      <c r="D253" s="6">
        <v>2484892835</v>
      </c>
      <c r="E253" s="6">
        <v>0</v>
      </c>
      <c r="F253" s="6">
        <v>0</v>
      </c>
      <c r="G253" s="6">
        <v>0</v>
      </c>
      <c r="H253" s="6">
        <v>0</v>
      </c>
      <c r="I253" s="6">
        <v>4174822835</v>
      </c>
      <c r="J253" s="6">
        <v>4116972038</v>
      </c>
      <c r="K253" s="21">
        <f t="shared" si="56"/>
        <v>0.98614293365577033</v>
      </c>
      <c r="L253" s="6">
        <v>3045343062</v>
      </c>
      <c r="M253" s="21">
        <f t="shared" si="57"/>
        <v>0.72945444210688282</v>
      </c>
      <c r="N253" s="6">
        <v>2187974688</v>
      </c>
      <c r="O253" s="21">
        <f t="shared" si="58"/>
        <v>0.52408803306739604</v>
      </c>
      <c r="P253" s="6">
        <v>1600045406</v>
      </c>
      <c r="Q253" s="21">
        <f t="shared" si="59"/>
        <v>0.38326067218610488</v>
      </c>
    </row>
    <row r="254" spans="1:17" s="28" customFormat="1" ht="30" x14ac:dyDescent="0.25">
      <c r="A254" s="24">
        <v>410010106</v>
      </c>
      <c r="B254" s="25" t="s">
        <v>258</v>
      </c>
      <c r="C254" s="26">
        <f>+C255</f>
        <v>8000000000</v>
      </c>
      <c r="D254" s="26">
        <f t="shared" ref="D254:F254" si="74">+D255</f>
        <v>2302188422</v>
      </c>
      <c r="E254" s="26">
        <f t="shared" si="74"/>
        <v>0</v>
      </c>
      <c r="F254" s="26">
        <f t="shared" si="74"/>
        <v>0</v>
      </c>
      <c r="G254" s="26">
        <v>0</v>
      </c>
      <c r="H254" s="26">
        <v>0</v>
      </c>
      <c r="I254" s="26">
        <v>10302188422</v>
      </c>
      <c r="J254" s="26">
        <v>3406949033</v>
      </c>
      <c r="K254" s="27">
        <f t="shared" si="56"/>
        <v>0.33070148724173665</v>
      </c>
      <c r="L254" s="26">
        <v>1106161106</v>
      </c>
      <c r="M254" s="27">
        <f t="shared" si="57"/>
        <v>0.10737146911794272</v>
      </c>
      <c r="N254" s="26">
        <v>790877611</v>
      </c>
      <c r="O254" s="27">
        <f t="shared" si="58"/>
        <v>7.6767923338608879E-2</v>
      </c>
      <c r="P254" s="26">
        <v>620289498.04999995</v>
      </c>
      <c r="Q254" s="27">
        <f t="shared" si="59"/>
        <v>6.0209488765065801E-2</v>
      </c>
    </row>
    <row r="255" spans="1:17" ht="30" x14ac:dyDescent="0.25">
      <c r="A255" s="7">
        <v>41001010601</v>
      </c>
      <c r="B255" s="14" t="s">
        <v>258</v>
      </c>
      <c r="C255" s="6">
        <v>8000000000</v>
      </c>
      <c r="D255" s="6">
        <v>2302188422</v>
      </c>
      <c r="E255" s="6">
        <v>0</v>
      </c>
      <c r="F255" s="6">
        <v>0</v>
      </c>
      <c r="G255" s="6">
        <v>0</v>
      </c>
      <c r="H255" s="6">
        <v>0</v>
      </c>
      <c r="I255" s="6">
        <v>10302188422</v>
      </c>
      <c r="J255" s="6">
        <v>3406949033</v>
      </c>
      <c r="K255" s="21">
        <f t="shared" si="56"/>
        <v>0.33070148724173665</v>
      </c>
      <c r="L255" s="6">
        <v>1106161106</v>
      </c>
      <c r="M255" s="21">
        <f t="shared" si="57"/>
        <v>0.10737146911794272</v>
      </c>
      <c r="N255" s="6">
        <v>790877611</v>
      </c>
      <c r="O255" s="21">
        <f t="shared" si="58"/>
        <v>7.6767923338608879E-2</v>
      </c>
      <c r="P255" s="6">
        <v>620289498.04999995</v>
      </c>
      <c r="Q255" s="21">
        <f t="shared" si="59"/>
        <v>6.0209488765065801E-2</v>
      </c>
    </row>
    <row r="256" spans="1:17" s="28" customFormat="1" x14ac:dyDescent="0.25">
      <c r="A256" s="24">
        <v>410010107</v>
      </c>
      <c r="B256" s="25" t="s">
        <v>259</v>
      </c>
      <c r="C256" s="26">
        <f>+C257</f>
        <v>1370784053</v>
      </c>
      <c r="D256" s="26">
        <f t="shared" ref="D256:F256" si="75">+D257</f>
        <v>0</v>
      </c>
      <c r="E256" s="26">
        <f t="shared" si="75"/>
        <v>0</v>
      </c>
      <c r="F256" s="26">
        <f t="shared" si="75"/>
        <v>0</v>
      </c>
      <c r="G256" s="26">
        <v>0</v>
      </c>
      <c r="H256" s="26">
        <v>0</v>
      </c>
      <c r="I256" s="26">
        <v>1370784053</v>
      </c>
      <c r="J256" s="26">
        <v>177220691</v>
      </c>
      <c r="K256" s="27">
        <f t="shared" si="56"/>
        <v>0.12928417908871018</v>
      </c>
      <c r="L256" s="26">
        <v>0</v>
      </c>
      <c r="M256" s="27">
        <f t="shared" si="57"/>
        <v>0</v>
      </c>
      <c r="N256" s="26">
        <v>0</v>
      </c>
      <c r="O256" s="27">
        <f t="shared" si="58"/>
        <v>0</v>
      </c>
      <c r="P256" s="26">
        <v>0</v>
      </c>
      <c r="Q256" s="27">
        <f t="shared" si="59"/>
        <v>0</v>
      </c>
    </row>
    <row r="257" spans="1:17" x14ac:dyDescent="0.25">
      <c r="A257" s="7">
        <v>41001010701</v>
      </c>
      <c r="B257" s="14" t="s">
        <v>259</v>
      </c>
      <c r="C257" s="6">
        <v>1370784053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1370784053</v>
      </c>
      <c r="J257" s="6">
        <v>177220691</v>
      </c>
      <c r="K257" s="21">
        <f t="shared" si="56"/>
        <v>0.12928417908871018</v>
      </c>
      <c r="L257" s="6">
        <v>0</v>
      </c>
      <c r="M257" s="21">
        <f t="shared" si="57"/>
        <v>0</v>
      </c>
      <c r="N257" s="6">
        <v>0</v>
      </c>
      <c r="O257" s="21">
        <f t="shared" si="58"/>
        <v>0</v>
      </c>
      <c r="P257" s="6">
        <v>0</v>
      </c>
      <c r="Q257" s="21">
        <f t="shared" si="59"/>
        <v>0</v>
      </c>
    </row>
    <row r="258" spans="1:17" s="28" customFormat="1" x14ac:dyDescent="0.25">
      <c r="A258" s="24">
        <v>420</v>
      </c>
      <c r="B258" s="25" t="s">
        <v>260</v>
      </c>
      <c r="C258" s="26">
        <f>+C259</f>
        <v>7809698475</v>
      </c>
      <c r="D258" s="26">
        <f t="shared" ref="D258:F259" si="76">+D259</f>
        <v>0</v>
      </c>
      <c r="E258" s="26">
        <f t="shared" si="76"/>
        <v>0</v>
      </c>
      <c r="F258" s="26">
        <f t="shared" si="76"/>
        <v>0</v>
      </c>
      <c r="G258" s="26">
        <v>400000000</v>
      </c>
      <c r="H258" s="26">
        <v>766200000</v>
      </c>
      <c r="I258" s="26">
        <v>7443498475</v>
      </c>
      <c r="J258" s="26">
        <v>6676307429</v>
      </c>
      <c r="K258" s="27">
        <f t="shared" si="56"/>
        <v>0.89693138937601513</v>
      </c>
      <c r="L258" s="26">
        <v>2479843914</v>
      </c>
      <c r="M258" s="27">
        <f t="shared" si="57"/>
        <v>0.33315569585039784</v>
      </c>
      <c r="N258" s="26">
        <v>1306501307.4100001</v>
      </c>
      <c r="O258" s="27">
        <f t="shared" si="58"/>
        <v>0.17552247935538134</v>
      </c>
      <c r="P258" s="26">
        <v>607921529.40999997</v>
      </c>
      <c r="Q258" s="27">
        <f t="shared" si="59"/>
        <v>8.1671479003023503E-2</v>
      </c>
    </row>
    <row r="259" spans="1:17" s="28" customFormat="1" x14ac:dyDescent="0.25">
      <c r="A259" s="24">
        <v>42001</v>
      </c>
      <c r="B259" s="25" t="s">
        <v>260</v>
      </c>
      <c r="C259" s="26">
        <f>+C260</f>
        <v>7809698475</v>
      </c>
      <c r="D259" s="26">
        <f t="shared" si="76"/>
        <v>0</v>
      </c>
      <c r="E259" s="26">
        <f t="shared" si="76"/>
        <v>0</v>
      </c>
      <c r="F259" s="26">
        <f t="shared" si="76"/>
        <v>0</v>
      </c>
      <c r="G259" s="26">
        <v>400000000</v>
      </c>
      <c r="H259" s="26">
        <v>766200000</v>
      </c>
      <c r="I259" s="26">
        <v>7443498475</v>
      </c>
      <c r="J259" s="26">
        <v>6676307429</v>
      </c>
      <c r="K259" s="27">
        <f t="shared" si="56"/>
        <v>0.89693138937601513</v>
      </c>
      <c r="L259" s="26">
        <v>2479843914</v>
      </c>
      <c r="M259" s="27">
        <f t="shared" si="57"/>
        <v>0.33315569585039784</v>
      </c>
      <c r="N259" s="26">
        <v>1306501307.4100001</v>
      </c>
      <c r="O259" s="27">
        <f t="shared" si="58"/>
        <v>0.17552247935538134</v>
      </c>
      <c r="P259" s="26">
        <v>607921529.40999997</v>
      </c>
      <c r="Q259" s="27">
        <f t="shared" si="59"/>
        <v>8.1671479003023503E-2</v>
      </c>
    </row>
    <row r="260" spans="1:17" s="28" customFormat="1" x14ac:dyDescent="0.25">
      <c r="A260" s="24">
        <v>4200101</v>
      </c>
      <c r="B260" s="25" t="s">
        <v>260</v>
      </c>
      <c r="C260" s="26">
        <f>+C261+C266</f>
        <v>7809698475</v>
      </c>
      <c r="D260" s="26">
        <f t="shared" ref="D260:F260" si="77">+D261+D266</f>
        <v>0</v>
      </c>
      <c r="E260" s="26">
        <f t="shared" si="77"/>
        <v>0</v>
      </c>
      <c r="F260" s="26">
        <f t="shared" si="77"/>
        <v>0</v>
      </c>
      <c r="G260" s="26">
        <v>400000000</v>
      </c>
      <c r="H260" s="26">
        <v>766200000</v>
      </c>
      <c r="I260" s="26">
        <v>7443498475</v>
      </c>
      <c r="J260" s="26">
        <v>6676307429</v>
      </c>
      <c r="K260" s="27">
        <f t="shared" si="56"/>
        <v>0.89693138937601513</v>
      </c>
      <c r="L260" s="26">
        <v>2479843914</v>
      </c>
      <c r="M260" s="27">
        <f t="shared" si="57"/>
        <v>0.33315569585039784</v>
      </c>
      <c r="N260" s="26">
        <v>1306501307.4100001</v>
      </c>
      <c r="O260" s="27">
        <f t="shared" si="58"/>
        <v>0.17552247935538134</v>
      </c>
      <c r="P260" s="26">
        <v>607921529.40999997</v>
      </c>
      <c r="Q260" s="27">
        <f t="shared" si="59"/>
        <v>8.1671479003023503E-2</v>
      </c>
    </row>
    <row r="261" spans="1:17" s="28" customFormat="1" x14ac:dyDescent="0.25">
      <c r="A261" s="24">
        <v>420010101</v>
      </c>
      <c r="B261" s="25" t="s">
        <v>261</v>
      </c>
      <c r="C261" s="26">
        <f>+C262+C263+C264+C265</f>
        <v>6767874511</v>
      </c>
      <c r="D261" s="26">
        <f t="shared" ref="D261:F261" si="78">+D262+D263+D264+D265</f>
        <v>0</v>
      </c>
      <c r="E261" s="26">
        <f t="shared" si="78"/>
        <v>0</v>
      </c>
      <c r="F261" s="26">
        <f t="shared" si="78"/>
        <v>0</v>
      </c>
      <c r="G261" s="26">
        <v>400000000</v>
      </c>
      <c r="H261" s="26">
        <v>313200000</v>
      </c>
      <c r="I261" s="26">
        <v>6854674511</v>
      </c>
      <c r="J261" s="26">
        <v>6242154345</v>
      </c>
      <c r="K261" s="27">
        <f t="shared" si="56"/>
        <v>0.91064197650565881</v>
      </c>
      <c r="L261" s="26">
        <v>2102410727</v>
      </c>
      <c r="M261" s="27">
        <f t="shared" si="57"/>
        <v>0.30671197058681171</v>
      </c>
      <c r="N261" s="26">
        <v>1148526722.4100001</v>
      </c>
      <c r="O261" s="27">
        <f t="shared" si="58"/>
        <v>0.16755379421253458</v>
      </c>
      <c r="P261" s="26">
        <v>607921529.40999997</v>
      </c>
      <c r="Q261" s="27">
        <f t="shared" si="59"/>
        <v>8.8687147498315397E-2</v>
      </c>
    </row>
    <row r="262" spans="1:17" ht="30" x14ac:dyDescent="0.25">
      <c r="A262" s="7">
        <v>42001010101</v>
      </c>
      <c r="B262" s="14" t="s">
        <v>262</v>
      </c>
      <c r="C262" s="6">
        <v>614250000</v>
      </c>
      <c r="D262" s="6">
        <v>0</v>
      </c>
      <c r="E262" s="6">
        <v>0</v>
      </c>
      <c r="F262" s="6">
        <v>0</v>
      </c>
      <c r="G262" s="6">
        <v>0</v>
      </c>
      <c r="H262" s="6">
        <v>313200000</v>
      </c>
      <c r="I262" s="6">
        <v>301050000</v>
      </c>
      <c r="J262" s="6">
        <v>104344760</v>
      </c>
      <c r="K262" s="21">
        <f t="shared" si="56"/>
        <v>0.3466027570171068</v>
      </c>
      <c r="L262" s="6">
        <v>96743080</v>
      </c>
      <c r="M262" s="21">
        <f t="shared" si="57"/>
        <v>0.32135220063112441</v>
      </c>
      <c r="N262" s="6">
        <v>80890880</v>
      </c>
      <c r="O262" s="21">
        <f t="shared" si="58"/>
        <v>0.26869583125726626</v>
      </c>
      <c r="P262" s="6">
        <v>23196600</v>
      </c>
      <c r="Q262" s="21">
        <f t="shared" si="59"/>
        <v>7.7052316890881919E-2</v>
      </c>
    </row>
    <row r="263" spans="1:17" ht="30" x14ac:dyDescent="0.25">
      <c r="A263" s="7">
        <v>42001010102</v>
      </c>
      <c r="B263" s="14" t="s">
        <v>263</v>
      </c>
      <c r="C263" s="6">
        <v>500000000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500000000</v>
      </c>
      <c r="J263" s="6">
        <v>145935074</v>
      </c>
      <c r="K263" s="21">
        <f t="shared" ref="K263:K285" si="79">J263/I263</f>
        <v>0.291870148</v>
      </c>
      <c r="L263" s="6">
        <v>145541057</v>
      </c>
      <c r="M263" s="21">
        <f t="shared" ref="M263:M285" si="80">+L263/I263</f>
        <v>0.291082114</v>
      </c>
      <c r="N263" s="6">
        <v>145541056.41</v>
      </c>
      <c r="O263" s="21">
        <f t="shared" ref="O263:O285" si="81">+N263/I263</f>
        <v>0.29108211282000002</v>
      </c>
      <c r="P263" s="6">
        <v>145541056.41</v>
      </c>
      <c r="Q263" s="21">
        <f t="shared" ref="Q263:Q285" si="82">+P263/I263</f>
        <v>0.29108211282000002</v>
      </c>
    </row>
    <row r="264" spans="1:17" x14ac:dyDescent="0.25">
      <c r="A264" s="7">
        <v>42001010103</v>
      </c>
      <c r="B264" s="14" t="s">
        <v>264</v>
      </c>
      <c r="C264" s="6">
        <v>4853624511</v>
      </c>
      <c r="D264" s="6">
        <v>0</v>
      </c>
      <c r="E264" s="6">
        <v>0</v>
      </c>
      <c r="F264" s="6">
        <v>0</v>
      </c>
      <c r="G264" s="6">
        <v>400000000</v>
      </c>
      <c r="H264" s="6">
        <v>0</v>
      </c>
      <c r="I264" s="6">
        <v>5253624511</v>
      </c>
      <c r="J264" s="6">
        <v>5191874511</v>
      </c>
      <c r="K264" s="21">
        <f t="shared" si="79"/>
        <v>0.98824620985555622</v>
      </c>
      <c r="L264" s="6">
        <v>1345485976</v>
      </c>
      <c r="M264" s="21">
        <f t="shared" si="80"/>
        <v>0.25610623164690044</v>
      </c>
      <c r="N264" s="6">
        <v>479880913</v>
      </c>
      <c r="O264" s="21">
        <f t="shared" si="81"/>
        <v>9.1342826651434436E-2</v>
      </c>
      <c r="P264" s="6">
        <v>2970000</v>
      </c>
      <c r="Q264" s="21">
        <f t="shared" si="82"/>
        <v>5.6532399561130342E-4</v>
      </c>
    </row>
    <row r="265" spans="1:17" x14ac:dyDescent="0.25">
      <c r="A265" s="7">
        <v>42001010104</v>
      </c>
      <c r="B265" s="14" t="s">
        <v>265</v>
      </c>
      <c r="C265" s="6">
        <v>800000000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800000000</v>
      </c>
      <c r="J265" s="6">
        <v>800000000</v>
      </c>
      <c r="K265" s="21">
        <f t="shared" si="79"/>
        <v>1</v>
      </c>
      <c r="L265" s="6">
        <v>514640614</v>
      </c>
      <c r="M265" s="21">
        <f t="shared" si="80"/>
        <v>0.64330076749999998</v>
      </c>
      <c r="N265" s="6">
        <v>442213873</v>
      </c>
      <c r="O265" s="21">
        <f t="shared" si="81"/>
        <v>0.55276734125000004</v>
      </c>
      <c r="P265" s="6">
        <v>436213873</v>
      </c>
      <c r="Q265" s="21">
        <f t="shared" si="82"/>
        <v>0.54526734124999998</v>
      </c>
    </row>
    <row r="266" spans="1:17" s="28" customFormat="1" x14ac:dyDescent="0.25">
      <c r="A266" s="24">
        <v>420010102</v>
      </c>
      <c r="B266" s="25" t="s">
        <v>266</v>
      </c>
      <c r="C266" s="26">
        <f>+C267+C268+C269</f>
        <v>1041823964</v>
      </c>
      <c r="D266" s="26">
        <f t="shared" ref="D266:F266" si="83">+D267+D268+D269</f>
        <v>0</v>
      </c>
      <c r="E266" s="26">
        <f t="shared" si="83"/>
        <v>0</v>
      </c>
      <c r="F266" s="26">
        <f t="shared" si="83"/>
        <v>0</v>
      </c>
      <c r="G266" s="26">
        <v>0</v>
      </c>
      <c r="H266" s="26">
        <v>453000000</v>
      </c>
      <c r="I266" s="26">
        <v>588823964</v>
      </c>
      <c r="J266" s="26">
        <v>434153084</v>
      </c>
      <c r="K266" s="27">
        <f t="shared" si="79"/>
        <v>0.73732237569053827</v>
      </c>
      <c r="L266" s="26">
        <v>377433187</v>
      </c>
      <c r="M266" s="27">
        <f t="shared" si="80"/>
        <v>0.64099494938354784</v>
      </c>
      <c r="N266" s="26">
        <v>157974585</v>
      </c>
      <c r="O266" s="27">
        <f t="shared" si="81"/>
        <v>0.26828830798061742</v>
      </c>
      <c r="P266" s="26">
        <v>0</v>
      </c>
      <c r="Q266" s="27">
        <f t="shared" si="82"/>
        <v>0</v>
      </c>
    </row>
    <row r="267" spans="1:17" x14ac:dyDescent="0.25">
      <c r="A267" s="7">
        <v>42001010201</v>
      </c>
      <c r="B267" s="14" t="s">
        <v>267</v>
      </c>
      <c r="C267" s="6">
        <v>0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21" t="e">
        <f t="shared" si="79"/>
        <v>#DIV/0!</v>
      </c>
      <c r="L267" s="6">
        <v>0</v>
      </c>
      <c r="M267" s="21" t="e">
        <f t="shared" si="80"/>
        <v>#DIV/0!</v>
      </c>
      <c r="N267" s="6">
        <v>0</v>
      </c>
      <c r="O267" s="21" t="e">
        <f t="shared" si="81"/>
        <v>#DIV/0!</v>
      </c>
      <c r="P267" s="6">
        <v>0</v>
      </c>
      <c r="Q267" s="21" t="e">
        <f t="shared" si="82"/>
        <v>#DIV/0!</v>
      </c>
    </row>
    <row r="268" spans="1:17" x14ac:dyDescent="0.25">
      <c r="A268" s="7">
        <v>42001010202</v>
      </c>
      <c r="B268" s="14" t="s">
        <v>268</v>
      </c>
      <c r="C268" s="6">
        <v>840000000</v>
      </c>
      <c r="D268" s="6">
        <v>0</v>
      </c>
      <c r="E268" s="6">
        <v>0</v>
      </c>
      <c r="F268" s="6">
        <v>0</v>
      </c>
      <c r="G268" s="6">
        <v>0</v>
      </c>
      <c r="H268" s="6">
        <v>453000000</v>
      </c>
      <c r="I268" s="6">
        <v>387000000</v>
      </c>
      <c r="J268" s="6">
        <v>232329120</v>
      </c>
      <c r="K268" s="21">
        <f t="shared" si="79"/>
        <v>0.60033364341085271</v>
      </c>
      <c r="L268" s="6">
        <v>175609223</v>
      </c>
      <c r="M268" s="21">
        <f t="shared" si="80"/>
        <v>0.45377060206718345</v>
      </c>
      <c r="N268" s="6">
        <v>104009223</v>
      </c>
      <c r="O268" s="21">
        <f t="shared" si="81"/>
        <v>0.26875768217054263</v>
      </c>
      <c r="P268" s="6">
        <v>0</v>
      </c>
      <c r="Q268" s="21">
        <f t="shared" si="82"/>
        <v>0</v>
      </c>
    </row>
    <row r="269" spans="1:17" x14ac:dyDescent="0.25">
      <c r="A269" s="7">
        <v>42001010203</v>
      </c>
      <c r="B269" s="14" t="s">
        <v>210</v>
      </c>
      <c r="C269" s="6">
        <v>201823964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201823964</v>
      </c>
      <c r="J269" s="6">
        <v>201823964</v>
      </c>
      <c r="K269" s="21">
        <f t="shared" si="79"/>
        <v>1</v>
      </c>
      <c r="L269" s="6">
        <v>201823964</v>
      </c>
      <c r="M269" s="21">
        <f t="shared" si="80"/>
        <v>1</v>
      </c>
      <c r="N269" s="6">
        <v>53965362</v>
      </c>
      <c r="O269" s="21">
        <f t="shared" si="81"/>
        <v>0.26738827704325535</v>
      </c>
      <c r="P269" s="6">
        <v>0</v>
      </c>
      <c r="Q269" s="21">
        <f t="shared" si="82"/>
        <v>0</v>
      </c>
    </row>
    <row r="270" spans="1:17" x14ac:dyDescent="0.25">
      <c r="A270" s="10">
        <v>5</v>
      </c>
      <c r="B270" s="49" t="s">
        <v>269</v>
      </c>
      <c r="C270" s="40">
        <f>+C271</f>
        <v>686318350</v>
      </c>
      <c r="D270" s="40">
        <f t="shared" ref="D270:F272" si="84">+D271</f>
        <v>0</v>
      </c>
      <c r="E270" s="40">
        <f t="shared" si="84"/>
        <v>0</v>
      </c>
      <c r="F270" s="40">
        <f t="shared" si="84"/>
        <v>0</v>
      </c>
      <c r="G270" s="40">
        <v>6160556296</v>
      </c>
      <c r="H270" s="40">
        <v>0</v>
      </c>
      <c r="I270" s="40">
        <v>6846874646</v>
      </c>
      <c r="J270" s="40">
        <v>6833914657</v>
      </c>
      <c r="K270" s="41">
        <f t="shared" si="79"/>
        <v>0.99810716718648096</v>
      </c>
      <c r="L270" s="40">
        <v>6833914657</v>
      </c>
      <c r="M270" s="41">
        <f t="shared" si="80"/>
        <v>0.99810716718648096</v>
      </c>
      <c r="N270" s="40">
        <v>6833914657</v>
      </c>
      <c r="O270" s="41">
        <f t="shared" si="81"/>
        <v>0.99810716718648096</v>
      </c>
      <c r="P270" s="40">
        <v>6833914657</v>
      </c>
      <c r="Q270" s="41">
        <f t="shared" si="82"/>
        <v>0.99810716718648096</v>
      </c>
    </row>
    <row r="271" spans="1:17" s="28" customFormat="1" x14ac:dyDescent="0.25">
      <c r="A271" s="24">
        <v>510</v>
      </c>
      <c r="B271" s="25" t="s">
        <v>270</v>
      </c>
      <c r="C271" s="26">
        <f>+C272</f>
        <v>686318350</v>
      </c>
      <c r="D271" s="26">
        <f t="shared" si="84"/>
        <v>0</v>
      </c>
      <c r="E271" s="26">
        <f t="shared" si="84"/>
        <v>0</v>
      </c>
      <c r="F271" s="26">
        <f t="shared" si="84"/>
        <v>0</v>
      </c>
      <c r="G271" s="26">
        <v>6160556296</v>
      </c>
      <c r="H271" s="26">
        <v>0</v>
      </c>
      <c r="I271" s="26">
        <v>6846874646</v>
      </c>
      <c r="J271" s="26">
        <v>6833914657</v>
      </c>
      <c r="K271" s="27">
        <f t="shared" si="79"/>
        <v>0.99810716718648096</v>
      </c>
      <c r="L271" s="26">
        <v>6833914657</v>
      </c>
      <c r="M271" s="27">
        <f t="shared" si="80"/>
        <v>0.99810716718648096</v>
      </c>
      <c r="N271" s="26">
        <v>6833914657</v>
      </c>
      <c r="O271" s="27">
        <f t="shared" si="81"/>
        <v>0.99810716718648096</v>
      </c>
      <c r="P271" s="26">
        <v>6833914657</v>
      </c>
      <c r="Q271" s="27">
        <f t="shared" si="82"/>
        <v>0.99810716718648096</v>
      </c>
    </row>
    <row r="272" spans="1:17" s="28" customFormat="1" x14ac:dyDescent="0.25">
      <c r="A272" s="24">
        <v>51001</v>
      </c>
      <c r="B272" s="25" t="s">
        <v>270</v>
      </c>
      <c r="C272" s="26">
        <f>+C273</f>
        <v>686318350</v>
      </c>
      <c r="D272" s="26">
        <f t="shared" si="84"/>
        <v>0</v>
      </c>
      <c r="E272" s="26">
        <f t="shared" si="84"/>
        <v>0</v>
      </c>
      <c r="F272" s="26">
        <f t="shared" si="84"/>
        <v>0</v>
      </c>
      <c r="G272" s="26">
        <v>6160556296</v>
      </c>
      <c r="H272" s="26">
        <v>0</v>
      </c>
      <c r="I272" s="26">
        <v>6846874646</v>
      </c>
      <c r="J272" s="26">
        <v>6833914657</v>
      </c>
      <c r="K272" s="27">
        <f t="shared" si="79"/>
        <v>0.99810716718648096</v>
      </c>
      <c r="L272" s="26">
        <v>6833914657</v>
      </c>
      <c r="M272" s="27">
        <f t="shared" si="80"/>
        <v>0.99810716718648096</v>
      </c>
      <c r="N272" s="26">
        <v>6833914657</v>
      </c>
      <c r="O272" s="27">
        <f t="shared" si="81"/>
        <v>0.99810716718648096</v>
      </c>
      <c r="P272" s="26">
        <v>6833914657</v>
      </c>
      <c r="Q272" s="27">
        <f t="shared" si="82"/>
        <v>0.99810716718648096</v>
      </c>
    </row>
    <row r="273" spans="1:17" s="28" customFormat="1" x14ac:dyDescent="0.25">
      <c r="A273" s="24">
        <v>5100101</v>
      </c>
      <c r="B273" s="25" t="s">
        <v>271</v>
      </c>
      <c r="C273" s="26">
        <f>+C274+C276</f>
        <v>686318350</v>
      </c>
      <c r="D273" s="26">
        <f t="shared" ref="D273:F273" si="85">+D274+D276</f>
        <v>0</v>
      </c>
      <c r="E273" s="26">
        <f t="shared" si="85"/>
        <v>0</v>
      </c>
      <c r="F273" s="26">
        <f t="shared" si="85"/>
        <v>0</v>
      </c>
      <c r="G273" s="26">
        <v>6160556296</v>
      </c>
      <c r="H273" s="26">
        <v>0</v>
      </c>
      <c r="I273" s="26">
        <v>6846874646</v>
      </c>
      <c r="J273" s="26">
        <v>6833914657</v>
      </c>
      <c r="K273" s="27">
        <f t="shared" si="79"/>
        <v>0.99810716718648096</v>
      </c>
      <c r="L273" s="26">
        <v>6833914657</v>
      </c>
      <c r="M273" s="27">
        <f t="shared" si="80"/>
        <v>0.99810716718648096</v>
      </c>
      <c r="N273" s="26">
        <v>6833914657</v>
      </c>
      <c r="O273" s="27">
        <f t="shared" si="81"/>
        <v>0.99810716718648096</v>
      </c>
      <c r="P273" s="26">
        <v>6833914657</v>
      </c>
      <c r="Q273" s="27">
        <f t="shared" si="82"/>
        <v>0.99810716718648096</v>
      </c>
    </row>
    <row r="274" spans="1:17" s="28" customFormat="1" x14ac:dyDescent="0.25">
      <c r="A274" s="24">
        <v>510010101</v>
      </c>
      <c r="B274" s="25" t="s">
        <v>272</v>
      </c>
      <c r="C274" s="26">
        <f>+C275</f>
        <v>0</v>
      </c>
      <c r="D274" s="26">
        <f t="shared" ref="D274:F274" si="86">+D275</f>
        <v>0</v>
      </c>
      <c r="E274" s="26">
        <f t="shared" si="86"/>
        <v>0</v>
      </c>
      <c r="F274" s="26">
        <f t="shared" si="86"/>
        <v>0</v>
      </c>
      <c r="G274" s="26">
        <v>6160556296</v>
      </c>
      <c r="H274" s="26">
        <v>0</v>
      </c>
      <c r="I274" s="26">
        <v>6160556296</v>
      </c>
      <c r="J274" s="26">
        <v>6160556296</v>
      </c>
      <c r="K274" s="27">
        <f t="shared" si="79"/>
        <v>1</v>
      </c>
      <c r="L274" s="26">
        <v>6160556296</v>
      </c>
      <c r="M274" s="27">
        <f t="shared" si="80"/>
        <v>1</v>
      </c>
      <c r="N274" s="26">
        <v>6160556296</v>
      </c>
      <c r="O274" s="27">
        <f t="shared" si="81"/>
        <v>1</v>
      </c>
      <c r="P274" s="26">
        <v>6160556296</v>
      </c>
      <c r="Q274" s="27">
        <f t="shared" si="82"/>
        <v>1</v>
      </c>
    </row>
    <row r="275" spans="1:17" x14ac:dyDescent="0.25">
      <c r="A275" s="7">
        <v>51001010101</v>
      </c>
      <c r="B275" s="14" t="s">
        <v>273</v>
      </c>
      <c r="C275" s="6">
        <v>0</v>
      </c>
      <c r="D275" s="6">
        <v>0</v>
      </c>
      <c r="E275" s="6">
        <v>0</v>
      </c>
      <c r="F275" s="6">
        <v>0</v>
      </c>
      <c r="G275" s="6">
        <v>6160556296</v>
      </c>
      <c r="H275" s="6">
        <v>0</v>
      </c>
      <c r="I275" s="6">
        <v>6160556296</v>
      </c>
      <c r="J275" s="6">
        <v>6160556296</v>
      </c>
      <c r="K275" s="21">
        <f t="shared" si="79"/>
        <v>1</v>
      </c>
      <c r="L275" s="6">
        <v>6160556296</v>
      </c>
      <c r="M275" s="21">
        <f t="shared" si="80"/>
        <v>1</v>
      </c>
      <c r="N275" s="6">
        <v>6160556296</v>
      </c>
      <c r="O275" s="21">
        <f t="shared" si="81"/>
        <v>1</v>
      </c>
      <c r="P275" s="6">
        <v>6160556296</v>
      </c>
      <c r="Q275" s="21">
        <f t="shared" si="82"/>
        <v>1</v>
      </c>
    </row>
    <row r="276" spans="1:17" s="28" customFormat="1" x14ac:dyDescent="0.25">
      <c r="A276" s="24">
        <v>510010102</v>
      </c>
      <c r="B276" s="25" t="s">
        <v>274</v>
      </c>
      <c r="C276" s="26">
        <f>+C277+C278</f>
        <v>686318350</v>
      </c>
      <c r="D276" s="26">
        <f t="shared" ref="D276:F276" si="87">+D277+D278</f>
        <v>0</v>
      </c>
      <c r="E276" s="26">
        <f t="shared" si="87"/>
        <v>0</v>
      </c>
      <c r="F276" s="26">
        <f t="shared" si="87"/>
        <v>0</v>
      </c>
      <c r="G276" s="26">
        <v>0</v>
      </c>
      <c r="H276" s="26">
        <v>0</v>
      </c>
      <c r="I276" s="26">
        <v>686318350</v>
      </c>
      <c r="J276" s="26">
        <v>673358361</v>
      </c>
      <c r="K276" s="27">
        <f t="shared" si="79"/>
        <v>0.98111665089531697</v>
      </c>
      <c r="L276" s="26">
        <v>673358361</v>
      </c>
      <c r="M276" s="27">
        <f t="shared" si="80"/>
        <v>0.98111665089531697</v>
      </c>
      <c r="N276" s="26">
        <v>673358361</v>
      </c>
      <c r="O276" s="27">
        <f t="shared" si="81"/>
        <v>0.98111665089531697</v>
      </c>
      <c r="P276" s="26">
        <v>673358361</v>
      </c>
      <c r="Q276" s="27">
        <f t="shared" si="82"/>
        <v>0.98111665089531697</v>
      </c>
    </row>
    <row r="277" spans="1:17" x14ac:dyDescent="0.25">
      <c r="A277" s="7">
        <v>51001010201</v>
      </c>
      <c r="B277" s="14" t="s">
        <v>275</v>
      </c>
      <c r="C277" s="6">
        <v>680555540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6">
        <v>680555540</v>
      </c>
      <c r="J277" s="6">
        <v>668557330</v>
      </c>
      <c r="K277" s="21">
        <f t="shared" si="79"/>
        <v>0.98236997673988513</v>
      </c>
      <c r="L277" s="6">
        <v>668557330</v>
      </c>
      <c r="M277" s="21">
        <f t="shared" si="80"/>
        <v>0.98236997673988513</v>
      </c>
      <c r="N277" s="6">
        <v>668557330</v>
      </c>
      <c r="O277" s="21">
        <f t="shared" si="81"/>
        <v>0.98236997673988513</v>
      </c>
      <c r="P277" s="6">
        <v>668557330</v>
      </c>
      <c r="Q277" s="21">
        <f t="shared" si="82"/>
        <v>0.98236997673988513</v>
      </c>
    </row>
    <row r="278" spans="1:17" x14ac:dyDescent="0.25">
      <c r="A278" s="7">
        <v>51001010202</v>
      </c>
      <c r="B278" s="14" t="s">
        <v>276</v>
      </c>
      <c r="C278" s="6">
        <v>5762810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5762810</v>
      </c>
      <c r="J278" s="6">
        <v>4801031</v>
      </c>
      <c r="K278" s="21">
        <f t="shared" si="79"/>
        <v>0.8331058979907372</v>
      </c>
      <c r="L278" s="6">
        <v>4801031</v>
      </c>
      <c r="M278" s="21">
        <f t="shared" si="80"/>
        <v>0.8331058979907372</v>
      </c>
      <c r="N278" s="6">
        <v>4801031</v>
      </c>
      <c r="O278" s="21">
        <f t="shared" si="81"/>
        <v>0.8331058979907372</v>
      </c>
      <c r="P278" s="6">
        <v>4801031</v>
      </c>
      <c r="Q278" s="21">
        <f t="shared" si="82"/>
        <v>0.8331058979907372</v>
      </c>
    </row>
    <row r="279" spans="1:17" x14ac:dyDescent="0.25">
      <c r="A279" s="10">
        <v>8</v>
      </c>
      <c r="B279" s="49" t="s">
        <v>277</v>
      </c>
      <c r="C279" s="40">
        <f>+C280</f>
        <v>0</v>
      </c>
      <c r="D279" s="40">
        <f t="shared" ref="D279:F282" si="88">+D280</f>
        <v>6859565007</v>
      </c>
      <c r="E279" s="40">
        <f t="shared" si="88"/>
        <v>0</v>
      </c>
      <c r="F279" s="40">
        <f t="shared" si="88"/>
        <v>0</v>
      </c>
      <c r="G279" s="40">
        <v>6954645960</v>
      </c>
      <c r="H279" s="40">
        <v>1042000000</v>
      </c>
      <c r="I279" s="40">
        <v>12772210967</v>
      </c>
      <c r="J279" s="40">
        <v>10398464548.360001</v>
      </c>
      <c r="K279" s="41">
        <f t="shared" si="79"/>
        <v>0.8141475720395529</v>
      </c>
      <c r="L279" s="40">
        <v>10362935884.360001</v>
      </c>
      <c r="M279" s="41">
        <f t="shared" si="80"/>
        <v>0.81136585600841338</v>
      </c>
      <c r="N279" s="40">
        <v>10096204691.870001</v>
      </c>
      <c r="O279" s="41">
        <f t="shared" si="81"/>
        <v>0.79048214267333283</v>
      </c>
      <c r="P279" s="40">
        <v>8925882843.4699993</v>
      </c>
      <c r="Q279" s="41">
        <f t="shared" si="82"/>
        <v>0.69885181716244038</v>
      </c>
    </row>
    <row r="280" spans="1:17" s="28" customFormat="1" x14ac:dyDescent="0.25">
      <c r="A280" s="24">
        <v>810</v>
      </c>
      <c r="B280" s="25" t="s">
        <v>277</v>
      </c>
      <c r="C280" s="26">
        <f>+C281</f>
        <v>0</v>
      </c>
      <c r="D280" s="26">
        <f t="shared" si="88"/>
        <v>6859565007</v>
      </c>
      <c r="E280" s="26">
        <f t="shared" si="88"/>
        <v>0</v>
      </c>
      <c r="F280" s="26">
        <f t="shared" si="88"/>
        <v>0</v>
      </c>
      <c r="G280" s="26">
        <v>6954645960</v>
      </c>
      <c r="H280" s="26">
        <v>1042000000</v>
      </c>
      <c r="I280" s="26">
        <v>12772210967</v>
      </c>
      <c r="J280" s="26">
        <v>10398464548.360001</v>
      </c>
      <c r="K280" s="27">
        <f t="shared" si="79"/>
        <v>0.8141475720395529</v>
      </c>
      <c r="L280" s="26">
        <v>10362935884.360001</v>
      </c>
      <c r="M280" s="27">
        <f t="shared" si="80"/>
        <v>0.81136585600841338</v>
      </c>
      <c r="N280" s="26">
        <v>10096204691.870001</v>
      </c>
      <c r="O280" s="27">
        <f t="shared" si="81"/>
        <v>0.79048214267333283</v>
      </c>
      <c r="P280" s="26">
        <v>8925882843.4699993</v>
      </c>
      <c r="Q280" s="27">
        <f t="shared" si="82"/>
        <v>0.69885181716244038</v>
      </c>
    </row>
    <row r="281" spans="1:17" s="28" customFormat="1" x14ac:dyDescent="0.25">
      <c r="A281" s="24">
        <v>81001</v>
      </c>
      <c r="B281" s="25" t="s">
        <v>277</v>
      </c>
      <c r="C281" s="26">
        <f>+C282</f>
        <v>0</v>
      </c>
      <c r="D281" s="26">
        <f t="shared" si="88"/>
        <v>6859565007</v>
      </c>
      <c r="E281" s="26">
        <f t="shared" si="88"/>
        <v>0</v>
      </c>
      <c r="F281" s="26">
        <f t="shared" si="88"/>
        <v>0</v>
      </c>
      <c r="G281" s="26">
        <v>6954645960</v>
      </c>
      <c r="H281" s="26">
        <v>1042000000</v>
      </c>
      <c r="I281" s="26">
        <v>12772210967</v>
      </c>
      <c r="J281" s="26">
        <v>10398464548.360001</v>
      </c>
      <c r="K281" s="27">
        <f t="shared" si="79"/>
        <v>0.8141475720395529</v>
      </c>
      <c r="L281" s="26">
        <v>10362935884.360001</v>
      </c>
      <c r="M281" s="27">
        <f t="shared" si="80"/>
        <v>0.81136585600841338</v>
      </c>
      <c r="N281" s="26">
        <v>10096204691.870001</v>
      </c>
      <c r="O281" s="27">
        <f t="shared" si="81"/>
        <v>0.79048214267333283</v>
      </c>
      <c r="P281" s="26">
        <v>8925882843.4699993</v>
      </c>
      <c r="Q281" s="27">
        <f t="shared" si="82"/>
        <v>0.69885181716244038</v>
      </c>
    </row>
    <row r="282" spans="1:17" s="28" customFormat="1" x14ac:dyDescent="0.25">
      <c r="A282" s="24">
        <v>8100101</v>
      </c>
      <c r="B282" s="25" t="s">
        <v>277</v>
      </c>
      <c r="C282" s="26">
        <f>+C283</f>
        <v>0</v>
      </c>
      <c r="D282" s="26">
        <f t="shared" si="88"/>
        <v>6859565007</v>
      </c>
      <c r="E282" s="26">
        <f t="shared" si="88"/>
        <v>0</v>
      </c>
      <c r="F282" s="26">
        <f t="shared" si="88"/>
        <v>0</v>
      </c>
      <c r="G282" s="26">
        <v>6954645960</v>
      </c>
      <c r="H282" s="26">
        <v>1042000000</v>
      </c>
      <c r="I282" s="26">
        <v>12772210967</v>
      </c>
      <c r="J282" s="26">
        <v>10398464548.360001</v>
      </c>
      <c r="K282" s="27">
        <f t="shared" si="79"/>
        <v>0.8141475720395529</v>
      </c>
      <c r="L282" s="26">
        <v>10362935884.360001</v>
      </c>
      <c r="M282" s="27">
        <f t="shared" si="80"/>
        <v>0.81136585600841338</v>
      </c>
      <c r="N282" s="26">
        <v>10096204691.870001</v>
      </c>
      <c r="O282" s="27">
        <f t="shared" si="81"/>
        <v>0.79048214267333283</v>
      </c>
      <c r="P282" s="26">
        <v>8925882843.4699993</v>
      </c>
      <c r="Q282" s="27">
        <f t="shared" si="82"/>
        <v>0.69885181716244038</v>
      </c>
    </row>
    <row r="283" spans="1:17" s="28" customFormat="1" x14ac:dyDescent="0.25">
      <c r="A283" s="24">
        <v>810010101</v>
      </c>
      <c r="B283" s="25" t="s">
        <v>277</v>
      </c>
      <c r="C283" s="26">
        <f>+C284+C285</f>
        <v>0</v>
      </c>
      <c r="D283" s="26">
        <f t="shared" ref="D283:F283" si="89">+D284+D285</f>
        <v>6859565007</v>
      </c>
      <c r="E283" s="26">
        <f t="shared" si="89"/>
        <v>0</v>
      </c>
      <c r="F283" s="26">
        <f t="shared" si="89"/>
        <v>0</v>
      </c>
      <c r="G283" s="26">
        <v>6954645960</v>
      </c>
      <c r="H283" s="26">
        <v>1042000000</v>
      </c>
      <c r="I283" s="26">
        <v>12772210967</v>
      </c>
      <c r="J283" s="26">
        <v>10398464548.360001</v>
      </c>
      <c r="K283" s="27">
        <f t="shared" si="79"/>
        <v>0.8141475720395529</v>
      </c>
      <c r="L283" s="26">
        <v>10362935884.360001</v>
      </c>
      <c r="M283" s="27">
        <f t="shared" si="80"/>
        <v>0.81136585600841338</v>
      </c>
      <c r="N283" s="26">
        <v>10096204691.870001</v>
      </c>
      <c r="O283" s="27">
        <f t="shared" si="81"/>
        <v>0.79048214267333283</v>
      </c>
      <c r="P283" s="26">
        <v>8925882843.4699993</v>
      </c>
      <c r="Q283" s="27">
        <f t="shared" si="82"/>
        <v>0.69885181716244038</v>
      </c>
    </row>
    <row r="284" spans="1:17" x14ac:dyDescent="0.25">
      <c r="A284" s="7">
        <v>81001010101</v>
      </c>
      <c r="B284" s="14" t="s">
        <v>278</v>
      </c>
      <c r="C284" s="6">
        <v>0</v>
      </c>
      <c r="D284" s="6">
        <v>1412147326</v>
      </c>
      <c r="E284" s="6">
        <v>0</v>
      </c>
      <c r="F284" s="6">
        <v>0</v>
      </c>
      <c r="G284" s="6">
        <v>4727408833</v>
      </c>
      <c r="H284" s="6">
        <v>0</v>
      </c>
      <c r="I284" s="6">
        <v>6139556159</v>
      </c>
      <c r="J284" s="6">
        <v>4438140861.3599997</v>
      </c>
      <c r="K284" s="21">
        <f t="shared" si="79"/>
        <v>0.72287649895572847</v>
      </c>
      <c r="L284" s="6">
        <v>4436790861.3599997</v>
      </c>
      <c r="M284" s="21">
        <f t="shared" si="80"/>
        <v>0.72265661335405984</v>
      </c>
      <c r="N284" s="6">
        <v>4355913724.1899996</v>
      </c>
      <c r="O284" s="21">
        <f t="shared" si="81"/>
        <v>0.70948348893342206</v>
      </c>
      <c r="P284" s="6">
        <v>3501150663.79</v>
      </c>
      <c r="Q284" s="21">
        <f t="shared" si="82"/>
        <v>0.57026120017774395</v>
      </c>
    </row>
    <row r="285" spans="1:17" x14ac:dyDescent="0.25">
      <c r="A285" s="7">
        <v>81001010102</v>
      </c>
      <c r="B285" s="14" t="s">
        <v>279</v>
      </c>
      <c r="C285" s="6">
        <v>0</v>
      </c>
      <c r="D285" s="6">
        <v>5447417681</v>
      </c>
      <c r="E285" s="6">
        <v>0</v>
      </c>
      <c r="F285" s="6">
        <v>0</v>
      </c>
      <c r="G285" s="6">
        <v>2227237127</v>
      </c>
      <c r="H285" s="6">
        <v>1042000000</v>
      </c>
      <c r="I285" s="6">
        <v>6632654808</v>
      </c>
      <c r="J285" s="6">
        <v>5960323687</v>
      </c>
      <c r="K285" s="21">
        <f t="shared" si="79"/>
        <v>0.89863318076058085</v>
      </c>
      <c r="L285" s="6">
        <v>5926145023</v>
      </c>
      <c r="M285" s="21">
        <f t="shared" si="80"/>
        <v>0.89348009123769856</v>
      </c>
      <c r="N285" s="6">
        <v>5740290967.6800003</v>
      </c>
      <c r="O285" s="21">
        <f t="shared" si="81"/>
        <v>0.86545902566138799</v>
      </c>
      <c r="P285" s="6">
        <v>5424732179.6800003</v>
      </c>
      <c r="Q285" s="21">
        <f t="shared" si="82"/>
        <v>0.81788248246191564</v>
      </c>
    </row>
    <row r="286" spans="1:17" x14ac:dyDescent="0.25">
      <c r="C286" s="22"/>
      <c r="I286" s="22"/>
      <c r="J286" s="22"/>
      <c r="L286" s="22"/>
      <c r="N286" s="22"/>
      <c r="P286" s="22"/>
    </row>
    <row r="287" spans="1:17" x14ac:dyDescent="0.25">
      <c r="C287" s="22"/>
      <c r="I287" s="22"/>
      <c r="J287" s="22"/>
      <c r="L287" s="22"/>
      <c r="N287" s="22"/>
      <c r="P287" s="22"/>
    </row>
    <row r="288" spans="1:17" x14ac:dyDescent="0.25">
      <c r="B288" s="15"/>
    </row>
    <row r="289" spans="2:17" x14ac:dyDescent="0.25">
      <c r="B289" s="16" t="s">
        <v>82</v>
      </c>
    </row>
    <row r="290" spans="2:17" x14ac:dyDescent="0.25">
      <c r="B290" s="17" t="s">
        <v>80</v>
      </c>
      <c r="K290" s="12"/>
      <c r="M290" s="12"/>
      <c r="O290" s="12"/>
      <c r="Q290" s="12"/>
    </row>
    <row r="292" spans="2:17" x14ac:dyDescent="0.25">
      <c r="B292" s="29" t="s">
        <v>280</v>
      </c>
      <c r="K292" s="12"/>
      <c r="M292" s="12"/>
      <c r="O292" s="12"/>
      <c r="Q292" s="12"/>
    </row>
    <row r="293" spans="2:17" x14ac:dyDescent="0.25">
      <c r="B293" s="29"/>
    </row>
    <row r="294" spans="2:17" x14ac:dyDescent="0.25">
      <c r="B294" s="50" t="s">
        <v>85</v>
      </c>
    </row>
    <row r="295" spans="2:17" x14ac:dyDescent="0.25">
      <c r="B295" s="51"/>
    </row>
    <row r="296" spans="2:17" x14ac:dyDescent="0.25">
      <c r="B296" s="29"/>
    </row>
  </sheetData>
  <mergeCells count="2">
    <mergeCell ref="B2:I2"/>
    <mergeCell ref="B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</vt:lpstr>
      <vt:lpstr>GASTOS</vt:lpstr>
      <vt:lpstr>INGRESOS!Títulos_a_imprimir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Leisdiana Patricia Alguero Jimenez</dc:creator>
  <cp:lastModifiedBy>Carlos Lozano Velasquez</cp:lastModifiedBy>
  <cp:lastPrinted>2015-11-17T18:37:58Z</cp:lastPrinted>
  <dcterms:created xsi:type="dcterms:W3CDTF">2015-04-10T17:09:02Z</dcterms:created>
  <dcterms:modified xsi:type="dcterms:W3CDTF">2016-03-02T22:06:48Z</dcterms:modified>
</cp:coreProperties>
</file>